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jdosova\Desktop\projekt REACT\ŽÁDOST A\A_VEŘEJNÉ ZAKÁZKY\VZ č.2_modernizace COS\VZ_ZD_final\MSK\ZD_FINAL\"/>
    </mc:Choice>
  </mc:AlternateContent>
  <bookViews>
    <workbookView xWindow="0" yWindow="0" windowWidth="28800" windowHeight="12210" firstSheet="6" activeTab="10"/>
  </bookViews>
  <sheets>
    <sheet name="Rekapitulace stavby" sheetId="1" r:id="rId1"/>
    <sheet name="SO 01 - Příprava stavby -..." sheetId="2" r:id="rId2"/>
    <sheet name="SO 02 - Vlastní vestavba" sheetId="3" r:id="rId3"/>
    <sheet name="PS 011 - ZT-pevně spojená..." sheetId="4" r:id="rId4"/>
    <sheet name="PS 013 - Videomanagement ..." sheetId="5" r:id="rId5"/>
    <sheet name="PS 02 - Úprava stávajícíc..." sheetId="6" r:id="rId6"/>
    <sheet name="PS 021 - Vytápění a chlaz..." sheetId="7" r:id="rId7"/>
    <sheet name="PS 03 - Úprava elektroins..." sheetId="8" r:id="rId8"/>
    <sheet name="SO 03 - Úprava zařízení v..." sheetId="9" r:id="rId9"/>
    <sheet name="PS 04 - Měření a regulace..." sheetId="10" r:id="rId10"/>
    <sheet name="Pokyny pro vyplnění" sheetId="11" r:id="rId11"/>
  </sheets>
  <definedNames>
    <definedName name="_xlnm._FilterDatabase" localSheetId="3" hidden="1">'PS 011 - ZT-pevně spojená...'!$C$85:$K$95</definedName>
    <definedName name="_xlnm._FilterDatabase" localSheetId="4" hidden="1">'PS 013 - Videomanagement ...'!$C$85:$K$121</definedName>
    <definedName name="_xlnm._FilterDatabase" localSheetId="5" hidden="1">'PS 02 - Úprava stávajícíc...'!$C$89:$K$181</definedName>
    <definedName name="_xlnm._FilterDatabase" localSheetId="6" hidden="1">'PS 021 - Vytápění a chlaz...'!$C$93:$K$209</definedName>
    <definedName name="_xlnm._FilterDatabase" localSheetId="7" hidden="1">'PS 03 - Úprava elektroins...'!$C$86:$K$152</definedName>
    <definedName name="_xlnm._FilterDatabase" localSheetId="9" hidden="1">'PS 04 - Měření a regulace...'!$C$84:$K$228</definedName>
    <definedName name="_xlnm._FilterDatabase" localSheetId="1" hidden="1">'SO 01 - Příprava stavby -...'!$C$89:$K$264</definedName>
    <definedName name="_xlnm._FilterDatabase" localSheetId="2" hidden="1">'SO 02 - Vlastní vestavba'!$C$86:$K$167</definedName>
    <definedName name="_xlnm._FilterDatabase" localSheetId="8" hidden="1">'SO 03 - Úprava zařízení v...'!$C$79:$K$82</definedName>
    <definedName name="_xlnm.Print_Titles" localSheetId="3">'PS 011 - ZT-pevně spojená...'!$85:$85</definedName>
    <definedName name="_xlnm.Print_Titles" localSheetId="4">'PS 013 - Videomanagement ...'!$85:$85</definedName>
    <definedName name="_xlnm.Print_Titles" localSheetId="5">'PS 02 - Úprava stávajícíc...'!$89:$89</definedName>
    <definedName name="_xlnm.Print_Titles" localSheetId="6">'PS 021 - Vytápění a chlaz...'!$93:$93</definedName>
    <definedName name="_xlnm.Print_Titles" localSheetId="7">'PS 03 - Úprava elektroins...'!$86:$86</definedName>
    <definedName name="_xlnm.Print_Titles" localSheetId="9">'PS 04 - Měření a regulace...'!$84:$84</definedName>
    <definedName name="_xlnm.Print_Titles" localSheetId="0">'Rekapitulace stavby'!$52:$52</definedName>
    <definedName name="_xlnm.Print_Titles" localSheetId="1">'SO 01 - Příprava stavby -...'!$89:$89</definedName>
    <definedName name="_xlnm.Print_Titles" localSheetId="2">'SO 02 - Vlastní vestavba'!$86:$86</definedName>
    <definedName name="_xlnm.Print_Titles" localSheetId="8">'SO 03 - Úprava zařízení v...'!$79:$79</definedName>
    <definedName name="_xlnm.Print_Area" localSheetId="10">'Pokyny pro vyplnění'!$B$2:$K$71,'Pokyny pro vyplnění'!$B$74:$K$118,'Pokyny pro vyplnění'!$B$121:$K$161,'Pokyny pro vyplnění'!$B$164:$K$218</definedName>
    <definedName name="_xlnm.Print_Area" localSheetId="3">'PS 011 - ZT-pevně spojená...'!$C$4:$J$41,'PS 011 - ZT-pevně spojená...'!$C$47:$J$65,'PS 011 - ZT-pevně spojená...'!$C$71:$K$95</definedName>
    <definedName name="_xlnm.Print_Area" localSheetId="4">'PS 013 - Videomanagement ...'!$C$4:$J$41,'PS 013 - Videomanagement ...'!$C$47:$J$65,'PS 013 - Videomanagement ...'!$C$71:$K$121</definedName>
    <definedName name="_xlnm.Print_Area" localSheetId="5">'PS 02 - Úprava stávajícíc...'!$C$4:$J$39,'PS 02 - Úprava stávajícíc...'!$C$45:$J$71,'PS 02 - Úprava stávajícíc...'!$C$77:$K$181</definedName>
    <definedName name="_xlnm.Print_Area" localSheetId="6">'PS 021 - Vytápění a chlaz...'!$C$4:$J$41,'PS 021 - Vytápění a chlaz...'!$C$47:$J$73,'PS 021 - Vytápění a chlaz...'!$C$79:$K$209</definedName>
    <definedName name="_xlnm.Print_Area" localSheetId="7">'PS 03 - Úprava elektroins...'!$C$4:$J$39,'PS 03 - Úprava elektroins...'!$C$45:$J$68,'PS 03 - Úprava elektroins...'!$C$74:$K$152</definedName>
    <definedName name="_xlnm.Print_Area" localSheetId="9">'PS 04 - Měření a regulace...'!$C$4:$J$39,'PS 04 - Měření a regulace...'!$C$45:$J$66,'PS 04 - Měření a regulace...'!$C$72:$K$228</definedName>
    <definedName name="_xlnm.Print_Area" localSheetId="0">'Rekapitulace stavby'!$D$4:$AO$36,'Rekapitulace stavby'!$C$42:$AQ$66</definedName>
    <definedName name="_xlnm.Print_Area" localSheetId="1">'SO 01 - Příprava stavby -...'!$C$4:$J$39,'SO 01 - Příprava stavby -...'!$C$45:$J$71,'SO 01 - Příprava stavby -...'!$C$77:$K$264</definedName>
    <definedName name="_xlnm.Print_Area" localSheetId="2">'SO 02 - Vlastní vestavba'!$C$4:$J$39,'SO 02 - Vlastní vestavba'!$C$45:$J$68,'SO 02 - Vlastní vestavba'!$C$74:$K$167</definedName>
    <definedName name="_xlnm.Print_Area" localSheetId="8">'SO 03 - Úprava zařízení v...'!$C$4:$J$39,'SO 03 - Úprava zařízení v...'!$C$45:$J$61,'SO 03 - Úprava zařízení v...'!$C$67:$K$82</definedName>
  </definedNames>
  <calcPr calcId="162913"/>
</workbook>
</file>

<file path=xl/calcChain.xml><?xml version="1.0" encoding="utf-8"?>
<calcChain xmlns="http://schemas.openxmlformats.org/spreadsheetml/2006/main">
  <c r="J37" i="10" l="1"/>
  <c r="J36" i="10"/>
  <c r="AY65" i="1" s="1"/>
  <c r="J35" i="10"/>
  <c r="AX65" i="1" s="1"/>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BI91" i="10"/>
  <c r="BH91" i="10"/>
  <c r="BG91" i="10"/>
  <c r="BF91" i="10"/>
  <c r="T91" i="10"/>
  <c r="R91" i="10"/>
  <c r="P91" i="10"/>
  <c r="BI90" i="10"/>
  <c r="BH90" i="10"/>
  <c r="BG90" i="10"/>
  <c r="BF90" i="10"/>
  <c r="T90" i="10"/>
  <c r="R90" i="10"/>
  <c r="P90" i="10"/>
  <c r="BI89" i="10"/>
  <c r="BH89" i="10"/>
  <c r="BG89" i="10"/>
  <c r="BF89" i="10"/>
  <c r="T89" i="10"/>
  <c r="R89" i="10"/>
  <c r="P89" i="10"/>
  <c r="BI88" i="10"/>
  <c r="BH88" i="10"/>
  <c r="BG88" i="10"/>
  <c r="BF88" i="10"/>
  <c r="T88" i="10"/>
  <c r="R88" i="10"/>
  <c r="P88" i="10"/>
  <c r="BI87" i="10"/>
  <c r="BH87" i="10"/>
  <c r="BG87" i="10"/>
  <c r="BF87" i="10"/>
  <c r="T87" i="10"/>
  <c r="R87" i="10"/>
  <c r="P87" i="10"/>
  <c r="F79" i="10"/>
  <c r="E77" i="10"/>
  <c r="F52" i="10"/>
  <c r="E50" i="10"/>
  <c r="J24" i="10"/>
  <c r="E24" i="10"/>
  <c r="J82" i="10" s="1"/>
  <c r="J23" i="10"/>
  <c r="J21" i="10"/>
  <c r="E21" i="10"/>
  <c r="J81" i="10" s="1"/>
  <c r="J20" i="10"/>
  <c r="J18" i="10"/>
  <c r="E18" i="10"/>
  <c r="F55" i="10" s="1"/>
  <c r="J17" i="10"/>
  <c r="J15" i="10"/>
  <c r="E15" i="10"/>
  <c r="F81" i="10" s="1"/>
  <c r="J14" i="10"/>
  <c r="J12" i="10"/>
  <c r="J52" i="10"/>
  <c r="E7" i="10"/>
  <c r="E75" i="10"/>
  <c r="J37" i="9"/>
  <c r="J36" i="9"/>
  <c r="AY64" i="1" s="1"/>
  <c r="J35" i="9"/>
  <c r="AX64" i="1"/>
  <c r="BI82" i="9"/>
  <c r="BH82" i="9"/>
  <c r="BG82" i="9"/>
  <c r="BF82" i="9"/>
  <c r="T82" i="9"/>
  <c r="T81" i="9" s="1"/>
  <c r="T80" i="9" s="1"/>
  <c r="R82" i="9"/>
  <c r="R81" i="9"/>
  <c r="R80" i="9" s="1"/>
  <c r="P82" i="9"/>
  <c r="P81" i="9"/>
  <c r="P80" i="9" s="1"/>
  <c r="AU64" i="1" s="1"/>
  <c r="F74" i="9"/>
  <c r="E72" i="9"/>
  <c r="F52" i="9"/>
  <c r="E50" i="9"/>
  <c r="J24" i="9"/>
  <c r="E24" i="9"/>
  <c r="J77" i="9" s="1"/>
  <c r="J23" i="9"/>
  <c r="J21" i="9"/>
  <c r="E21" i="9"/>
  <c r="J76" i="9"/>
  <c r="J20" i="9"/>
  <c r="J18" i="9"/>
  <c r="E18" i="9"/>
  <c r="F77" i="9" s="1"/>
  <c r="J17" i="9"/>
  <c r="J15" i="9"/>
  <c r="E15" i="9"/>
  <c r="F76" i="9"/>
  <c r="J14" i="9"/>
  <c r="J12" i="9"/>
  <c r="J52" i="9"/>
  <c r="E7" i="9"/>
  <c r="E70" i="9" s="1"/>
  <c r="J37" i="8"/>
  <c r="J36" i="8"/>
  <c r="AY63" i="1"/>
  <c r="J35" i="8"/>
  <c r="AX63" i="1"/>
  <c r="BI152" i="8"/>
  <c r="BH152" i="8"/>
  <c r="BG152" i="8"/>
  <c r="BF152" i="8"/>
  <c r="T152" i="8"/>
  <c r="R152" i="8"/>
  <c r="P152" i="8"/>
  <c r="BI151" i="8"/>
  <c r="BH151" i="8"/>
  <c r="BG151" i="8"/>
  <c r="BF151" i="8"/>
  <c r="T151" i="8"/>
  <c r="R151" i="8"/>
  <c r="P151" i="8"/>
  <c r="BI150" i="8"/>
  <c r="BH150" i="8"/>
  <c r="BG150" i="8"/>
  <c r="BF150" i="8"/>
  <c r="T150" i="8"/>
  <c r="R150" i="8"/>
  <c r="P150" i="8"/>
  <c r="BI148" i="8"/>
  <c r="BH148" i="8"/>
  <c r="BG148" i="8"/>
  <c r="BF148" i="8"/>
  <c r="T148" i="8"/>
  <c r="R148" i="8"/>
  <c r="P148" i="8"/>
  <c r="BI147" i="8"/>
  <c r="BH147" i="8"/>
  <c r="BG147" i="8"/>
  <c r="BF147" i="8"/>
  <c r="T147" i="8"/>
  <c r="R147" i="8"/>
  <c r="P147"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4" i="8"/>
  <c r="BH94" i="8"/>
  <c r="BG94" i="8"/>
  <c r="BF94" i="8"/>
  <c r="T94" i="8"/>
  <c r="T93" i="8"/>
  <c r="R94" i="8"/>
  <c r="R93" i="8" s="1"/>
  <c r="P94" i="8"/>
  <c r="P93" i="8"/>
  <c r="BI92" i="8"/>
  <c r="BH92" i="8"/>
  <c r="BG92" i="8"/>
  <c r="BF92" i="8"/>
  <c r="T92" i="8"/>
  <c r="T91" i="8" s="1"/>
  <c r="R92" i="8"/>
  <c r="R91" i="8"/>
  <c r="P92" i="8"/>
  <c r="P91" i="8" s="1"/>
  <c r="BI90" i="8"/>
  <c r="BH90" i="8"/>
  <c r="BG90" i="8"/>
  <c r="BF90" i="8"/>
  <c r="T90" i="8"/>
  <c r="R90" i="8"/>
  <c r="P90" i="8"/>
  <c r="BI89" i="8"/>
  <c r="BH89" i="8"/>
  <c r="BG89" i="8"/>
  <c r="BF89" i="8"/>
  <c r="T89" i="8"/>
  <c r="R89" i="8"/>
  <c r="P89" i="8"/>
  <c r="F81" i="8"/>
  <c r="E79" i="8"/>
  <c r="F52" i="8"/>
  <c r="E50" i="8"/>
  <c r="J24" i="8"/>
  <c r="E24" i="8"/>
  <c r="J84" i="8" s="1"/>
  <c r="J23" i="8"/>
  <c r="J21" i="8"/>
  <c r="E21" i="8"/>
  <c r="J83" i="8" s="1"/>
  <c r="J20" i="8"/>
  <c r="J18" i="8"/>
  <c r="E18" i="8"/>
  <c r="F55" i="8" s="1"/>
  <c r="J17" i="8"/>
  <c r="J15" i="8"/>
  <c r="E15" i="8"/>
  <c r="F83" i="8" s="1"/>
  <c r="J14" i="8"/>
  <c r="J12" i="8"/>
  <c r="J81" i="8" s="1"/>
  <c r="E7" i="8"/>
  <c r="E77" i="8"/>
  <c r="J39" i="7"/>
  <c r="J38" i="7"/>
  <c r="AY62" i="1" s="1"/>
  <c r="J37" i="7"/>
  <c r="AX62" i="1" s="1"/>
  <c r="BI208" i="7"/>
  <c r="BH208" i="7"/>
  <c r="BG208" i="7"/>
  <c r="BF208" i="7"/>
  <c r="T208" i="7"/>
  <c r="R208" i="7"/>
  <c r="P208" i="7"/>
  <c r="BI206" i="7"/>
  <c r="BH206" i="7"/>
  <c r="BG206" i="7"/>
  <c r="BF206" i="7"/>
  <c r="T206" i="7"/>
  <c r="R206" i="7"/>
  <c r="P206" i="7"/>
  <c r="BI204" i="7"/>
  <c r="BH204" i="7"/>
  <c r="BG204" i="7"/>
  <c r="BF204" i="7"/>
  <c r="T204" i="7"/>
  <c r="R204" i="7"/>
  <c r="P204" i="7"/>
  <c r="BI201" i="7"/>
  <c r="BH201" i="7"/>
  <c r="BG201" i="7"/>
  <c r="BF201" i="7"/>
  <c r="T201" i="7"/>
  <c r="R201" i="7"/>
  <c r="P201" i="7"/>
  <c r="BI199" i="7"/>
  <c r="BH199" i="7"/>
  <c r="BG199" i="7"/>
  <c r="BF199" i="7"/>
  <c r="T199" i="7"/>
  <c r="R199" i="7"/>
  <c r="P199"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09" i="7"/>
  <c r="BH109" i="7"/>
  <c r="BG109" i="7"/>
  <c r="BF109" i="7"/>
  <c r="T109" i="7"/>
  <c r="R109" i="7"/>
  <c r="P109" i="7"/>
  <c r="BI107" i="7"/>
  <c r="BH107" i="7"/>
  <c r="BG107" i="7"/>
  <c r="BF107" i="7"/>
  <c r="T107" i="7"/>
  <c r="R107" i="7"/>
  <c r="P107" i="7"/>
  <c r="BI101" i="7"/>
  <c r="BH101" i="7"/>
  <c r="BG101" i="7"/>
  <c r="BF101" i="7"/>
  <c r="T101" i="7"/>
  <c r="R101" i="7"/>
  <c r="P101" i="7"/>
  <c r="BI99" i="7"/>
  <c r="BH99" i="7"/>
  <c r="BG99" i="7"/>
  <c r="BF99" i="7"/>
  <c r="T99" i="7"/>
  <c r="R99" i="7"/>
  <c r="P99" i="7"/>
  <c r="BI97" i="7"/>
  <c r="BH97" i="7"/>
  <c r="BG97" i="7"/>
  <c r="BF97" i="7"/>
  <c r="T97" i="7"/>
  <c r="R97" i="7"/>
  <c r="P97" i="7"/>
  <c r="J91" i="7"/>
  <c r="J90" i="7"/>
  <c r="F90" i="7"/>
  <c r="F88" i="7"/>
  <c r="E86" i="7"/>
  <c r="J59" i="7"/>
  <c r="J58" i="7"/>
  <c r="F58" i="7"/>
  <c r="F56" i="7"/>
  <c r="E54" i="7"/>
  <c r="J20" i="7"/>
  <c r="E20" i="7"/>
  <c r="F91" i="7"/>
  <c r="J19" i="7"/>
  <c r="J14" i="7"/>
  <c r="J56" i="7"/>
  <c r="E7" i="7"/>
  <c r="E50" i="7" s="1"/>
  <c r="J37" i="6"/>
  <c r="J36" i="6"/>
  <c r="AY61" i="1"/>
  <c r="J35" i="6"/>
  <c r="AX61" i="1"/>
  <c r="BI180" i="6"/>
  <c r="BH180" i="6"/>
  <c r="BG180" i="6"/>
  <c r="BF180" i="6"/>
  <c r="T180" i="6"/>
  <c r="R180" i="6"/>
  <c r="P180" i="6"/>
  <c r="BI178" i="6"/>
  <c r="BH178" i="6"/>
  <c r="BG178" i="6"/>
  <c r="BF178" i="6"/>
  <c r="T178" i="6"/>
  <c r="R178" i="6"/>
  <c r="P178" i="6"/>
  <c r="BI176" i="6"/>
  <c r="BH176" i="6"/>
  <c r="BG176" i="6"/>
  <c r="BF176" i="6"/>
  <c r="T176" i="6"/>
  <c r="R176" i="6"/>
  <c r="P176" i="6"/>
  <c r="BI173" i="6"/>
  <c r="BH173" i="6"/>
  <c r="BG173" i="6"/>
  <c r="BF173" i="6"/>
  <c r="T173" i="6"/>
  <c r="R173" i="6"/>
  <c r="P173" i="6"/>
  <c r="BI171" i="6"/>
  <c r="BH171" i="6"/>
  <c r="BG171" i="6"/>
  <c r="BF171" i="6"/>
  <c r="T171" i="6"/>
  <c r="R171" i="6"/>
  <c r="P171" i="6"/>
  <c r="BI168" i="6"/>
  <c r="BH168" i="6"/>
  <c r="BG168" i="6"/>
  <c r="BF168" i="6"/>
  <c r="T168" i="6"/>
  <c r="R168" i="6"/>
  <c r="P168" i="6"/>
  <c r="BI166" i="6"/>
  <c r="BH166" i="6"/>
  <c r="BG166" i="6"/>
  <c r="BF166" i="6"/>
  <c r="T166" i="6"/>
  <c r="R166" i="6"/>
  <c r="P166"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2" i="6"/>
  <c r="BH112" i="6"/>
  <c r="BG112" i="6"/>
  <c r="BF112" i="6"/>
  <c r="T112" i="6"/>
  <c r="T111" i="6" s="1"/>
  <c r="R112" i="6"/>
  <c r="R111" i="6"/>
  <c r="P112" i="6"/>
  <c r="P111" i="6" s="1"/>
  <c r="BI109" i="6"/>
  <c r="BH109" i="6"/>
  <c r="BG109" i="6"/>
  <c r="BF109" i="6"/>
  <c r="T109" i="6"/>
  <c r="R109" i="6"/>
  <c r="P109" i="6"/>
  <c r="BI105" i="6"/>
  <c r="BH105" i="6"/>
  <c r="BG105" i="6"/>
  <c r="BF105" i="6"/>
  <c r="T105" i="6"/>
  <c r="R105" i="6"/>
  <c r="P105" i="6"/>
  <c r="BI103" i="6"/>
  <c r="BH103" i="6"/>
  <c r="BG103" i="6"/>
  <c r="BF103" i="6"/>
  <c r="T103" i="6"/>
  <c r="R103" i="6"/>
  <c r="P103" i="6"/>
  <c r="BI101" i="6"/>
  <c r="BH101" i="6"/>
  <c r="BG101" i="6"/>
  <c r="BF101" i="6"/>
  <c r="T101" i="6"/>
  <c r="R101" i="6"/>
  <c r="P101" i="6"/>
  <c r="BI96" i="6"/>
  <c r="BH96" i="6"/>
  <c r="BG96" i="6"/>
  <c r="BF96" i="6"/>
  <c r="T96" i="6"/>
  <c r="T95" i="6"/>
  <c r="R96" i="6"/>
  <c r="R95" i="6" s="1"/>
  <c r="P96" i="6"/>
  <c r="P95" i="6"/>
  <c r="BI93" i="6"/>
  <c r="BH93" i="6"/>
  <c r="BG93" i="6"/>
  <c r="BF93" i="6"/>
  <c r="T93" i="6"/>
  <c r="T92" i="6" s="1"/>
  <c r="R93" i="6"/>
  <c r="R92" i="6"/>
  <c r="P93" i="6"/>
  <c r="P92" i="6" s="1"/>
  <c r="J87" i="6"/>
  <c r="J86" i="6"/>
  <c r="F86" i="6"/>
  <c r="F84" i="6"/>
  <c r="E82" i="6"/>
  <c r="J55" i="6"/>
  <c r="J54" i="6"/>
  <c r="F54" i="6"/>
  <c r="F52" i="6"/>
  <c r="E50" i="6"/>
  <c r="J18" i="6"/>
  <c r="E18" i="6"/>
  <c r="F87" i="6"/>
  <c r="J17" i="6"/>
  <c r="J12" i="6"/>
  <c r="J52" i="6" s="1"/>
  <c r="E7" i="6"/>
  <c r="E80" i="6" s="1"/>
  <c r="J39" i="5"/>
  <c r="J38" i="5"/>
  <c r="AY59" i="1"/>
  <c r="J37" i="5"/>
  <c r="AX59" i="1"/>
  <c r="BI120" i="5"/>
  <c r="BH120" i="5"/>
  <c r="BG120" i="5"/>
  <c r="BF120" i="5"/>
  <c r="T120" i="5"/>
  <c r="R120" i="5"/>
  <c r="P120"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BI88" i="5"/>
  <c r="BH88" i="5"/>
  <c r="BG88" i="5"/>
  <c r="BF88" i="5"/>
  <c r="T88" i="5"/>
  <c r="R88" i="5"/>
  <c r="P88" i="5"/>
  <c r="F80" i="5"/>
  <c r="E78" i="5"/>
  <c r="F56" i="5"/>
  <c r="E54" i="5"/>
  <c r="J26" i="5"/>
  <c r="E26" i="5"/>
  <c r="J83" i="5" s="1"/>
  <c r="J25" i="5"/>
  <c r="J23" i="5"/>
  <c r="E23" i="5"/>
  <c r="J58" i="5" s="1"/>
  <c r="J22" i="5"/>
  <c r="J20" i="5"/>
  <c r="E20" i="5"/>
  <c r="F59" i="5" s="1"/>
  <c r="J19" i="5"/>
  <c r="J17" i="5"/>
  <c r="E17" i="5"/>
  <c r="F82" i="5" s="1"/>
  <c r="J16" i="5"/>
  <c r="J14" i="5"/>
  <c r="J80" i="5" s="1"/>
  <c r="E7" i="5"/>
  <c r="E74" i="5"/>
  <c r="J39" i="4"/>
  <c r="J38" i="4"/>
  <c r="AY58" i="1" s="1"/>
  <c r="J37" i="4"/>
  <c r="AX58" i="1"/>
  <c r="BI94" i="4"/>
  <c r="BH94" i="4"/>
  <c r="BG94" i="4"/>
  <c r="BF94" i="4"/>
  <c r="T94" i="4"/>
  <c r="R94" i="4"/>
  <c r="P94" i="4"/>
  <c r="BI92" i="4"/>
  <c r="BH92" i="4"/>
  <c r="BG92" i="4"/>
  <c r="BF92" i="4"/>
  <c r="T92" i="4"/>
  <c r="R92" i="4"/>
  <c r="P92" i="4"/>
  <c r="BI90" i="4"/>
  <c r="BH90" i="4"/>
  <c r="BG90" i="4"/>
  <c r="BF90" i="4"/>
  <c r="T90" i="4"/>
  <c r="R90" i="4"/>
  <c r="P90" i="4"/>
  <c r="BI88" i="4"/>
  <c r="BH88" i="4"/>
  <c r="BG88" i="4"/>
  <c r="BF88" i="4"/>
  <c r="T88" i="4"/>
  <c r="R88" i="4"/>
  <c r="P88" i="4"/>
  <c r="F80" i="4"/>
  <c r="E78" i="4"/>
  <c r="F56" i="4"/>
  <c r="E54" i="4"/>
  <c r="J26" i="4"/>
  <c r="E26" i="4"/>
  <c r="J83" i="4" s="1"/>
  <c r="J25" i="4"/>
  <c r="J23" i="4"/>
  <c r="E23" i="4"/>
  <c r="J58" i="4"/>
  <c r="J22" i="4"/>
  <c r="J20" i="4"/>
  <c r="E20" i="4"/>
  <c r="F59" i="4" s="1"/>
  <c r="J19" i="4"/>
  <c r="J17" i="4"/>
  <c r="E17" i="4"/>
  <c r="F82" i="4"/>
  <c r="J16" i="4"/>
  <c r="J14" i="4"/>
  <c r="J80" i="4" s="1"/>
  <c r="E7" i="4"/>
  <c r="E74" i="4"/>
  <c r="J37" i="3"/>
  <c r="J36" i="3"/>
  <c r="AY56" i="1"/>
  <c r="J35" i="3"/>
  <c r="AX56" i="1" s="1"/>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3" i="3"/>
  <c r="BH113" i="3"/>
  <c r="BG113" i="3"/>
  <c r="BF113" i="3"/>
  <c r="T113" i="3"/>
  <c r="R113" i="3"/>
  <c r="P113"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6" i="3"/>
  <c r="BH106" i="3"/>
  <c r="BG106" i="3"/>
  <c r="BF106" i="3"/>
  <c r="T106" i="3"/>
  <c r="R106" i="3"/>
  <c r="P106" i="3"/>
  <c r="BI105" i="3"/>
  <c r="BH105" i="3"/>
  <c r="BG105" i="3"/>
  <c r="BF105" i="3"/>
  <c r="T105" i="3"/>
  <c r="R105" i="3"/>
  <c r="P105" i="3"/>
  <c r="BI103" i="3"/>
  <c r="BH103" i="3"/>
  <c r="BG103" i="3"/>
  <c r="BF103" i="3"/>
  <c r="T103" i="3"/>
  <c r="R103" i="3"/>
  <c r="P103" i="3"/>
  <c r="BI102" i="3"/>
  <c r="BH102" i="3"/>
  <c r="BG102" i="3"/>
  <c r="BF102" i="3"/>
  <c r="T102" i="3"/>
  <c r="R102" i="3"/>
  <c r="P102" i="3"/>
  <c r="BI101" i="3"/>
  <c r="BH101" i="3"/>
  <c r="BG101" i="3"/>
  <c r="BF101" i="3"/>
  <c r="T101" i="3"/>
  <c r="R101" i="3"/>
  <c r="P101"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F81" i="3"/>
  <c r="E79" i="3"/>
  <c r="F52" i="3"/>
  <c r="E50" i="3"/>
  <c r="J24" i="3"/>
  <c r="E24" i="3"/>
  <c r="J55" i="3"/>
  <c r="J23" i="3"/>
  <c r="J21" i="3"/>
  <c r="E21" i="3"/>
  <c r="J54" i="3"/>
  <c r="J20" i="3"/>
  <c r="J18" i="3"/>
  <c r="E18" i="3"/>
  <c r="F84" i="3"/>
  <c r="J17" i="3"/>
  <c r="J15" i="3"/>
  <c r="E15" i="3"/>
  <c r="F83" i="3"/>
  <c r="J14" i="3"/>
  <c r="J12" i="3"/>
  <c r="J52" i="3"/>
  <c r="E7" i="3"/>
  <c r="E77" i="3" s="1"/>
  <c r="J37" i="2"/>
  <c r="J36" i="2"/>
  <c r="AY55" i="1"/>
  <c r="J35" i="2"/>
  <c r="AX55" i="1" s="1"/>
  <c r="BI264" i="2"/>
  <c r="BH264" i="2"/>
  <c r="BG264" i="2"/>
  <c r="BF264" i="2"/>
  <c r="T264" i="2"/>
  <c r="R264" i="2"/>
  <c r="P264" i="2"/>
  <c r="BI263" i="2"/>
  <c r="BH263" i="2"/>
  <c r="BG263" i="2"/>
  <c r="BF263" i="2"/>
  <c r="T263" i="2"/>
  <c r="R263" i="2"/>
  <c r="P263" i="2"/>
  <c r="BI259" i="2"/>
  <c r="BH259" i="2"/>
  <c r="BG259" i="2"/>
  <c r="BF259" i="2"/>
  <c r="T259" i="2"/>
  <c r="R259" i="2"/>
  <c r="P259" i="2"/>
  <c r="BI256" i="2"/>
  <c r="BH256" i="2"/>
  <c r="BG256" i="2"/>
  <c r="BF256" i="2"/>
  <c r="T256" i="2"/>
  <c r="R256" i="2"/>
  <c r="P256" i="2"/>
  <c r="BI253" i="2"/>
  <c r="BH253" i="2"/>
  <c r="BG253" i="2"/>
  <c r="BF253" i="2"/>
  <c r="T253" i="2"/>
  <c r="R253" i="2"/>
  <c r="P253" i="2"/>
  <c r="BI249" i="2"/>
  <c r="BH249" i="2"/>
  <c r="BG249" i="2"/>
  <c r="BF249" i="2"/>
  <c r="T249" i="2"/>
  <c r="R249" i="2"/>
  <c r="P249" i="2"/>
  <c r="BI245" i="2"/>
  <c r="BH245" i="2"/>
  <c r="BG245" i="2"/>
  <c r="BF245" i="2"/>
  <c r="T245" i="2"/>
  <c r="R245" i="2"/>
  <c r="P245" i="2"/>
  <c r="BI240" i="2"/>
  <c r="BH240" i="2"/>
  <c r="BG240" i="2"/>
  <c r="BF240" i="2"/>
  <c r="T240" i="2"/>
  <c r="R240" i="2"/>
  <c r="P240" i="2"/>
  <c r="BI236" i="2"/>
  <c r="BH236" i="2"/>
  <c r="BG236" i="2"/>
  <c r="BF236" i="2"/>
  <c r="T236" i="2"/>
  <c r="R236" i="2"/>
  <c r="P236" i="2"/>
  <c r="BI232" i="2"/>
  <c r="BH232" i="2"/>
  <c r="BG232" i="2"/>
  <c r="BF232" i="2"/>
  <c r="T232" i="2"/>
  <c r="R232" i="2"/>
  <c r="P232" i="2"/>
  <c r="BI226" i="2"/>
  <c r="BH226" i="2"/>
  <c r="BG226" i="2"/>
  <c r="BF226" i="2"/>
  <c r="T226" i="2"/>
  <c r="R226" i="2"/>
  <c r="P226" i="2"/>
  <c r="BI220" i="2"/>
  <c r="BH220" i="2"/>
  <c r="BG220" i="2"/>
  <c r="BF220" i="2"/>
  <c r="T220" i="2"/>
  <c r="R220" i="2"/>
  <c r="P220" i="2"/>
  <c r="BI215" i="2"/>
  <c r="BH215" i="2"/>
  <c r="BG215" i="2"/>
  <c r="BF215" i="2"/>
  <c r="T215" i="2"/>
  <c r="R215" i="2"/>
  <c r="P215" i="2"/>
  <c r="BI209" i="2"/>
  <c r="BH209" i="2"/>
  <c r="BG209" i="2"/>
  <c r="BF209" i="2"/>
  <c r="T209" i="2"/>
  <c r="T208" i="2"/>
  <c r="R209" i="2"/>
  <c r="R208" i="2" s="1"/>
  <c r="P209" i="2"/>
  <c r="P208" i="2"/>
  <c r="BI205" i="2"/>
  <c r="BH205" i="2"/>
  <c r="BG205" i="2"/>
  <c r="BF205" i="2"/>
  <c r="T205" i="2"/>
  <c r="T204" i="2" s="1"/>
  <c r="R205" i="2"/>
  <c r="R204" i="2"/>
  <c r="P205" i="2"/>
  <c r="P204" i="2" s="1"/>
  <c r="BI202" i="2"/>
  <c r="BH202" i="2"/>
  <c r="BG202" i="2"/>
  <c r="BF202" i="2"/>
  <c r="T202" i="2"/>
  <c r="R202" i="2"/>
  <c r="P202" i="2"/>
  <c r="BI198" i="2"/>
  <c r="BH198" i="2"/>
  <c r="BG198" i="2"/>
  <c r="BF198" i="2"/>
  <c r="T198" i="2"/>
  <c r="R198" i="2"/>
  <c r="P198" i="2"/>
  <c r="BI196" i="2"/>
  <c r="BH196" i="2"/>
  <c r="BG196" i="2"/>
  <c r="BF196" i="2"/>
  <c r="T196" i="2"/>
  <c r="R196" i="2"/>
  <c r="P196" i="2"/>
  <c r="BI192" i="2"/>
  <c r="BH192" i="2"/>
  <c r="BG192" i="2"/>
  <c r="BF192" i="2"/>
  <c r="T192" i="2"/>
  <c r="R192" i="2"/>
  <c r="P192" i="2"/>
  <c r="BI188" i="2"/>
  <c r="BH188" i="2"/>
  <c r="BG188" i="2"/>
  <c r="BF188" i="2"/>
  <c r="T188" i="2"/>
  <c r="R188" i="2"/>
  <c r="P188" i="2"/>
  <c r="BI186" i="2"/>
  <c r="BH186" i="2"/>
  <c r="BG186" i="2"/>
  <c r="BF186" i="2"/>
  <c r="T186" i="2"/>
  <c r="R186" i="2"/>
  <c r="P186" i="2"/>
  <c r="BI169" i="2"/>
  <c r="BH169" i="2"/>
  <c r="BG169" i="2"/>
  <c r="BF169" i="2"/>
  <c r="T169" i="2"/>
  <c r="R169" i="2"/>
  <c r="P169" i="2"/>
  <c r="BI151" i="2"/>
  <c r="BH151" i="2"/>
  <c r="BG151" i="2"/>
  <c r="BF151" i="2"/>
  <c r="T151" i="2"/>
  <c r="R151" i="2"/>
  <c r="P151" i="2"/>
  <c r="BI136" i="2"/>
  <c r="BH136" i="2"/>
  <c r="BG136" i="2"/>
  <c r="BF136" i="2"/>
  <c r="T136" i="2"/>
  <c r="R136" i="2"/>
  <c r="P136" i="2"/>
  <c r="BI118" i="2"/>
  <c r="BH118" i="2"/>
  <c r="BG118" i="2"/>
  <c r="BF118" i="2"/>
  <c r="T118" i="2"/>
  <c r="R118" i="2"/>
  <c r="P118" i="2"/>
  <c r="BI113" i="2"/>
  <c r="BH113" i="2"/>
  <c r="BG113" i="2"/>
  <c r="BF113" i="2"/>
  <c r="T113" i="2"/>
  <c r="R113" i="2"/>
  <c r="P113" i="2"/>
  <c r="BI108" i="2"/>
  <c r="BH108" i="2"/>
  <c r="BG108" i="2"/>
  <c r="BF108" i="2"/>
  <c r="T108" i="2"/>
  <c r="R108" i="2"/>
  <c r="P108" i="2"/>
  <c r="BI104" i="2"/>
  <c r="BH104" i="2"/>
  <c r="BG104" i="2"/>
  <c r="BF104" i="2"/>
  <c r="T104" i="2"/>
  <c r="R104" i="2"/>
  <c r="P104" i="2"/>
  <c r="BI99" i="2"/>
  <c r="BH99" i="2"/>
  <c r="BG99" i="2"/>
  <c r="BF99" i="2"/>
  <c r="T99" i="2"/>
  <c r="R99" i="2"/>
  <c r="P99" i="2"/>
  <c r="BI93" i="2"/>
  <c r="BH93" i="2"/>
  <c r="BG93" i="2"/>
  <c r="BF93" i="2"/>
  <c r="T93" i="2"/>
  <c r="T92" i="2" s="1"/>
  <c r="R93" i="2"/>
  <c r="R92" i="2"/>
  <c r="P93" i="2"/>
  <c r="P92" i="2" s="1"/>
  <c r="J86" i="2"/>
  <c r="F86" i="2"/>
  <c r="F84" i="2"/>
  <c r="E82" i="2"/>
  <c r="J54" i="2"/>
  <c r="F54" i="2"/>
  <c r="F52" i="2"/>
  <c r="E50" i="2"/>
  <c r="J24" i="2"/>
  <c r="E24" i="2"/>
  <c r="J55" i="2"/>
  <c r="J23" i="2"/>
  <c r="J18" i="2"/>
  <c r="E18" i="2"/>
  <c r="F87" i="2"/>
  <c r="J17" i="2"/>
  <c r="J12" i="2"/>
  <c r="J84" i="2"/>
  <c r="E7" i="2"/>
  <c r="E80" i="2" s="1"/>
  <c r="L50" i="1"/>
  <c r="AM50" i="1"/>
  <c r="AM49" i="1"/>
  <c r="L49" i="1"/>
  <c r="AM47" i="1"/>
  <c r="L47" i="1"/>
  <c r="L45" i="1"/>
  <c r="L44" i="1"/>
  <c r="BK118" i="2"/>
  <c r="AS60" i="1"/>
  <c r="BK166" i="3"/>
  <c r="J142" i="3"/>
  <c r="BK111" i="3"/>
  <c r="BK159" i="3"/>
  <c r="BK102" i="3"/>
  <c r="J152" i="3"/>
  <c r="BK157" i="3"/>
  <c r="BK117" i="3"/>
  <c r="BK89" i="3"/>
  <c r="J94" i="5"/>
  <c r="BK116" i="5"/>
  <c r="J163" i="6"/>
  <c r="BK96" i="6"/>
  <c r="J126" i="6"/>
  <c r="BK118" i="6"/>
  <c r="BK139" i="6"/>
  <c r="J192" i="7"/>
  <c r="J149" i="7"/>
  <c r="BK111" i="7"/>
  <c r="BK161" i="7"/>
  <c r="J97" i="7"/>
  <c r="J141" i="7"/>
  <c r="BK181" i="7"/>
  <c r="BK125" i="8"/>
  <c r="BK99" i="8"/>
  <c r="BK111" i="8"/>
  <c r="BK144" i="8"/>
  <c r="J92" i="8"/>
  <c r="BK126" i="8"/>
  <c r="F35" i="9"/>
  <c r="BB64" i="1"/>
  <c r="BK171" i="10"/>
  <c r="BK129" i="10"/>
  <c r="BK118" i="10"/>
  <c r="J222" i="10"/>
  <c r="BK182" i="10"/>
  <c r="BK155" i="10"/>
  <c r="J129" i="10"/>
  <c r="J100" i="10"/>
  <c r="BK191" i="10"/>
  <c r="J172" i="10"/>
  <c r="J146" i="10"/>
  <c r="J118" i="10"/>
  <c r="BK216" i="10"/>
  <c r="BK175" i="10"/>
  <c r="J127" i="10"/>
  <c r="BK95" i="10"/>
  <c r="BK99" i="2"/>
  <c r="BK151" i="2"/>
  <c r="J108" i="2"/>
  <c r="BK186" i="2"/>
  <c r="J147" i="3"/>
  <c r="BK99" i="3"/>
  <c r="J136" i="3"/>
  <c r="J113" i="3"/>
  <c r="BK141" i="3"/>
  <c r="J151" i="3"/>
  <c r="J116" i="3"/>
  <c r="J94" i="4"/>
  <c r="BK98" i="5"/>
  <c r="J104" i="5"/>
  <c r="BK149" i="6"/>
  <c r="J180" i="6"/>
  <c r="J137" i="6"/>
  <c r="J101" i="6"/>
  <c r="J186" i="7"/>
  <c r="BK145" i="7"/>
  <c r="BK113" i="7"/>
  <c r="J171" i="7"/>
  <c r="J111" i="7"/>
  <c r="BK157" i="7"/>
  <c r="J190" i="7"/>
  <c r="BK135" i="8"/>
  <c r="BK103" i="8"/>
  <c r="BK116" i="8"/>
  <c r="J97" i="8"/>
  <c r="BK131" i="8"/>
  <c r="J144" i="8"/>
  <c r="BK115" i="8"/>
  <c r="J228" i="10"/>
  <c r="BK203" i="10"/>
  <c r="BK178" i="10"/>
  <c r="J153" i="10"/>
  <c r="BK120" i="10"/>
  <c r="BK93" i="10"/>
  <c r="BK187" i="10"/>
  <c r="J154" i="10"/>
  <c r="J125" i="10"/>
  <c r="J93" i="10"/>
  <c r="BK210" i="10"/>
  <c r="BK181" i="10"/>
  <c r="J145" i="10"/>
  <c r="J105" i="10"/>
  <c r="BK200" i="10"/>
  <c r="J171" i="10"/>
  <c r="J134" i="10"/>
  <c r="J89" i="10"/>
  <c r="BK93" i="2"/>
  <c r="BK136" i="2"/>
  <c r="BK104" i="2"/>
  <c r="BK108" i="2"/>
  <c r="J150" i="3"/>
  <c r="BK116" i="3"/>
  <c r="J102" i="3"/>
  <c r="BK146" i="3"/>
  <c r="BK109" i="3"/>
  <c r="J138" i="3"/>
  <c r="BK145" i="3"/>
  <c r="BK106" i="3"/>
  <c r="BK88" i="4"/>
  <c r="J100" i="5"/>
  <c r="BK100" i="5"/>
  <c r="J145" i="6"/>
  <c r="J135" i="6"/>
  <c r="BK128" i="6"/>
  <c r="J120" i="6"/>
  <c r="BK184" i="7"/>
  <c r="BK137" i="7"/>
  <c r="J208" i="7"/>
  <c r="J118" i="7"/>
  <c r="J188" i="7"/>
  <c r="BK122" i="7"/>
  <c r="BK148" i="8"/>
  <c r="J117" i="8"/>
  <c r="J130" i="8"/>
  <c r="J103" i="8"/>
  <c r="BK134" i="8"/>
  <c r="J147" i="8"/>
  <c r="BK117" i="8"/>
  <c r="F37" i="9"/>
  <c r="BD64" i="1" s="1"/>
  <c r="BK177" i="10"/>
  <c r="BK134" i="10"/>
  <c r="BK108" i="10"/>
  <c r="BK88" i="10"/>
  <c r="BK184" i="10"/>
  <c r="J152" i="10"/>
  <c r="J115" i="10"/>
  <c r="J220" i="10"/>
  <c r="BK211" i="10"/>
  <c r="J185" i="10"/>
  <c r="J159" i="10"/>
  <c r="BK127" i="10"/>
  <c r="J227" i="10"/>
  <c r="J197" i="10"/>
  <c r="J144" i="10"/>
  <c r="BK97" i="10"/>
  <c r="J232" i="2"/>
  <c r="J226" i="2"/>
  <c r="BK196" i="2"/>
  <c r="J188" i="2"/>
  <c r="J140" i="3"/>
  <c r="BK113" i="3"/>
  <c r="J92" i="3"/>
  <c r="J145" i="3"/>
  <c r="J120" i="3"/>
  <c r="BK158" i="3"/>
  <c r="BK98" i="3"/>
  <c r="J121" i="3"/>
  <c r="BK101" i="3"/>
  <c r="BK94" i="4"/>
  <c r="BK96" i="5"/>
  <c r="BK90" i="5"/>
  <c r="J128" i="6"/>
  <c r="BK151" i="6"/>
  <c r="BK133" i="6"/>
  <c r="J143" i="6"/>
  <c r="J199" i="7"/>
  <c r="BK155" i="7"/>
  <c r="J101" i="7"/>
  <c r="BK151" i="7"/>
  <c r="J139" i="7"/>
  <c r="BK101" i="7"/>
  <c r="BK163" i="7"/>
  <c r="BK199" i="7"/>
  <c r="BK139" i="8"/>
  <c r="J115" i="8"/>
  <c r="J141" i="8"/>
  <c r="J131" i="8"/>
  <c r="BK113" i="8"/>
  <c r="BK104" i="8"/>
  <c r="J148" i="8"/>
  <c r="J133" i="8"/>
  <c r="BK150" i="8"/>
  <c r="J128" i="8"/>
  <c r="J113" i="8"/>
  <c r="BK82" i="9"/>
  <c r="BK222" i="10"/>
  <c r="J208" i="10"/>
  <c r="J196" i="10"/>
  <c r="J179" i="10"/>
  <c r="J169" i="10"/>
  <c r="BK147" i="10"/>
  <c r="J124" i="10"/>
  <c r="BK105" i="10"/>
  <c r="BK220" i="10"/>
  <c r="BK186" i="10"/>
  <c r="J156" i="10"/>
  <c r="J131" i="10"/>
  <c r="BK107" i="10"/>
  <c r="BK219" i="10"/>
  <c r="J199" i="10"/>
  <c r="J174" i="10"/>
  <c r="BK153" i="10"/>
  <c r="J140" i="10"/>
  <c r="J114" i="10"/>
  <c r="J218" i="10"/>
  <c r="BK202" i="10"/>
  <c r="BK149" i="10"/>
  <c r="BK102" i="10"/>
  <c r="J209" i="2"/>
  <c r="BK169" i="2"/>
  <c r="BK264" i="2"/>
  <c r="J93" i="2"/>
  <c r="BK152" i="3"/>
  <c r="BK118" i="3"/>
  <c r="J166" i="3"/>
  <c r="J127" i="3"/>
  <c r="BK161" i="3"/>
  <c r="J99" i="3"/>
  <c r="J126" i="3"/>
  <c r="J93" i="3"/>
  <c r="BK106" i="5"/>
  <c r="J90" i="5"/>
  <c r="BK173" i="6"/>
  <c r="BK120" i="6"/>
  <c r="BK145" i="6"/>
  <c r="BK135" i="6"/>
  <c r="J116" i="6"/>
  <c r="BK179" i="7"/>
  <c r="J135" i="7"/>
  <c r="BK99" i="7"/>
  <c r="BK126" i="7"/>
  <c r="BK186" i="7"/>
  <c r="BK124" i="7"/>
  <c r="BK145" i="8"/>
  <c r="J121" i="8"/>
  <c r="J138" i="8"/>
  <c r="BK106" i="8"/>
  <c r="J152" i="8"/>
  <c r="J102" i="8"/>
  <c r="BK133" i="8"/>
  <c r="BK105" i="8"/>
  <c r="BK209" i="10"/>
  <c r="BK195" i="10"/>
  <c r="BK167" i="10"/>
  <c r="J149" i="10"/>
  <c r="J104" i="10"/>
  <c r="BK192" i="10"/>
  <c r="BK164" i="10"/>
  <c r="J136" i="10"/>
  <c r="J109" i="10"/>
  <c r="BK224" i="10"/>
  <c r="BK198" i="10"/>
  <c r="BK157" i="10"/>
  <c r="J141" i="10"/>
  <c r="J102" i="10"/>
  <c r="J213" i="10"/>
  <c r="J167" i="10"/>
  <c r="BK124" i="10"/>
  <c r="J240" i="2"/>
  <c r="J249" i="2"/>
  <c r="J123" i="3"/>
  <c r="J164" i="3"/>
  <c r="BK94" i="3"/>
  <c r="BK136" i="3"/>
  <c r="J133" i="3"/>
  <c r="J105" i="3"/>
  <c r="J92" i="4"/>
  <c r="J116" i="5"/>
  <c r="J102" i="5"/>
  <c r="BK141" i="6"/>
  <c r="BK168" i="6"/>
  <c r="BK122" i="6"/>
  <c r="BK126" i="6"/>
  <c r="J112" i="6"/>
  <c r="J153" i="7"/>
  <c r="J107" i="7"/>
  <c r="J155" i="7"/>
  <c r="J206" i="7"/>
  <c r="BK143" i="7"/>
  <c r="BK175" i="7"/>
  <c r="J124" i="8"/>
  <c r="J94" i="8"/>
  <c r="BK110" i="8"/>
  <c r="J150" i="8"/>
  <c r="BK101" i="8"/>
  <c r="J140" i="8"/>
  <c r="BK94" i="8"/>
  <c r="BK221" i="10"/>
  <c r="BK206" i="10"/>
  <c r="BK194" i="10"/>
  <c r="J160" i="10"/>
  <c r="BK125" i="10"/>
  <c r="J106" i="10"/>
  <c r="J221" i="10"/>
  <c r="BK170" i="10"/>
  <c r="BK148" i="10"/>
  <c r="BK116" i="10"/>
  <c r="BK225" i="10"/>
  <c r="J203" i="10"/>
  <c r="J175" i="10"/>
  <c r="J155" i="10"/>
  <c r="BK123" i="10"/>
  <c r="J90" i="10"/>
  <c r="BK196" i="10"/>
  <c r="BK145" i="10"/>
  <c r="J103" i="10"/>
  <c r="BK259" i="2"/>
  <c r="J236" i="2"/>
  <c r="BK188" i="2"/>
  <c r="J196" i="2"/>
  <c r="BK154" i="3"/>
  <c r="BK126" i="3"/>
  <c r="J165" i="3"/>
  <c r="J125" i="3"/>
  <c r="BK163" i="3"/>
  <c r="J106" i="3"/>
  <c r="BK123" i="3"/>
  <c r="BK97" i="3"/>
  <c r="BK112" i="5"/>
  <c r="J92" i="5"/>
  <c r="BK92" i="5"/>
  <c r="J124" i="6"/>
  <c r="J173" i="6"/>
  <c r="BK103" i="6"/>
  <c r="J109" i="6"/>
  <c r="BK105" i="6"/>
  <c r="BK165" i="7"/>
  <c r="J126" i="7"/>
  <c r="J196" i="7"/>
  <c r="BK135" i="7"/>
  <c r="J167" i="7"/>
  <c r="BK107" i="7"/>
  <c r="J137" i="8"/>
  <c r="J106" i="8"/>
  <c r="BK120" i="8"/>
  <c r="J99" i="8"/>
  <c r="J127" i="8"/>
  <c r="BK141" i="8"/>
  <c r="J111" i="8"/>
  <c r="J226" i="10"/>
  <c r="J202" i="10"/>
  <c r="BK172" i="10"/>
  <c r="BK150" i="10"/>
  <c r="J116" i="10"/>
  <c r="J215" i="10"/>
  <c r="J178" i="10"/>
  <c r="BK146" i="10"/>
  <c r="J120" i="10"/>
  <c r="BK94" i="10"/>
  <c r="J216" i="10"/>
  <c r="J190" i="10"/>
  <c r="BK163" i="10"/>
  <c r="BK136" i="10"/>
  <c r="BK103" i="10"/>
  <c r="J201" i="10"/>
  <c r="BK152" i="10"/>
  <c r="J107" i="10"/>
  <c r="BK226" i="2"/>
  <c r="BK245" i="2"/>
  <c r="BK253" i="2"/>
  <c r="J253" i="2"/>
  <c r="J158" i="3"/>
  <c r="BK143" i="3"/>
  <c r="J143" i="3"/>
  <c r="J94" i="3"/>
  <c r="BK108" i="5"/>
  <c r="BK114" i="5"/>
  <c r="BK171" i="6"/>
  <c r="BK178" i="6"/>
  <c r="BK124" i="6"/>
  <c r="BK116" i="6"/>
  <c r="J118" i="6"/>
  <c r="J175" i="7"/>
  <c r="J131" i="7"/>
  <c r="BK206" i="7"/>
  <c r="BK147" i="7"/>
  <c r="BK116" i="7"/>
  <c r="J147" i="7"/>
  <c r="BK188" i="7"/>
  <c r="BK128" i="8"/>
  <c r="BK89" i="8"/>
  <c r="BK136" i="8"/>
  <c r="BK228" i="10"/>
  <c r="J170" i="10"/>
  <c r="BK113" i="10"/>
  <c r="J91" i="10"/>
  <c r="BK236" i="2"/>
  <c r="BK232" i="2"/>
  <c r="BK192" i="2"/>
  <c r="BK249" i="2"/>
  <c r="J162" i="3"/>
  <c r="BK138" i="3"/>
  <c r="BK103" i="3"/>
  <c r="BK147" i="3"/>
  <c r="J117" i="3"/>
  <c r="BK140" i="3"/>
  <c r="BK132" i="3"/>
  <c r="J103" i="3"/>
  <c r="J88" i="4"/>
  <c r="BK94" i="5"/>
  <c r="J96" i="5"/>
  <c r="BK137" i="6"/>
  <c r="J155" i="6"/>
  <c r="BK93" i="6"/>
  <c r="J105" i="6"/>
  <c r="BK201" i="7"/>
  <c r="BK167" i="7"/>
  <c r="J116" i="7"/>
  <c r="J181" i="7"/>
  <c r="BK109" i="7"/>
  <c r="BK153" i="7"/>
  <c r="BK196" i="7"/>
  <c r="J136" i="8"/>
  <c r="J104" i="8"/>
  <c r="J119" i="8"/>
  <c r="J98" i="8"/>
  <c r="J135" i="8"/>
  <c r="J142" i="8"/>
  <c r="BK118" i="8"/>
  <c r="J224" i="10"/>
  <c r="J204" i="10"/>
  <c r="J182" i="10"/>
  <c r="J135" i="10"/>
  <c r="J110" i="10"/>
  <c r="BK214" i="10"/>
  <c r="J176" i="10"/>
  <c r="J150" i="10"/>
  <c r="J117" i="10"/>
  <c r="J217" i="10"/>
  <c r="J186" i="10"/>
  <c r="J162" i="10"/>
  <c r="J132" i="10"/>
  <c r="BK106" i="10"/>
  <c r="BK199" i="10"/>
  <c r="BK156" i="10"/>
  <c r="J111" i="10"/>
  <c r="J215" i="2"/>
  <c r="J198" i="2"/>
  <c r="J256" i="2"/>
  <c r="J169" i="2"/>
  <c r="J245" i="2"/>
  <c r="BK164" i="3"/>
  <c r="J153" i="3"/>
  <c r="J132" i="3"/>
  <c r="J108" i="3"/>
  <c r="J148" i="3"/>
  <c r="BK122" i="3"/>
  <c r="J157" i="3"/>
  <c r="BK91" i="3"/>
  <c r="BK130" i="3"/>
  <c r="BK96" i="3"/>
  <c r="BK118" i="5"/>
  <c r="J88" i="5"/>
  <c r="BK180" i="6"/>
  <c r="BK130" i="6"/>
  <c r="BK153" i="6"/>
  <c r="BK176" i="6"/>
  <c r="BK157" i="6"/>
  <c r="J161" i="7"/>
  <c r="J124" i="7"/>
  <c r="BK192" i="7"/>
  <c r="J122" i="7"/>
  <c r="BK177" i="7"/>
  <c r="BK112" i="7"/>
  <c r="BK142" i="8"/>
  <c r="J107" i="8"/>
  <c r="BK127" i="8"/>
  <c r="J101" i="8"/>
  <c r="BK121" i="8"/>
  <c r="BK130" i="8"/>
  <c r="J110" i="8"/>
  <c r="F36" i="9"/>
  <c r="BC64" i="1" s="1"/>
  <c r="J173" i="10"/>
  <c r="BK140" i="10"/>
  <c r="J99" i="10"/>
  <c r="J210" i="10"/>
  <c r="J163" i="10"/>
  <c r="BK141" i="10"/>
  <c r="BK110" i="10"/>
  <c r="BK218" i="10"/>
  <c r="J189" i="10"/>
  <c r="BK161" i="10"/>
  <c r="BK130" i="10"/>
  <c r="BK99" i="10"/>
  <c r="J212" i="10"/>
  <c r="BK158" i="10"/>
  <c r="BK98" i="10"/>
  <c r="J205" i="2"/>
  <c r="J220" i="2"/>
  <c r="J264" i="2"/>
  <c r="J263" i="2"/>
  <c r="J167" i="3"/>
  <c r="J141" i="3"/>
  <c r="J97" i="3"/>
  <c r="BK133" i="3"/>
  <c r="J118" i="3"/>
  <c r="BK153" i="3"/>
  <c r="J156" i="3"/>
  <c r="BK120" i="3"/>
  <c r="BK90" i="4"/>
  <c r="J120" i="5"/>
  <c r="J110" i="5"/>
  <c r="J159" i="6"/>
  <c r="BK109" i="6"/>
  <c r="J149" i="6"/>
  <c r="BK155" i="6"/>
  <c r="J151" i="6"/>
  <c r="J194" i="7"/>
  <c r="J151" i="7"/>
  <c r="J109" i="7"/>
  <c r="J169" i="7"/>
  <c r="J113" i="7"/>
  <c r="BK139" i="7"/>
  <c r="J177" i="7"/>
  <c r="BK123" i="8"/>
  <c r="J134" i="8"/>
  <c r="BK107" i="8"/>
  <c r="BK151" i="8"/>
  <c r="BK96" i="8"/>
  <c r="J125" i="8"/>
  <c r="J96" i="8"/>
  <c r="J211" i="10"/>
  <c r="BK197" i="10"/>
  <c r="BK166" i="10"/>
  <c r="J128" i="10"/>
  <c r="J94" i="10"/>
  <c r="J206" i="10"/>
  <c r="J158" i="10"/>
  <c r="BK138" i="10"/>
  <c r="J108" i="10"/>
  <c r="BK204" i="10"/>
  <c r="BK173" i="10"/>
  <c r="BK142" i="10"/>
  <c r="BK109" i="10"/>
  <c r="BK208" i="10"/>
  <c r="BK165" i="10"/>
  <c r="BK114" i="10"/>
  <c r="BK87" i="10"/>
  <c r="J151" i="2"/>
  <c r="J186" i="2"/>
  <c r="J118" i="2"/>
  <c r="BK220" i="2"/>
  <c r="BK148" i="3"/>
  <c r="BK121" i="3"/>
  <c r="J101" i="3"/>
  <c r="BK150" i="3"/>
  <c r="J111" i="3"/>
  <c r="BK167" i="3"/>
  <c r="J137" i="3"/>
  <c r="J154" i="3"/>
  <c r="J115" i="3"/>
  <c r="BK92" i="4"/>
  <c r="J114" i="5"/>
  <c r="J108" i="5"/>
  <c r="J153" i="6"/>
  <c r="BK112" i="6"/>
  <c r="J141" i="6"/>
  <c r="BK159" i="6"/>
  <c r="BK163" i="6"/>
  <c r="BK190" i="7"/>
  <c r="BK141" i="7"/>
  <c r="J112" i="7"/>
  <c r="J165" i="7"/>
  <c r="J143" i="7"/>
  <c r="J204" i="7"/>
  <c r="BK133" i="7"/>
  <c r="J173" i="7"/>
  <c r="BK119" i="8"/>
  <c r="BK152" i="8"/>
  <c r="J89" i="8"/>
  <c r="J139" i="8"/>
  <c r="BK97" i="8"/>
  <c r="BK143" i="8"/>
  <c r="J120" i="8"/>
  <c r="BK92" i="8"/>
  <c r="J34" i="9"/>
  <c r="AW64" i="1" s="1"/>
  <c r="BK162" i="10"/>
  <c r="J133" i="10"/>
  <c r="BK121" i="10"/>
  <c r="J98" i="10"/>
  <c r="BK207" i="10"/>
  <c r="BK190" i="10"/>
  <c r="J165" i="10"/>
  <c r="J147" i="10"/>
  <c r="BK128" i="10"/>
  <c r="J97" i="10"/>
  <c r="J214" i="10"/>
  <c r="J192" i="10"/>
  <c r="BK180" i="10"/>
  <c r="J164" i="10"/>
  <c r="BK144" i="10"/>
  <c r="BK131" i="10"/>
  <c r="BK104" i="10"/>
  <c r="J207" i="10"/>
  <c r="J161" i="10"/>
  <c r="J126" i="10"/>
  <c r="BK96" i="10"/>
  <c r="BK256" i="2"/>
  <c r="BK215" i="2"/>
  <c r="BK113" i="2"/>
  <c r="BK198" i="2"/>
  <c r="J159" i="3"/>
  <c r="BK125" i="3"/>
  <c r="J98" i="3"/>
  <c r="BK135" i="3"/>
  <c r="J89" i="3"/>
  <c r="J135" i="3"/>
  <c r="J146" i="3"/>
  <c r="J110" i="3"/>
  <c r="J90" i="4"/>
  <c r="BK110" i="5"/>
  <c r="J106" i="5"/>
  <c r="J147" i="6"/>
  <c r="J171" i="6"/>
  <c r="BK161" i="6"/>
  <c r="J161" i="6"/>
  <c r="BK101" i="6"/>
  <c r="BK159" i="7"/>
  <c r="J128" i="7"/>
  <c r="BK204" i="7"/>
  <c r="BK114" i="7"/>
  <c r="BK173" i="7"/>
  <c r="BK118" i="7"/>
  <c r="BK171" i="7"/>
  <c r="J116" i="8"/>
  <c r="J123" i="8"/>
  <c r="BK102" i="8"/>
  <c r="BK124" i="8"/>
  <c r="J145" i="8"/>
  <c r="BK112" i="8"/>
  <c r="BK217" i="10"/>
  <c r="J200" i="10"/>
  <c r="BK176" i="10"/>
  <c r="J157" i="10"/>
  <c r="J123" i="10"/>
  <c r="J95" i="10"/>
  <c r="BK188" i="10"/>
  <c r="J142" i="10"/>
  <c r="BK112" i="10"/>
  <c r="BK92" i="10"/>
  <c r="J209" i="10"/>
  <c r="BK179" i="10"/>
  <c r="BK126" i="10"/>
  <c r="BK226" i="10"/>
  <c r="J194" i="10"/>
  <c r="J148" i="10"/>
  <c r="BK101" i="10"/>
  <c r="BK202" i="2"/>
  <c r="J113" i="2"/>
  <c r="BK205" i="2"/>
  <c r="J259" i="2"/>
  <c r="J202" i="2"/>
  <c r="J161" i="3"/>
  <c r="BK151" i="3"/>
  <c r="BK115" i="3"/>
  <c r="J96" i="3"/>
  <c r="J128" i="3"/>
  <c r="BK165" i="3"/>
  <c r="BK108" i="3"/>
  <c r="J122" i="3"/>
  <c r="J91" i="3"/>
  <c r="BK104" i="5"/>
  <c r="J112" i="5"/>
  <c r="BK166" i="6"/>
  <c r="J122" i="6"/>
  <c r="BK147" i="6"/>
  <c r="J139" i="6"/>
  <c r="J130" i="6"/>
  <c r="BK169" i="7"/>
  <c r="J133" i="7"/>
  <c r="BK97" i="7"/>
  <c r="J137" i="7"/>
  <c r="J201" i="7"/>
  <c r="BK128" i="7"/>
  <c r="J151" i="8"/>
  <c r="J118" i="8"/>
  <c r="BK132" i="8"/>
  <c r="J105" i="8"/>
  <c r="BK138" i="8"/>
  <c r="BK90" i="8"/>
  <c r="BK122" i="8"/>
  <c r="J82" i="9"/>
  <c r="BK212" i="10"/>
  <c r="J198" i="10"/>
  <c r="BK168" i="10"/>
  <c r="BK132" i="10"/>
  <c r="J112" i="10"/>
  <c r="J191" i="10"/>
  <c r="J181" i="10"/>
  <c r="BK135" i="10"/>
  <c r="J101" i="10"/>
  <c r="BK213" i="10"/>
  <c r="BK193" i="10"/>
  <c r="J168" i="10"/>
  <c r="BK139" i="10"/>
  <c r="BK117" i="10"/>
  <c r="J225" i="10"/>
  <c r="J166" i="10"/>
  <c r="BK115" i="10"/>
  <c r="J92" i="10"/>
  <c r="J136" i="2"/>
  <c r="J192" i="2"/>
  <c r="BK209" i="2"/>
  <c r="BK240" i="2"/>
  <c r="J163" i="3"/>
  <c r="BK137" i="3"/>
  <c r="J109" i="3"/>
  <c r="BK156" i="3"/>
  <c r="BK90" i="3"/>
  <c r="BK131" i="3"/>
  <c r="J131" i="3"/>
  <c r="BK92" i="3"/>
  <c r="J98" i="5"/>
  <c r="J118" i="5"/>
  <c r="J176" i="6"/>
  <c r="J133" i="6"/>
  <c r="J157" i="6"/>
  <c r="J168" i="6"/>
  <c r="J93" i="6"/>
  <c r="BK208" i="7"/>
  <c r="J157" i="7"/>
  <c r="J114" i="7"/>
  <c r="J159" i="7"/>
  <c r="J99" i="7"/>
  <c r="BK149" i="7"/>
  <c r="BK194" i="7"/>
  <c r="J126" i="8"/>
  <c r="BK98" i="8"/>
  <c r="J112" i="8"/>
  <c r="J143" i="8"/>
  <c r="BK108" i="8"/>
  <c r="J132" i="8"/>
  <c r="J90" i="8"/>
  <c r="BK205" i="10"/>
  <c r="J184" i="10"/>
  <c r="BK159" i="10"/>
  <c r="J122" i="10"/>
  <c r="BK100" i="10"/>
  <c r="BK189" i="10"/>
  <c r="BK169" i="10"/>
  <c r="J130" i="10"/>
  <c r="J87" i="10"/>
  <c r="J195" i="10"/>
  <c r="J177" i="10"/>
  <c r="J151" i="10"/>
  <c r="BK122" i="10"/>
  <c r="J219" i="10"/>
  <c r="BK185" i="10"/>
  <c r="BK133" i="10"/>
  <c r="BK90" i="10"/>
  <c r="BK263" i="2"/>
  <c r="J104" i="2"/>
  <c r="J99" i="2"/>
  <c r="AS57" i="1"/>
  <c r="BK128" i="3"/>
  <c r="BK105" i="3"/>
  <c r="BK162" i="3"/>
  <c r="J130" i="3"/>
  <c r="BK93" i="3"/>
  <c r="BK142" i="3"/>
  <c r="BK110" i="3"/>
  <c r="BK127" i="3"/>
  <c r="J90" i="3"/>
  <c r="BK102" i="5"/>
  <c r="BK120" i="5"/>
  <c r="BK88" i="5"/>
  <c r="BK143" i="6"/>
  <c r="J166" i="6"/>
  <c r="J178" i="6"/>
  <c r="J96" i="6"/>
  <c r="J103" i="6"/>
  <c r="J163" i="7"/>
  <c r="BK120" i="7"/>
  <c r="J184" i="7"/>
  <c r="J145" i="7"/>
  <c r="BK131" i="7"/>
  <c r="J179" i="7"/>
  <c r="J120" i="7"/>
  <c r="BK147" i="8"/>
  <c r="BK100" i="8"/>
  <c r="BK140" i="8"/>
  <c r="J122" i="8"/>
  <c r="J108" i="8"/>
  <c r="J100" i="8"/>
  <c r="J109" i="8"/>
  <c r="BK137" i="8"/>
  <c r="BK109" i="8"/>
  <c r="BK227" i="10"/>
  <c r="BK215" i="10"/>
  <c r="BK201" i="10"/>
  <c r="J187" i="10"/>
  <c r="BK174" i="10"/>
  <c r="BK154" i="10"/>
  <c r="BK111" i="10"/>
  <c r="BK91" i="10"/>
  <c r="J180" i="10"/>
  <c r="BK151" i="10"/>
  <c r="J139" i="10"/>
  <c r="J113" i="10"/>
  <c r="BK89" i="10"/>
  <c r="J205" i="10"/>
  <c r="J188" i="10"/>
  <c r="BK160" i="10"/>
  <c r="J121" i="10"/>
  <c r="J96" i="10"/>
  <c r="J193" i="10"/>
  <c r="J138" i="10"/>
  <c r="J88" i="10"/>
  <c r="R214" i="2" l="1"/>
  <c r="T214" i="2"/>
  <c r="P214" i="2"/>
  <c r="R98" i="2"/>
  <c r="R91" i="2" s="1"/>
  <c r="R185" i="2"/>
  <c r="BK225" i="2"/>
  <c r="J225" i="2"/>
  <c r="J68" i="2" s="1"/>
  <c r="BK255" i="2"/>
  <c r="J255" i="2"/>
  <c r="J69" i="2"/>
  <c r="BK262" i="2"/>
  <c r="J262" i="2"/>
  <c r="J70" i="2" s="1"/>
  <c r="R88" i="3"/>
  <c r="P95" i="3"/>
  <c r="R100" i="3"/>
  <c r="R104" i="3"/>
  <c r="R107" i="3"/>
  <c r="P112" i="3"/>
  <c r="P155" i="3"/>
  <c r="P160" i="3"/>
  <c r="R87" i="4"/>
  <c r="R86" i="4" s="1"/>
  <c r="T87" i="5"/>
  <c r="T86" i="5" s="1"/>
  <c r="P115" i="6"/>
  <c r="P132" i="6"/>
  <c r="P165" i="6"/>
  <c r="P170" i="6"/>
  <c r="P175" i="6"/>
  <c r="T96" i="7"/>
  <c r="T95" i="7"/>
  <c r="R106" i="7"/>
  <c r="R115" i="7"/>
  <c r="P130" i="7"/>
  <c r="BK183" i="7"/>
  <c r="J183" i="7" s="1"/>
  <c r="J70" i="7" s="1"/>
  <c r="BK198" i="7"/>
  <c r="J198" i="7"/>
  <c r="J71" i="7" s="1"/>
  <c r="BK203" i="7"/>
  <c r="J203" i="7" s="1"/>
  <c r="J72" i="7" s="1"/>
  <c r="T88" i="8"/>
  <c r="P95" i="8"/>
  <c r="R114" i="8"/>
  <c r="P129" i="8"/>
  <c r="P146" i="8"/>
  <c r="R149" i="8"/>
  <c r="T86" i="10"/>
  <c r="R119" i="10"/>
  <c r="BK143" i="10"/>
  <c r="J143" i="10"/>
  <c r="J63" i="10" s="1"/>
  <c r="BK183" i="10"/>
  <c r="J183" i="10" s="1"/>
  <c r="J64" i="10" s="1"/>
  <c r="BK223" i="10"/>
  <c r="J223" i="10"/>
  <c r="J65" i="10" s="1"/>
  <c r="BK98" i="2"/>
  <c r="BK185" i="2"/>
  <c r="J185" i="2"/>
  <c r="J63" i="2" s="1"/>
  <c r="R225" i="2"/>
  <c r="R207" i="2" s="1"/>
  <c r="P255" i="2"/>
  <c r="T262" i="2"/>
  <c r="P88" i="3"/>
  <c r="R95" i="3"/>
  <c r="BK100" i="3"/>
  <c r="J100" i="3" s="1"/>
  <c r="J62" i="3" s="1"/>
  <c r="BK104" i="3"/>
  <c r="J104" i="3"/>
  <c r="J63" i="3" s="1"/>
  <c r="BK107" i="3"/>
  <c r="J107" i="3" s="1"/>
  <c r="J64" i="3" s="1"/>
  <c r="BK112" i="3"/>
  <c r="J112" i="3"/>
  <c r="J65" i="3" s="1"/>
  <c r="BK155" i="3"/>
  <c r="J155" i="3" s="1"/>
  <c r="J66" i="3" s="1"/>
  <c r="BK160" i="3"/>
  <c r="J160" i="3"/>
  <c r="J67" i="3" s="1"/>
  <c r="T87" i="4"/>
  <c r="T86" i="4" s="1"/>
  <c r="R87" i="5"/>
  <c r="R86" i="5" s="1"/>
  <c r="BK100" i="6"/>
  <c r="J100" i="6" s="1"/>
  <c r="J63" i="6" s="1"/>
  <c r="R115" i="6"/>
  <c r="T132" i="6"/>
  <c r="T165" i="6"/>
  <c r="R170" i="6"/>
  <c r="R175" i="6"/>
  <c r="BK96" i="7"/>
  <c r="J96" i="7" s="1"/>
  <c r="J65" i="7" s="1"/>
  <c r="BK115" i="7"/>
  <c r="J115" i="7"/>
  <c r="J68" i="7" s="1"/>
  <c r="BK130" i="7"/>
  <c r="J130" i="7" s="1"/>
  <c r="J69" i="7" s="1"/>
  <c r="P183" i="7"/>
  <c r="R198" i="7"/>
  <c r="R203" i="7"/>
  <c r="R88" i="8"/>
  <c r="R95" i="8"/>
  <c r="T114" i="8"/>
  <c r="BK129" i="8"/>
  <c r="J129" i="8"/>
  <c r="J65" i="8" s="1"/>
  <c r="BK146" i="8"/>
  <c r="J146" i="8" s="1"/>
  <c r="J66" i="8" s="1"/>
  <c r="T149" i="8"/>
  <c r="BK86" i="10"/>
  <c r="BK85" i="10" s="1"/>
  <c r="J85" i="10" s="1"/>
  <c r="J59" i="10" s="1"/>
  <c r="BK119" i="10"/>
  <c r="J119" i="10" s="1"/>
  <c r="J61" i="10" s="1"/>
  <c r="BK137" i="10"/>
  <c r="J137" i="10"/>
  <c r="J62" i="10" s="1"/>
  <c r="P137" i="10"/>
  <c r="T143" i="10"/>
  <c r="R183" i="10"/>
  <c r="R223" i="10"/>
  <c r="P98" i="2"/>
  <c r="T185" i="2"/>
  <c r="T225" i="2"/>
  <c r="T207" i="2" s="1"/>
  <c r="T255" i="2"/>
  <c r="R262" i="2"/>
  <c r="T88" i="3"/>
  <c r="T95" i="3"/>
  <c r="T100" i="3"/>
  <c r="T104" i="3"/>
  <c r="P107" i="3"/>
  <c r="R112" i="3"/>
  <c r="R155" i="3"/>
  <c r="R160" i="3"/>
  <c r="BK87" i="4"/>
  <c r="BK86" i="4" s="1"/>
  <c r="J86" i="4" s="1"/>
  <c r="P87" i="5"/>
  <c r="P86" i="5"/>
  <c r="AU59" i="1" s="1"/>
  <c r="T100" i="6"/>
  <c r="T91" i="6" s="1"/>
  <c r="T115" i="6"/>
  <c r="R132" i="6"/>
  <c r="R165" i="6"/>
  <c r="T170" i="6"/>
  <c r="T175" i="6"/>
  <c r="P96" i="7"/>
  <c r="P95" i="7"/>
  <c r="BK106" i="7"/>
  <c r="J106" i="7"/>
  <c r="J67" i="7" s="1"/>
  <c r="T106" i="7"/>
  <c r="T115" i="7"/>
  <c r="T130" i="7"/>
  <c r="R183" i="7"/>
  <c r="P198" i="7"/>
  <c r="P203" i="7"/>
  <c r="P88" i="8"/>
  <c r="T95" i="8"/>
  <c r="P114" i="8"/>
  <c r="R129" i="8"/>
  <c r="T146" i="8"/>
  <c r="P149" i="8"/>
  <c r="P86" i="10"/>
  <c r="P119" i="10"/>
  <c r="R137" i="10"/>
  <c r="P143" i="10"/>
  <c r="P183" i="10"/>
  <c r="P223" i="10"/>
  <c r="T98" i="2"/>
  <c r="T91" i="2" s="1"/>
  <c r="T90" i="2" s="1"/>
  <c r="P185" i="2"/>
  <c r="P225" i="2"/>
  <c r="P207" i="2" s="1"/>
  <c r="R255" i="2"/>
  <c r="P262" i="2"/>
  <c r="BK88" i="3"/>
  <c r="J88" i="3" s="1"/>
  <c r="J60" i="3" s="1"/>
  <c r="BK95" i="3"/>
  <c r="J95" i="3"/>
  <c r="J61" i="3" s="1"/>
  <c r="P100" i="3"/>
  <c r="P104" i="3"/>
  <c r="T107" i="3"/>
  <c r="T112" i="3"/>
  <c r="T155" i="3"/>
  <c r="T160" i="3"/>
  <c r="P87" i="4"/>
  <c r="P86" i="4" s="1"/>
  <c r="AU58" i="1" s="1"/>
  <c r="BK87" i="5"/>
  <c r="J87" i="5"/>
  <c r="J64" i="5" s="1"/>
  <c r="P100" i="6"/>
  <c r="P91" i="6" s="1"/>
  <c r="R100" i="6"/>
  <c r="R91" i="6" s="1"/>
  <c r="BK115" i="6"/>
  <c r="J115" i="6" s="1"/>
  <c r="J66" i="6" s="1"/>
  <c r="BK132" i="6"/>
  <c r="J132" i="6"/>
  <c r="J67" i="6" s="1"/>
  <c r="BK165" i="6"/>
  <c r="J165" i="6" s="1"/>
  <c r="J68" i="6" s="1"/>
  <c r="BK170" i="6"/>
  <c r="J170" i="6"/>
  <c r="J69" i="6" s="1"/>
  <c r="BK175" i="6"/>
  <c r="J175" i="6" s="1"/>
  <c r="J70" i="6" s="1"/>
  <c r="R96" i="7"/>
  <c r="R95" i="7"/>
  <c r="P106" i="7"/>
  <c r="P115" i="7"/>
  <c r="R130" i="7"/>
  <c r="T183" i="7"/>
  <c r="T198" i="7"/>
  <c r="T203" i="7"/>
  <c r="BK88" i="8"/>
  <c r="J88" i="8"/>
  <c r="J60" i="8" s="1"/>
  <c r="BK95" i="8"/>
  <c r="J95" i="8" s="1"/>
  <c r="J63" i="8" s="1"/>
  <c r="BK114" i="8"/>
  <c r="J114" i="8"/>
  <c r="J64" i="8" s="1"/>
  <c r="T129" i="8"/>
  <c r="R146" i="8"/>
  <c r="BK149" i="8"/>
  <c r="J149" i="8" s="1"/>
  <c r="J67" i="8" s="1"/>
  <c r="R86" i="10"/>
  <c r="T119" i="10"/>
  <c r="T137" i="10"/>
  <c r="R143" i="10"/>
  <c r="T183" i="10"/>
  <c r="T223" i="10"/>
  <c r="BK92" i="2"/>
  <c r="J92" i="2"/>
  <c r="J61" i="2" s="1"/>
  <c r="BK111" i="6"/>
  <c r="J111" i="6" s="1"/>
  <c r="J64" i="6" s="1"/>
  <c r="BK81" i="9"/>
  <c r="J81" i="9"/>
  <c r="J60" i="9" s="1"/>
  <c r="BK204" i="2"/>
  <c r="J204" i="2" s="1"/>
  <c r="J64" i="2" s="1"/>
  <c r="BK93" i="8"/>
  <c r="J93" i="8"/>
  <c r="J62" i="8" s="1"/>
  <c r="BK92" i="6"/>
  <c r="J92" i="6" s="1"/>
  <c r="J61" i="6" s="1"/>
  <c r="BK91" i="8"/>
  <c r="J91" i="8"/>
  <c r="J61" i="8" s="1"/>
  <c r="BK208" i="2"/>
  <c r="J208" i="2" s="1"/>
  <c r="J66" i="2" s="1"/>
  <c r="BK214" i="2"/>
  <c r="J214" i="2"/>
  <c r="J67" i="2" s="1"/>
  <c r="BK95" i="6"/>
  <c r="J95" i="6" s="1"/>
  <c r="J62" i="6" s="1"/>
  <c r="J54" i="10"/>
  <c r="BE92" i="10"/>
  <c r="BE94" i="10"/>
  <c r="BE100" i="10"/>
  <c r="BE104" i="10"/>
  <c r="BE105" i="10"/>
  <c r="BE108" i="10"/>
  <c r="BE109" i="10"/>
  <c r="BE111" i="10"/>
  <c r="BE116" i="10"/>
  <c r="BE120" i="10"/>
  <c r="BE121" i="10"/>
  <c r="BE127" i="10"/>
  <c r="BE129" i="10"/>
  <c r="BE131" i="10"/>
  <c r="BE135" i="10"/>
  <c r="BE140" i="10"/>
  <c r="BE141" i="10"/>
  <c r="BE146" i="10"/>
  <c r="BE150" i="10"/>
  <c r="BE154" i="10"/>
  <c r="BE159" i="10"/>
  <c r="BE162" i="10"/>
  <c r="BE163" i="10"/>
  <c r="BE168" i="10"/>
  <c r="BE173" i="10"/>
  <c r="BE176" i="10"/>
  <c r="BE186" i="10"/>
  <c r="BE187" i="10"/>
  <c r="BE189" i="10"/>
  <c r="BE191" i="10"/>
  <c r="BE203" i="10"/>
  <c r="BE204" i="10"/>
  <c r="BE205" i="10"/>
  <c r="BE209" i="10"/>
  <c r="BE210" i="10"/>
  <c r="BE214" i="10"/>
  <c r="BE220" i="10"/>
  <c r="BE222" i="10"/>
  <c r="BE224" i="10"/>
  <c r="BE227" i="10"/>
  <c r="J55" i="10"/>
  <c r="F82" i="10"/>
  <c r="BE87" i="10"/>
  <c r="BE88" i="10"/>
  <c r="BE91" i="10"/>
  <c r="BE93" i="10"/>
  <c r="BE95" i="10"/>
  <c r="BE96" i="10"/>
  <c r="BE97" i="10"/>
  <c r="BE107" i="10"/>
  <c r="BE110" i="10"/>
  <c r="BE112" i="10"/>
  <c r="BE115" i="10"/>
  <c r="BE118" i="10"/>
  <c r="BE123" i="10"/>
  <c r="BE124" i="10"/>
  <c r="BE125" i="10"/>
  <c r="BE128" i="10"/>
  <c r="BE132" i="10"/>
  <c r="BE134" i="10"/>
  <c r="BE147" i="10"/>
  <c r="BE148" i="10"/>
  <c r="BE149" i="10"/>
  <c r="BE152" i="10"/>
  <c r="BE156" i="10"/>
  <c r="BE165" i="10"/>
  <c r="BE166" i="10"/>
  <c r="BE169" i="10"/>
  <c r="BE170" i="10"/>
  <c r="BE175" i="10"/>
  <c r="BE200" i="10"/>
  <c r="BE206" i="10"/>
  <c r="BE207" i="10"/>
  <c r="BE215" i="10"/>
  <c r="BE221" i="10"/>
  <c r="BE228" i="10"/>
  <c r="E48" i="10"/>
  <c r="F54" i="10"/>
  <c r="J79" i="10"/>
  <c r="BE90" i="10"/>
  <c r="BE98" i="10"/>
  <c r="BE99" i="10"/>
  <c r="BE102" i="10"/>
  <c r="BE103" i="10"/>
  <c r="BE113" i="10"/>
  <c r="BE117" i="10"/>
  <c r="BE122" i="10"/>
  <c r="BE126" i="10"/>
  <c r="BE133" i="10"/>
  <c r="BE139" i="10"/>
  <c r="BE144" i="10"/>
  <c r="BE157" i="10"/>
  <c r="BE158" i="10"/>
  <c r="BE160" i="10"/>
  <c r="BE161" i="10"/>
  <c r="BE167" i="10"/>
  <c r="BE171" i="10"/>
  <c r="BE172" i="10"/>
  <c r="BE174" i="10"/>
  <c r="BE177" i="10"/>
  <c r="BE179" i="10"/>
  <c r="BE181" i="10"/>
  <c r="BE193" i="10"/>
  <c r="BE194" i="10"/>
  <c r="BE195" i="10"/>
  <c r="BE197" i="10"/>
  <c r="BE198" i="10"/>
  <c r="BE199" i="10"/>
  <c r="BE201" i="10"/>
  <c r="BE202" i="10"/>
  <c r="BE208" i="10"/>
  <c r="BE211" i="10"/>
  <c r="BE212" i="10"/>
  <c r="BE216" i="10"/>
  <c r="BE217" i="10"/>
  <c r="BE89" i="10"/>
  <c r="BE101" i="10"/>
  <c r="BE106" i="10"/>
  <c r="BE114" i="10"/>
  <c r="BE130" i="10"/>
  <c r="BE136" i="10"/>
  <c r="BE138" i="10"/>
  <c r="BE142" i="10"/>
  <c r="BE145" i="10"/>
  <c r="BE151" i="10"/>
  <c r="BE153" i="10"/>
  <c r="BE155" i="10"/>
  <c r="BE164" i="10"/>
  <c r="BE178" i="10"/>
  <c r="BE180" i="10"/>
  <c r="BE182" i="10"/>
  <c r="BE184" i="10"/>
  <c r="BE185" i="10"/>
  <c r="BE188" i="10"/>
  <c r="BE190" i="10"/>
  <c r="BE192" i="10"/>
  <c r="BE196" i="10"/>
  <c r="BE213" i="10"/>
  <c r="BE218" i="10"/>
  <c r="BE219" i="10"/>
  <c r="BE225" i="10"/>
  <c r="BE226" i="10"/>
  <c r="F55" i="9"/>
  <c r="J74" i="9"/>
  <c r="J55" i="9"/>
  <c r="BE82" i="9"/>
  <c r="E48" i="9"/>
  <c r="F54" i="9"/>
  <c r="J54" i="9"/>
  <c r="BK95" i="7"/>
  <c r="J95" i="7" s="1"/>
  <c r="J64" i="7" s="1"/>
  <c r="J52" i="8"/>
  <c r="J54" i="8"/>
  <c r="F84" i="8"/>
  <c r="BE89" i="8"/>
  <c r="BE97" i="8"/>
  <c r="BE98" i="8"/>
  <c r="BE100" i="8"/>
  <c r="BE101" i="8"/>
  <c r="BE102" i="8"/>
  <c r="BE103" i="8"/>
  <c r="BE107" i="8"/>
  <c r="BE120" i="8"/>
  <c r="BE123" i="8"/>
  <c r="BE131" i="8"/>
  <c r="BE134" i="8"/>
  <c r="BE135" i="8"/>
  <c r="BE138" i="8"/>
  <c r="BE148" i="8"/>
  <c r="J55" i="8"/>
  <c r="BE99" i="8"/>
  <c r="BE104" i="8"/>
  <c r="BE105" i="8"/>
  <c r="BE106" i="8"/>
  <c r="BE111" i="8"/>
  <c r="BE113" i="8"/>
  <c r="BE115" i="8"/>
  <c r="BE116" i="8"/>
  <c r="BE118" i="8"/>
  <c r="BE119" i="8"/>
  <c r="BE122" i="8"/>
  <c r="BE125" i="8"/>
  <c r="BE128" i="8"/>
  <c r="BE136" i="8"/>
  <c r="BE139" i="8"/>
  <c r="BE141" i="8"/>
  <c r="BE144" i="8"/>
  <c r="BE145" i="8"/>
  <c r="BE147" i="8"/>
  <c r="F54" i="8"/>
  <c r="BE92" i="8"/>
  <c r="BE94" i="8"/>
  <c r="BE117" i="8"/>
  <c r="BE124" i="8"/>
  <c r="BE127" i="8"/>
  <c r="BE142" i="8"/>
  <c r="BE151" i="8"/>
  <c r="BE152" i="8"/>
  <c r="E48" i="8"/>
  <c r="BE90" i="8"/>
  <c r="BE96" i="8"/>
  <c r="BE108" i="8"/>
  <c r="BE109" i="8"/>
  <c r="BE110" i="8"/>
  <c r="BE112" i="8"/>
  <c r="BE121" i="8"/>
  <c r="BE126" i="8"/>
  <c r="BE130" i="8"/>
  <c r="BE132" i="8"/>
  <c r="BE133" i="8"/>
  <c r="BE137" i="8"/>
  <c r="BE140" i="8"/>
  <c r="BE143" i="8"/>
  <c r="BE150" i="8"/>
  <c r="BK114" i="6"/>
  <c r="J114" i="6"/>
  <c r="J65" i="6" s="1"/>
  <c r="F59" i="7"/>
  <c r="BE163" i="7"/>
  <c r="BE165" i="7"/>
  <c r="BE167" i="7"/>
  <c r="BE169" i="7"/>
  <c r="BE184" i="7"/>
  <c r="BE201" i="7"/>
  <c r="BE204" i="7"/>
  <c r="J88" i="7"/>
  <c r="BE99" i="7"/>
  <c r="BE101" i="7"/>
  <c r="BE116" i="7"/>
  <c r="BE126" i="7"/>
  <c r="BE131" i="7"/>
  <c r="BE137" i="7"/>
  <c r="BE141" i="7"/>
  <c r="BE145" i="7"/>
  <c r="BE147" i="7"/>
  <c r="BE151" i="7"/>
  <c r="BE155" i="7"/>
  <c r="BE181" i="7"/>
  <c r="BE190" i="7"/>
  <c r="BE192" i="7"/>
  <c r="BE194" i="7"/>
  <c r="BE196" i="7"/>
  <c r="E82" i="7"/>
  <c r="BE109" i="7"/>
  <c r="BE113" i="7"/>
  <c r="BE114" i="7"/>
  <c r="BE120" i="7"/>
  <c r="BE124" i="7"/>
  <c r="BE133" i="7"/>
  <c r="BE149" i="7"/>
  <c r="BE159" i="7"/>
  <c r="BE173" i="7"/>
  <c r="BE175" i="7"/>
  <c r="BE186" i="7"/>
  <c r="BE188" i="7"/>
  <c r="BE199" i="7"/>
  <c r="BE208" i="7"/>
  <c r="BE97" i="7"/>
  <c r="BE107" i="7"/>
  <c r="BE111" i="7"/>
  <c r="BE112" i="7"/>
  <c r="BE118" i="7"/>
  <c r="BE122" i="7"/>
  <c r="BE128" i="7"/>
  <c r="BE135" i="7"/>
  <c r="BE139" i="7"/>
  <c r="BE143" i="7"/>
  <c r="BE153" i="7"/>
  <c r="BE157" i="7"/>
  <c r="BE161" i="7"/>
  <c r="BE171" i="7"/>
  <c r="BE177" i="7"/>
  <c r="BE179" i="7"/>
  <c r="BE206" i="7"/>
  <c r="E48" i="6"/>
  <c r="J84" i="6"/>
  <c r="BE93" i="6"/>
  <c r="BE124" i="6"/>
  <c r="BE126" i="6"/>
  <c r="BE128" i="6"/>
  <c r="BE133" i="6"/>
  <c r="BE143" i="6"/>
  <c r="BE153" i="6"/>
  <c r="BE109" i="6"/>
  <c r="BE120" i="6"/>
  <c r="BE122" i="6"/>
  <c r="BE130" i="6"/>
  <c r="BE139" i="6"/>
  <c r="BE141" i="6"/>
  <c r="BE145" i="6"/>
  <c r="BE147" i="6"/>
  <c r="BE151" i="6"/>
  <c r="BE163" i="6"/>
  <c r="BE166" i="6"/>
  <c r="BE96" i="6"/>
  <c r="BE105" i="6"/>
  <c r="BE112" i="6"/>
  <c r="BE118" i="6"/>
  <c r="BE149" i="6"/>
  <c r="BE157" i="6"/>
  <c r="BE159" i="6"/>
  <c r="BE161" i="6"/>
  <c r="BE176" i="6"/>
  <c r="BE178" i="6"/>
  <c r="F55" i="6"/>
  <c r="BE101" i="6"/>
  <c r="BE103" i="6"/>
  <c r="BE116" i="6"/>
  <c r="BE135" i="6"/>
  <c r="BE137" i="6"/>
  <c r="BE155" i="6"/>
  <c r="BE168" i="6"/>
  <c r="BE171" i="6"/>
  <c r="BE173" i="6"/>
  <c r="BE180" i="6"/>
  <c r="J87" i="4"/>
  <c r="J64" i="4" s="1"/>
  <c r="E50" i="5"/>
  <c r="F58" i="5"/>
  <c r="F83" i="5"/>
  <c r="BE94" i="5"/>
  <c r="BE96" i="5"/>
  <c r="BE104" i="5"/>
  <c r="BE108" i="5"/>
  <c r="BE110" i="5"/>
  <c r="BE118" i="5"/>
  <c r="J82" i="5"/>
  <c r="BE90" i="5"/>
  <c r="BE92" i="5"/>
  <c r="BE100" i="5"/>
  <c r="BE112" i="5"/>
  <c r="BE102" i="5"/>
  <c r="BE106" i="5"/>
  <c r="BE116" i="5"/>
  <c r="J56" i="5"/>
  <c r="J59" i="5"/>
  <c r="BE88" i="5"/>
  <c r="BE98" i="5"/>
  <c r="BE114" i="5"/>
  <c r="BE120" i="5"/>
  <c r="E50" i="4"/>
  <c r="F58" i="4"/>
  <c r="J59" i="4"/>
  <c r="F83" i="4"/>
  <c r="BE90" i="4"/>
  <c r="J82" i="4"/>
  <c r="BE88" i="4"/>
  <c r="BE94" i="4"/>
  <c r="J56" i="4"/>
  <c r="BE92" i="4"/>
  <c r="J98" i="2"/>
  <c r="J62" i="2" s="1"/>
  <c r="E48" i="3"/>
  <c r="F54" i="3"/>
  <c r="J81" i="3"/>
  <c r="J83" i="3"/>
  <c r="BE94" i="3"/>
  <c r="BE97" i="3"/>
  <c r="BE108" i="3"/>
  <c r="BE110" i="3"/>
  <c r="BE118" i="3"/>
  <c r="BE120" i="3"/>
  <c r="BE122" i="3"/>
  <c r="BE125" i="3"/>
  <c r="BE126" i="3"/>
  <c r="BE135" i="3"/>
  <c r="BE136" i="3"/>
  <c r="BE138" i="3"/>
  <c r="BE141" i="3"/>
  <c r="BE147" i="3"/>
  <c r="BE158" i="3"/>
  <c r="J84" i="3"/>
  <c r="BE89" i="3"/>
  <c r="BE92" i="3"/>
  <c r="BE101" i="3"/>
  <c r="BE103" i="3"/>
  <c r="BE109" i="3"/>
  <c r="BE111" i="3"/>
  <c r="BE115" i="3"/>
  <c r="BE132" i="3"/>
  <c r="BE143" i="3"/>
  <c r="BE145" i="3"/>
  <c r="BE146" i="3"/>
  <c r="BE148" i="3"/>
  <c r="BE150" i="3"/>
  <c r="BE154" i="3"/>
  <c r="BE159" i="3"/>
  <c r="BE162" i="3"/>
  <c r="BE164" i="3"/>
  <c r="F55" i="3"/>
  <c r="BE91" i="3"/>
  <c r="BE96" i="3"/>
  <c r="BE98" i="3"/>
  <c r="BE99" i="3"/>
  <c r="BE102" i="3"/>
  <c r="BE105" i="3"/>
  <c r="BE106" i="3"/>
  <c r="BE113" i="3"/>
  <c r="BE116" i="3"/>
  <c r="BE121" i="3"/>
  <c r="BE128" i="3"/>
  <c r="BE131" i="3"/>
  <c r="BE137" i="3"/>
  <c r="BE140" i="3"/>
  <c r="BE142" i="3"/>
  <c r="BE151" i="3"/>
  <c r="BE152" i="3"/>
  <c r="BE153" i="3"/>
  <c r="BE157" i="3"/>
  <c r="BE161" i="3"/>
  <c r="BE90" i="3"/>
  <c r="BE93" i="3"/>
  <c r="BE117" i="3"/>
  <c r="BE123" i="3"/>
  <c r="BE127" i="3"/>
  <c r="BE130" i="3"/>
  <c r="BE133" i="3"/>
  <c r="BE156" i="3"/>
  <c r="BE163" i="3"/>
  <c r="BE165" i="3"/>
  <c r="BE166" i="3"/>
  <c r="BE167" i="3"/>
  <c r="F55" i="2"/>
  <c r="BE113" i="2"/>
  <c r="BE118" i="2"/>
  <c r="BE151" i="2"/>
  <c r="BE188" i="2"/>
  <c r="BE232" i="2"/>
  <c r="BE256" i="2"/>
  <c r="J87" i="2"/>
  <c r="BE136" i="2"/>
  <c r="BE169" i="2"/>
  <c r="BE198" i="2"/>
  <c r="BE215" i="2"/>
  <c r="BE226" i="2"/>
  <c r="BE236" i="2"/>
  <c r="BE240" i="2"/>
  <c r="BE259" i="2"/>
  <c r="E48" i="2"/>
  <c r="BE93" i="2"/>
  <c r="BE99" i="2"/>
  <c r="BE104" i="2"/>
  <c r="BE186" i="2"/>
  <c r="BE202" i="2"/>
  <c r="BE205" i="2"/>
  <c r="BE209" i="2"/>
  <c r="BE249" i="2"/>
  <c r="J52" i="2"/>
  <c r="BE108" i="2"/>
  <c r="BE192" i="2"/>
  <c r="BE196" i="2"/>
  <c r="BE220" i="2"/>
  <c r="BE245" i="2"/>
  <c r="BE253" i="2"/>
  <c r="BE263" i="2"/>
  <c r="BE264" i="2"/>
  <c r="F36" i="3"/>
  <c r="BC56" i="1" s="1"/>
  <c r="F37" i="7"/>
  <c r="BB62" i="1"/>
  <c r="F35" i="2"/>
  <c r="BB55" i="1" s="1"/>
  <c r="F36" i="6"/>
  <c r="BC61" i="1" s="1"/>
  <c r="AS54" i="1"/>
  <c r="F36" i="2"/>
  <c r="BC55" i="1"/>
  <c r="F39" i="5"/>
  <c r="BD59" i="1" s="1"/>
  <c r="F38" i="7"/>
  <c r="BC62" i="1" s="1"/>
  <c r="F37" i="3"/>
  <c r="BD56" i="1" s="1"/>
  <c r="J34" i="10"/>
  <c r="AW65" i="1"/>
  <c r="F37" i="4"/>
  <c r="BB58" i="1" s="1"/>
  <c r="J36" i="5"/>
  <c r="AW59" i="1" s="1"/>
  <c r="J34" i="6"/>
  <c r="AW61" i="1" s="1"/>
  <c r="F34" i="10"/>
  <c r="BA65" i="1"/>
  <c r="F38" i="5"/>
  <c r="BC59" i="1" s="1"/>
  <c r="J36" i="7"/>
  <c r="AW62" i="1" s="1"/>
  <c r="J36" i="4"/>
  <c r="AW58" i="1" s="1"/>
  <c r="F38" i="4"/>
  <c r="BC58" i="1"/>
  <c r="F36" i="5"/>
  <c r="BA59" i="1" s="1"/>
  <c r="F34" i="6"/>
  <c r="BA61" i="1" s="1"/>
  <c r="F35" i="6"/>
  <c r="BB61" i="1" s="1"/>
  <c r="F34" i="2"/>
  <c r="BA55" i="1"/>
  <c r="F37" i="6"/>
  <c r="BD61" i="1" s="1"/>
  <c r="F34" i="8"/>
  <c r="BA63" i="1" s="1"/>
  <c r="J34" i="3"/>
  <c r="AW56" i="1" s="1"/>
  <c r="F36" i="8"/>
  <c r="BC63" i="1"/>
  <c r="F37" i="10"/>
  <c r="BD65" i="1" s="1"/>
  <c r="F33" i="9"/>
  <c r="AZ64" i="1" s="1"/>
  <c r="F36" i="10"/>
  <c r="BC65" i="1" s="1"/>
  <c r="F34" i="9"/>
  <c r="BA64" i="1"/>
  <c r="F35" i="10"/>
  <c r="BB65" i="1" s="1"/>
  <c r="F39" i="7"/>
  <c r="BD62" i="1" s="1"/>
  <c r="J34" i="2"/>
  <c r="AW55" i="1" s="1"/>
  <c r="F37" i="8"/>
  <c r="BD63" i="1"/>
  <c r="F34" i="3"/>
  <c r="BA56" i="1" s="1"/>
  <c r="F39" i="4"/>
  <c r="BD58" i="1" s="1"/>
  <c r="F36" i="4"/>
  <c r="BA58" i="1" s="1"/>
  <c r="F37" i="5"/>
  <c r="BB59" i="1"/>
  <c r="J34" i="8"/>
  <c r="AW63" i="1" s="1"/>
  <c r="F35" i="3"/>
  <c r="BB56" i="1" s="1"/>
  <c r="F35" i="8"/>
  <c r="BB63" i="1" s="1"/>
  <c r="F37" i="2"/>
  <c r="BD55" i="1"/>
  <c r="F36" i="7"/>
  <c r="BA62" i="1" s="1"/>
  <c r="J63" i="4" l="1"/>
  <c r="J32" i="4"/>
  <c r="P91" i="2"/>
  <c r="T114" i="6"/>
  <c r="T90" i="6"/>
  <c r="P90" i="2"/>
  <c r="AU55" i="1" s="1"/>
  <c r="R90" i="2"/>
  <c r="T87" i="3"/>
  <c r="BK91" i="2"/>
  <c r="J91" i="2"/>
  <c r="J60" i="2"/>
  <c r="R105" i="7"/>
  <c r="T87" i="8"/>
  <c r="P105" i="7"/>
  <c r="P94" i="7"/>
  <c r="AU62" i="1" s="1"/>
  <c r="P85" i="10"/>
  <c r="AU65" i="1" s="1"/>
  <c r="T105" i="7"/>
  <c r="T94" i="7"/>
  <c r="R87" i="3"/>
  <c r="R85" i="10"/>
  <c r="R94" i="7"/>
  <c r="P87" i="8"/>
  <c r="AU63" i="1"/>
  <c r="R87" i="8"/>
  <c r="R114" i="6"/>
  <c r="R90" i="6"/>
  <c r="P87" i="3"/>
  <c r="AU56" i="1" s="1"/>
  <c r="T85" i="10"/>
  <c r="P114" i="6"/>
  <c r="P90" i="6"/>
  <c r="AU61" i="1"/>
  <c r="AG58" i="1"/>
  <c r="BK87" i="3"/>
  <c r="J87" i="3"/>
  <c r="J59" i="3" s="1"/>
  <c r="BK207" i="2"/>
  <c r="J207" i="2" s="1"/>
  <c r="J65" i="2" s="1"/>
  <c r="BK105" i="7"/>
  <c r="J105" i="7" s="1"/>
  <c r="J66" i="7" s="1"/>
  <c r="J86" i="10"/>
  <c r="J60" i="10" s="1"/>
  <c r="BK86" i="5"/>
  <c r="J86" i="5" s="1"/>
  <c r="J63" i="5" s="1"/>
  <c r="BK87" i="8"/>
  <c r="J87" i="8" s="1"/>
  <c r="J59" i="8" s="1"/>
  <c r="BK80" i="9"/>
  <c r="J80" i="9" s="1"/>
  <c r="J30" i="9" s="1"/>
  <c r="AG64" i="1" s="1"/>
  <c r="BK91" i="6"/>
  <c r="J91" i="6" s="1"/>
  <c r="J60" i="6" s="1"/>
  <c r="BK94" i="7"/>
  <c r="J94" i="7" s="1"/>
  <c r="J63" i="7" s="1"/>
  <c r="J33" i="2"/>
  <c r="AV55" i="1" s="1"/>
  <c r="AT55" i="1" s="1"/>
  <c r="J33" i="10"/>
  <c r="AV65" i="1" s="1"/>
  <c r="AT65" i="1" s="1"/>
  <c r="J30" i="10"/>
  <c r="AG65" i="1"/>
  <c r="J35" i="4"/>
  <c r="AV58" i="1" s="1"/>
  <c r="AT58" i="1" s="1"/>
  <c r="AN58" i="1" s="1"/>
  <c r="J35" i="5"/>
  <c r="AV59" i="1"/>
  <c r="AT59" i="1" s="1"/>
  <c r="J33" i="9"/>
  <c r="AV64" i="1"/>
  <c r="AT64" i="1" s="1"/>
  <c r="AU57" i="1"/>
  <c r="F33" i="3"/>
  <c r="AZ56" i="1" s="1"/>
  <c r="BD57" i="1"/>
  <c r="F35" i="5"/>
  <c r="AZ59" i="1" s="1"/>
  <c r="BC60" i="1"/>
  <c r="AY60" i="1" s="1"/>
  <c r="F33" i="10"/>
  <c r="AZ65" i="1" s="1"/>
  <c r="F35" i="4"/>
  <c r="AZ58" i="1"/>
  <c r="J33" i="6"/>
  <c r="AV61" i="1" s="1"/>
  <c r="AT61" i="1" s="1"/>
  <c r="F33" i="2"/>
  <c r="AZ55" i="1"/>
  <c r="BA57" i="1"/>
  <c r="AW57" i="1" s="1"/>
  <c r="BC57" i="1"/>
  <c r="AY57" i="1"/>
  <c r="F35" i="7"/>
  <c r="AZ62" i="1"/>
  <c r="J33" i="3"/>
  <c r="AV56" i="1" s="1"/>
  <c r="AT56" i="1" s="1"/>
  <c r="BB60" i="1"/>
  <c r="AX60" i="1" s="1"/>
  <c r="BA60" i="1"/>
  <c r="AW60" i="1" s="1"/>
  <c r="F33" i="8"/>
  <c r="AZ63" i="1" s="1"/>
  <c r="BB57" i="1"/>
  <c r="AX57" i="1"/>
  <c r="BD60" i="1"/>
  <c r="J35" i="7"/>
  <c r="AV62" i="1"/>
  <c r="AT62" i="1" s="1"/>
  <c r="F33" i="6"/>
  <c r="AZ61" i="1" s="1"/>
  <c r="J33" i="8"/>
  <c r="AV63" i="1" s="1"/>
  <c r="AT63" i="1" s="1"/>
  <c r="BK90" i="6" l="1"/>
  <c r="J90" i="6"/>
  <c r="J59" i="6" s="1"/>
  <c r="J59" i="9"/>
  <c r="BK90" i="2"/>
  <c r="J90" i="2" s="1"/>
  <c r="J59" i="2" s="1"/>
  <c r="J39" i="10"/>
  <c r="J39" i="9"/>
  <c r="J41" i="4"/>
  <c r="AN64" i="1"/>
  <c r="AN65" i="1"/>
  <c r="AZ60" i="1"/>
  <c r="AV60" i="1"/>
  <c r="AT60" i="1"/>
  <c r="J32" i="7"/>
  <c r="AG62" i="1" s="1"/>
  <c r="AN62" i="1" s="1"/>
  <c r="J30" i="6"/>
  <c r="AG61" i="1"/>
  <c r="AN61" i="1" s="1"/>
  <c r="AZ57" i="1"/>
  <c r="AV57" i="1"/>
  <c r="AT57" i="1"/>
  <c r="BA54" i="1"/>
  <c r="AW54" i="1"/>
  <c r="AK30" i="1" s="1"/>
  <c r="BC54" i="1"/>
  <c r="W32" i="1" s="1"/>
  <c r="J32" i="5"/>
  <c r="AG59" i="1"/>
  <c r="AG57" i="1"/>
  <c r="BB54" i="1"/>
  <c r="W31" i="1" s="1"/>
  <c r="J30" i="3"/>
  <c r="AG56" i="1"/>
  <c r="AU60" i="1"/>
  <c r="J30" i="8"/>
  <c r="AG63" i="1"/>
  <c r="BD54" i="1"/>
  <c r="W33" i="1" s="1"/>
  <c r="J39" i="6" l="1"/>
  <c r="J39" i="3"/>
  <c r="J39" i="8"/>
  <c r="J41" i="5"/>
  <c r="J41" i="7"/>
  <c r="AN59" i="1"/>
  <c r="AN63" i="1"/>
  <c r="AN56" i="1"/>
  <c r="AN57" i="1"/>
  <c r="AY54" i="1"/>
  <c r="AX54" i="1"/>
  <c r="AU54" i="1"/>
  <c r="W30" i="1"/>
  <c r="AG60" i="1"/>
  <c r="J30" i="2"/>
  <c r="AG55" i="1"/>
  <c r="AN55" i="1" s="1"/>
  <c r="AZ54" i="1"/>
  <c r="W29" i="1" s="1"/>
  <c r="J39" i="2" l="1"/>
  <c r="AN60" i="1"/>
  <c r="AV54" i="1"/>
  <c r="AK29" i="1" s="1"/>
  <c r="AG54" i="1"/>
  <c r="AK26" i="1" s="1"/>
  <c r="AK35" i="1" l="1"/>
  <c r="AT54" i="1"/>
  <c r="AN54" i="1" l="1"/>
</calcChain>
</file>

<file path=xl/sharedStrings.xml><?xml version="1.0" encoding="utf-8"?>
<sst xmlns="http://schemas.openxmlformats.org/spreadsheetml/2006/main" count="9616" uniqueCount="1678">
  <si>
    <t>Export Komplet</t>
  </si>
  <si>
    <t>VZ</t>
  </si>
  <si>
    <t>2.0</t>
  </si>
  <si>
    <t>ZAMOK</t>
  </si>
  <si>
    <t>False</t>
  </si>
  <si>
    <t>{9563b56c-6aaa-4e9a-aafd-2c1bc4f7d413}</t>
  </si>
  <si>
    <t>0,01</t>
  </si>
  <si>
    <t>21</t>
  </si>
  <si>
    <t>15</t>
  </si>
  <si>
    <t>REKAPITULACE STAVBY</t>
  </si>
  <si>
    <t>v ---  níže se nacházejí doplnkové a pomocné údaje k sestavám  --- v</t>
  </si>
  <si>
    <t>Návod na vyplnění</t>
  </si>
  <si>
    <t>0,001</t>
  </si>
  <si>
    <t>Kód:</t>
  </si>
  <si>
    <t>N6502022e</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</si>
  <si>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</si>
  <si>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</si>
  <si>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operačních sálů a výměna operačního technologického komplementu pavilonu A</t>
  </si>
  <si>
    <t>KSO:</t>
  </si>
  <si>
    <t/>
  </si>
  <si>
    <t>CC-CZ:</t>
  </si>
  <si>
    <t>Místo:</t>
  </si>
  <si>
    <t xml:space="preserve"> </t>
  </si>
  <si>
    <t>Datum:</t>
  </si>
  <si>
    <t>26. 1. 2022</t>
  </si>
  <si>
    <t>Zadavatel:</t>
  </si>
  <si>
    <t>IČ:</t>
  </si>
  <si>
    <t>SZZ Krnov,p.o.,I.P.Pavlova 552/9, 794 01 Krnov</t>
  </si>
  <si>
    <t>DIČ:</t>
  </si>
  <si>
    <t>Uchazeč:</t>
  </si>
  <si>
    <t>Vyplň údaj</t>
  </si>
  <si>
    <t>Projektant:</t>
  </si>
  <si>
    <t>Janda &amp; Zezula architekti, tř.28 října 1639, FM</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</si>
  <si>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</si>
  <si>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</si>
  <si>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</si>
  <si>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</si>
  <si>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</si>
  <si>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</si>
  <si>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</si>
  <si>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</si>
  <si>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</si>
  <si>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</si>
  <si>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</si>
  <si>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</si>
  <si>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</si>
  <si>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</si>
  <si>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</si>
  <si>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</si>
  <si>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</si>
  <si>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</si>
  <si>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</si>
  <si>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</si>
  <si>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</si>
  <si>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</si>
  <si>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</si>
  <si>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</si>
  <si>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</si>
  <si>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</si>
  <si>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</si>
  <si>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</si>
  <si>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</si>
  <si>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</si>
  <si>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</si>
  <si>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</si>
  <si>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</si>
  <si>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</si>
  <si>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</si>
  <si>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</si>
  <si>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</si>
  <si>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</si>
  <si>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</si>
  <si>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</si>
  <si>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</si>
  <si>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</si>
  <si>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</si>
  <si>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</si>
  <si>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stavby - bourání stávajících konstrukcí</t>
  </si>
  <si>
    <t>STA</t>
  </si>
  <si>
    <t>1</t>
  </si>
  <si>
    <t>{b82be9ca-f986-42e6-9795-feb720d482a7}</t>
  </si>
  <si>
    <t>2</t>
  </si>
  <si>
    <t>SO 02</t>
  </si>
  <si>
    <t>Vlastní vestavba</t>
  </si>
  <si>
    <t>{20f8be26-016f-4b8c-b3be-ab815dcde6f5}</t>
  </si>
  <si>
    <t>PS 01</t>
  </si>
  <si>
    <t>Lékařské vybavení</t>
  </si>
  <si>
    <t>{06fcbe51-6de9-490d-863b-0a7a2aa63011}</t>
  </si>
  <si>
    <t>PS 011</t>
  </si>
  <si>
    <t>ZT-pevně spojená se stavbou</t>
  </si>
  <si>
    <t>Soupis</t>
  </si>
  <si>
    <t>{52611700-e19f-4a6b-80fe-c7286dde8a37}</t>
  </si>
  <si>
    <t>PS 013</t>
  </si>
  <si>
    <t>Videomanagement pro OS</t>
  </si>
  <si>
    <t>{9bfd0a87-becd-42cd-8034-be96040ce98a}</t>
  </si>
  <si>
    <t>PS 02</t>
  </si>
  <si>
    <t>Úprava stávajících zdravotechnických instalací</t>
  </si>
  <si>
    <t>{d438dffb-362b-41b6-94e7-3c57c78e5272}</t>
  </si>
  <si>
    <t>###NOINSERT###</t>
  </si>
  <si>
    <t>PS 021</t>
  </si>
  <si>
    <t xml:space="preserve">Vytápění a chlazení - Napojení nových jednotek ve strojovně VZT  </t>
  </si>
  <si>
    <t>{e3443ae7-ccd0-4fa9-9861-a72304d4de27}</t>
  </si>
  <si>
    <t>PS 03</t>
  </si>
  <si>
    <t>Úprava elektroinstalace</t>
  </si>
  <si>
    <t>{a3b68417-767c-44c3-b9a2-9a2b5012fa01}</t>
  </si>
  <si>
    <t>SO 03</t>
  </si>
  <si>
    <t>Úprava zařízení vzduchotechniky</t>
  </si>
  <si>
    <t>{424953a7-9648-4dbb-80c9-55a2f50d56e3}</t>
  </si>
  <si>
    <t>PS 04</t>
  </si>
  <si>
    <t>Měření a regulace VZT</t>
  </si>
  <si>
    <t>{2394354a-bd0a-479a-befb-f14f0144cccf}</t>
  </si>
  <si>
    <t>KRYCÍ LIST SOUPISU PRACÍ</t>
  </si>
  <si>
    <t>Objekt:</t>
  </si>
  <si>
    <t>SO 01 - Příprava stavby - bourání stávajících konstrukcí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</si>
  <si>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</si>
  <si>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</si>
  <si>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</si>
  <si>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</si>
  <si>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</si>
  <si>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</si>
  <si>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</si>
  <si>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</si>
  <si>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</si>
  <si>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</si>
  <si>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</si>
  <si>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776 - Podlahy povlakové</t>
  </si>
  <si>
    <t xml:space="preserve">    786 - Dokončovací práce - čalounické úpravy</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</si>
  <si>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</si>
  <si>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</si>
  <si>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</si>
  <si>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</si>
  <si>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</si>
  <si>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</si>
  <si>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</si>
  <si>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</si>
  <si>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</si>
  <si>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</si>
  <si>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</si>
  <si>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</si>
  <si>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</si>
  <si>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</si>
  <si>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</si>
  <si>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</si>
  <si>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</si>
  <si>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</si>
  <si>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</si>
  <si>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</si>
  <si>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</si>
  <si>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633811111</t>
  </si>
  <si>
    <t>Broušení betonových podlah nerovností do 2 mm (stržení šlemu)</t>
  </si>
  <si>
    <t>m2</t>
  </si>
  <si>
    <t>CS ÚRS 2022 01</t>
  </si>
  <si>
    <t>4</t>
  </si>
  <si>
    <t>-1911491017</t>
  </si>
  <si>
    <t>Online PSC</t>
  </si>
  <si>
    <t>https://podminky.urs.cz/item/CS_URS_2022_01/633811111</t>
  </si>
  <si>
    <t>VV</t>
  </si>
  <si>
    <t>půdorys 3.NP bourání</t>
  </si>
  <si>
    <t>39,07+39,14+39,94+17,38+6,79+6,85+25,44+7,15+6,17+12,27+22,2+2,4+12,07+5,13+8,58+33</t>
  </si>
  <si>
    <t>Součet</t>
  </si>
  <si>
    <t>9</t>
  </si>
  <si>
    <t>Ostatní konstrukce a práce, bourání</t>
  </si>
  <si>
    <t>941211112</t>
  </si>
  <si>
    <t>Montáž lešení řadového rámového lehkého pracovního s podlahami s provozním zatížením tř. 3 do 200 kg/m2 šířky tř. SW06 přes 0,6 do 0,9 m, výšky přes 10 do 25 m</t>
  </si>
  <si>
    <t>761639673</t>
  </si>
  <si>
    <t>https://podminky.urs.cz/item/CS_URS_2022_01/941211112</t>
  </si>
  <si>
    <t>(1,2+18+1,2)*12</t>
  </si>
  <si>
    <t>(1,2+11+1,2)*12</t>
  </si>
  <si>
    <t>3</t>
  </si>
  <si>
    <t>941211211</t>
  </si>
  <si>
    <t>Montáž lešení řadového rámového lehkého pracovního s podlahami s provozním zatížením tř. 3 do 200 kg/m2 Příplatek za první a každý další den použití lešení k ceně -1111 nebo -1112</t>
  </si>
  <si>
    <t>-1490288614</t>
  </si>
  <si>
    <t>https://podminky.urs.cz/item/CS_URS_2022_01/941211211</t>
  </si>
  <si>
    <t>405,6*30</t>
  </si>
  <si>
    <t>941211812</t>
  </si>
  <si>
    <t>Demontáž lešení řadového rámového lehkého pracovního s provozním zatížením tř. 3 do 200 kg/m2 šířky tř. SW06 přes 0,6 do 0,9 m, výšky přes 10 do 25 m</t>
  </si>
  <si>
    <t>-597959390</t>
  </si>
  <si>
    <t>https://podminky.urs.cz/item/CS_URS_2022_01/941211812</t>
  </si>
  <si>
    <t>5</t>
  </si>
  <si>
    <t>949101111</t>
  </si>
  <si>
    <t>Lešení pomocné pracovní pro objekty pozemních staveb pro zatížení do 150 kg/m2, o výšce lešeňové podlahy do 1,9 m</t>
  </si>
  <si>
    <t>-1670975823</t>
  </si>
  <si>
    <t>https://podminky.urs.cz/item/CS_URS_2022_01/949101111</t>
  </si>
  <si>
    <t>962031132</t>
  </si>
  <si>
    <t>Bourání příček z cihel, tvárnic nebo příčkovek z cihel pálených, plných nebo dutých na maltu vápennou nebo vápenocementovou, tl. do 100 mm</t>
  </si>
  <si>
    <t>-1495833217</t>
  </si>
  <si>
    <t>https://podminky.urs.cz/item/CS_URS_2022_01/962031132</t>
  </si>
  <si>
    <t>16,4*3,6</t>
  </si>
  <si>
    <t>-(1,25*2,2*2+0,8*1,97*3+0,7*1,97+1,35*2,2)</t>
  </si>
  <si>
    <t>2,09*3,6</t>
  </si>
  <si>
    <t>-(1,2*2,2)</t>
  </si>
  <si>
    <t>19*3,6</t>
  </si>
  <si>
    <t>-(1,4*2,2*3+0,9*2,2*4+1,4*2,2)</t>
  </si>
  <si>
    <t>-(1,4*2,2*3+0,9*2,2*3+1,4*2,2)</t>
  </si>
  <si>
    <t>3,558*3,6</t>
  </si>
  <si>
    <t>6,35*3,6*2</t>
  </si>
  <si>
    <t>3,1*3,6</t>
  </si>
  <si>
    <t>5,5*3,6</t>
  </si>
  <si>
    <t>-(0,9*2,2+1,4*2,2)</t>
  </si>
  <si>
    <t>7</t>
  </si>
  <si>
    <t>962031133</t>
  </si>
  <si>
    <t>Bourání příček z cihel, tvárnic nebo příčkovek z cihel pálených, plných nebo dutých na maltu vápennou nebo vápenocementovou, tl. do 150 mm</t>
  </si>
  <si>
    <t>1689667954</t>
  </si>
  <si>
    <t>https://podminky.urs.cz/item/CS_URS_2022_01/962031133</t>
  </si>
  <si>
    <t>3,885*3,6</t>
  </si>
  <si>
    <t>(0,5+0,5)*3,6</t>
  </si>
  <si>
    <t>(2,2+2,7)*3,6</t>
  </si>
  <si>
    <t>-1,4*2,2</t>
  </si>
  <si>
    <t>2,7*3,6</t>
  </si>
  <si>
    <t>-0,9*2,2</t>
  </si>
  <si>
    <t>8</t>
  </si>
  <si>
    <t>968072455</t>
  </si>
  <si>
    <t>Vybourání kovových rámů oken s křídly, dveřních zárubní, vrat, stěn, ostění nebo obkladů dveřních zárubní, plochy do 2 m2</t>
  </si>
  <si>
    <t>-1546104596</t>
  </si>
  <si>
    <t>https://podminky.urs.cz/item/CS_URS_2022_01/968072455</t>
  </si>
  <si>
    <t>0,8*1,97</t>
  </si>
  <si>
    <t>0,7*1,97</t>
  </si>
  <si>
    <t>0,9*2,2</t>
  </si>
  <si>
    <t>968072456</t>
  </si>
  <si>
    <t>Vybourání kovových rámů oken s křídly, dveřních zárubní, vrat, stěn, ostění nebo obkladů dveřních zárubní, plochy přes 2 m2</t>
  </si>
  <si>
    <t>341175687</t>
  </si>
  <si>
    <t>https://podminky.urs.cz/item/CS_URS_2022_01/968072456</t>
  </si>
  <si>
    <t>1,25*2,2</t>
  </si>
  <si>
    <t>1,2*2,2</t>
  </si>
  <si>
    <t>1,35*2,2</t>
  </si>
  <si>
    <t>1,4*2,2</t>
  </si>
  <si>
    <t>997</t>
  </si>
  <si>
    <t>Přesun sutě</t>
  </si>
  <si>
    <t>10</t>
  </si>
  <si>
    <t>997013211</t>
  </si>
  <si>
    <t>Vnitrostaveništní doprava suti a vybouraných hmot vodorovně do 50 m svisle ručně pro budovy a haly výšky do 6 m</t>
  </si>
  <si>
    <t>t</t>
  </si>
  <si>
    <t>-2040898056</t>
  </si>
  <si>
    <t>https://podminky.urs.cz/item/CS_URS_2022_01/997013211</t>
  </si>
  <si>
    <t>11</t>
  </si>
  <si>
    <t>997013312</t>
  </si>
  <si>
    <t>Doprava suti shozem montáž a demontáž shozu výšky přes 10 do 20 m</t>
  </si>
  <si>
    <t>m</t>
  </si>
  <si>
    <t>-154587017</t>
  </si>
  <si>
    <t>https://podminky.urs.cz/item/CS_URS_2022_01/997013312</t>
  </si>
  <si>
    <t>12</t>
  </si>
  <si>
    <t>997013322</t>
  </si>
  <si>
    <t>Doprava suti shozem montáž a demontáž shozu výšky Příplatek za první a každý další den použití shozu k ceně -3312</t>
  </si>
  <si>
    <t>-1839849449</t>
  </si>
  <si>
    <t>https://podminky.urs.cz/item/CS_URS_2022_01/997013322</t>
  </si>
  <si>
    <t>12*30</t>
  </si>
  <si>
    <t>13</t>
  </si>
  <si>
    <t>997013501</t>
  </si>
  <si>
    <t>Odvoz suti a vybouraných hmot na skládku nebo meziskládku se složením, na vzdálenost do 1 km</t>
  </si>
  <si>
    <t>386490588</t>
  </si>
  <si>
    <t>https://podminky.urs.cz/item/CS_URS_2022_01/997013501</t>
  </si>
  <si>
    <t>14</t>
  </si>
  <si>
    <t>997013509</t>
  </si>
  <si>
    <t>Odvoz suti a vybouraných hmot na skládku nebo meziskládku se složením, na vzdálenost Příplatek k ceně za každý další i započatý 1 km přes 1 km</t>
  </si>
  <si>
    <t>-1950189341</t>
  </si>
  <si>
    <t>https://podminky.urs.cz/item/CS_URS_2022_01/997013509</t>
  </si>
  <si>
    <t>69,565*19</t>
  </si>
  <si>
    <t>997013631</t>
  </si>
  <si>
    <t>Poplatek za uložení stavebního odpadu na skládce (skládkovné) směsného stavebního a demoličního zatříděného do Katalogu odpadů pod kódem 17 09 04</t>
  </si>
  <si>
    <t>1172475179</t>
  </si>
  <si>
    <t>https://podminky.urs.cz/item/CS_URS_2022_01/997013631</t>
  </si>
  <si>
    <t>998</t>
  </si>
  <si>
    <t>Přesun hmot</t>
  </si>
  <si>
    <t>16</t>
  </si>
  <si>
    <t>998011003</t>
  </si>
  <si>
    <t>Přesun hmot pro budovy občanské výstavby, bydlení, výrobu a služby s nosnou svislou konstrukcí zděnou z cihel, tvárnic nebo kamene vodorovná dopravní vzdálenost do 100 m pro budovy výšky přes 12 do 24 m</t>
  </si>
  <si>
    <t>1691483196</t>
  </si>
  <si>
    <t>https://podminky.urs.cz/item/CS_URS_2022_01/998011003</t>
  </si>
  <si>
    <t>PSV</t>
  </si>
  <si>
    <t>Práce a dodávky PSV</t>
  </si>
  <si>
    <t>763</t>
  </si>
  <si>
    <t>Konstrukce suché výstavby</t>
  </si>
  <si>
    <t>17</t>
  </si>
  <si>
    <t>763131831</t>
  </si>
  <si>
    <t>Demontáž podhledu nebo samostatného požárního předělu ze sádrokartonových desek s nosnou konstrukcí jednovrstvou z ocelových profilů, opláštění jednoduché</t>
  </si>
  <si>
    <t>-710596919</t>
  </si>
  <si>
    <t>https://podminky.urs.cz/item/CS_URS_2022_01/763131831</t>
  </si>
  <si>
    <t>776</t>
  </si>
  <si>
    <t>Podlahy povlakové</t>
  </si>
  <si>
    <t>18</t>
  </si>
  <si>
    <t>776141123</t>
  </si>
  <si>
    <t>Příprava podkladu vyrovnání samonivelační stěrkou podlah min.pevnosti 30 MPa, tloušťky přes 5 do 8 mm</t>
  </si>
  <si>
    <t>-1263793804</t>
  </si>
  <si>
    <t>https://podminky.urs.cz/item/CS_URS_2022_01/776141123</t>
  </si>
  <si>
    <t>19</t>
  </si>
  <si>
    <t>776201812</t>
  </si>
  <si>
    <t>Demontáž povlakových podlahovin lepených ručně s podložkou</t>
  </si>
  <si>
    <t>1042742721</t>
  </si>
  <si>
    <t>https://podminky.urs.cz/item/CS_URS_2022_01/776201812</t>
  </si>
  <si>
    <t>786</t>
  </si>
  <si>
    <t>Dokončovací práce - čalounické úpravy</t>
  </si>
  <si>
    <t>20</t>
  </si>
  <si>
    <t>786623011</t>
  </si>
  <si>
    <t>Montáž venkovních žaluzií do okenního nebo dveřního otvoru, ovládaných motorem, upevněných na rám nebo do žaluziově schránky, plochy do 4 m2</t>
  </si>
  <si>
    <t>kus</t>
  </si>
  <si>
    <t>-1452465629</t>
  </si>
  <si>
    <t>https://podminky.urs.cz/item/CS_URS_2022_01/786623011</t>
  </si>
  <si>
    <t>půdorys 3.NP nový stav</t>
  </si>
  <si>
    <t>M</t>
  </si>
  <si>
    <t>55342526</t>
  </si>
  <si>
    <t>žaluzie Z-90 ovládaná základním motorem včetně příslušenství plochy do 2,5m2</t>
  </si>
  <si>
    <t>32</t>
  </si>
  <si>
    <t>1988911079</t>
  </si>
  <si>
    <t>1,2*1,8</t>
  </si>
  <si>
    <t>22</t>
  </si>
  <si>
    <t>55342527</t>
  </si>
  <si>
    <t>žaluzie Z-90 ovládaná základním motorem včetně příslušenství plochy do 3,0m2</t>
  </si>
  <si>
    <t>506782795</t>
  </si>
  <si>
    <t>(1,5*1,8)*12</t>
  </si>
  <si>
    <t>23</t>
  </si>
  <si>
    <t>786623031</t>
  </si>
  <si>
    <t>Montáž venkovních žaluzií krycího plechu jakékoli délky</t>
  </si>
  <si>
    <t>-1357821726</t>
  </si>
  <si>
    <t>https://podminky.urs.cz/item/CS_URS_2022_01/786623031</t>
  </si>
  <si>
    <t>1+12</t>
  </si>
  <si>
    <t>24</t>
  </si>
  <si>
    <t>55342571</t>
  </si>
  <si>
    <t>plech krycí Al pro žaluzie Z-90 tl 1,5mm lakovaný včetně bočnic a držáků plochy do 2,5m2 šířky do 2,0m</t>
  </si>
  <si>
    <t>-1677882908</t>
  </si>
  <si>
    <t>25</t>
  </si>
  <si>
    <t>55342575</t>
  </si>
  <si>
    <t>plech krycí Al pro žaluzie Z-90 tl 1,5mm lakovaný včetně bočnic a držáků plochy do 3,0m2 šířky do 2,0m</t>
  </si>
  <si>
    <t>23514029</t>
  </si>
  <si>
    <t>26</t>
  </si>
  <si>
    <t>998786203</t>
  </si>
  <si>
    <t>Přesun hmot pro stínění a čalounické úpravy stanovený procentní sazbou (%) z ceny vodorovná dopravní vzdálenost do 50 m v objektech výšky přes 12 do 24 m</t>
  </si>
  <si>
    <t>%</t>
  </si>
  <si>
    <t>1799163733</t>
  </si>
  <si>
    <t>https://podminky.urs.cz/item/CS_URS_2022_01/998786203</t>
  </si>
  <si>
    <t>OST</t>
  </si>
  <si>
    <t>Ostatní</t>
  </si>
  <si>
    <t>27</t>
  </si>
  <si>
    <t>OST 01</t>
  </si>
  <si>
    <t>Zednické výpomoci</t>
  </si>
  <si>
    <t>kpl</t>
  </si>
  <si>
    <t>vlastní</t>
  </si>
  <si>
    <t>512</t>
  </si>
  <si>
    <t>-2018997304</t>
  </si>
  <si>
    <t>28</t>
  </si>
  <si>
    <t>OST 02</t>
  </si>
  <si>
    <t>Úprava zdravotechnických napojení</t>
  </si>
  <si>
    <t>958313362</t>
  </si>
  <si>
    <t>VRN</t>
  </si>
  <si>
    <t>Vedlejší rozpočtové náklady</t>
  </si>
  <si>
    <t>29</t>
  </si>
  <si>
    <t>VRN 01</t>
  </si>
  <si>
    <t>Zařízení staveniště</t>
  </si>
  <si>
    <t>944646000</t>
  </si>
  <si>
    <t>30</t>
  </si>
  <si>
    <t>VRN 02</t>
  </si>
  <si>
    <t>Provoz investora</t>
  </si>
  <si>
    <t>1242828266</t>
  </si>
  <si>
    <t>SO 02 - Vlastní vestavba</t>
  </si>
  <si>
    <t>Stěnový systém - Stěnový systém</t>
  </si>
  <si>
    <t>Pharma okna - Pharma okna</t>
  </si>
  <si>
    <t>Podhledový systém - Podhledový systém</t>
  </si>
  <si>
    <t>Podlahy - Podlahy</t>
  </si>
  <si>
    <t>Výplně otvorů - tech - Výplně otvorů - tech</t>
  </si>
  <si>
    <t>Výplně otvorů - dveř - Výplně otvorů - dveř</t>
  </si>
  <si>
    <t>Svítidla - Svítidla</t>
  </si>
  <si>
    <t>Ostatní - Ostatní</t>
  </si>
  <si>
    <t>Stěnový systém</t>
  </si>
  <si>
    <t>Pol25</t>
  </si>
  <si>
    <t>Obkladový panel pro čisté prostory tl. 42mm. Panel sendvičové konstrukce složený ze dvou ocelových plechů tloušťky 0.8 mm s AL rámem po celém obvodu panelu. Plechy jsou z pozinkované oceli lakované v odstínu dle vzorníku SANASTEEL - SANA 35SA (odpovídá cca RAL 9002) nebo A4SA (odpovída cca RAL 9010), tloušťka PES laku 110µm s ochrannou fólií. Panel je vyplněn minerální vlnou s kolmým vláknem o měrné hustotě 100 kg/m3. Celková tloušťka panelu je 42 mm. Vnitřní obvodový rám panelu vytváří kanálek pro vedení elektroinstalací a zcela zakrývá výplň panelu. Zahrnuje materiál pro spojování panelů.</t>
  </si>
  <si>
    <t>Pol26</t>
  </si>
  <si>
    <t>Spodní vodící profil AL 38x100 pod stěnový panel tl.42mm pro instalaci povlakové PVC s dilatační zarážkou pro separování podlahové krytiny od stěnového panelu, výška profilu 100mm.</t>
  </si>
  <si>
    <t>bm</t>
  </si>
  <si>
    <t>Pol27</t>
  </si>
  <si>
    <t>Stěnový panel pro čisté prostory tl. 62mm. Panel sendvičové konstrukce složený ze dvou ocelových plechů tloušťky 0.8 mm s AL rámem po celém obvodu panelu. Plechy jsou z pozinkované oceli lakované v odstínu dle vzorníku SANASTEEL - SANA 35SA (odpovídá cca RAL 9002) nebo A4SA (odpovída cca RAL 9010), tloušťka PES laku 110µm s ochrannou fólií. Panel je vyplněn minerální vlnou s kolmým vláknem o měrné hustotě 100 kg/m3. Celková tloušťka panelu je 62 mm. Vnitřní obvodový rám panelu vytváří kanálek pro vedení elektroinstalací a zcela zakrývá výplň panelu. Zahrnuje materiál pro spojování panelů.</t>
  </si>
  <si>
    <t>Pol28</t>
  </si>
  <si>
    <t>Spodní vodící profil AL 58x100 pod stěnový panel tl. 62mm pro instalaci povlakové PVC s dilatační zarážkou pro separování podlahové krytiny od stěnového panelu, výška profilu 100mm.</t>
  </si>
  <si>
    <t>Pol29</t>
  </si>
  <si>
    <t>Radiusový AL profil pro napojení stěna x stěna (svislý stěnový fabion) a pro napojení stěna x strop (vodorovný - podstropní fabion) v operačních sálech, fabiony pro snadnou čistitelnost</t>
  </si>
  <si>
    <t>Pol30</t>
  </si>
  <si>
    <t>Čisté oplechování sloupů. Oplechování sloupů v m.č. S-3.09, 11 a 19.</t>
  </si>
  <si>
    <t>kplt</t>
  </si>
  <si>
    <t>Pharma okna</t>
  </si>
  <si>
    <t>Pol31</t>
  </si>
  <si>
    <t>Pharma okno 1200 x 1800mm. Spodní hrana 1100mm vysoko. V operačních sálech před stávajícími okny. Složeno z hliníkového lakovaného rámu a dvou skel tl. 6mm. Rám plněn silikagelem pro zamezení kondenzace uvnitř pharma okna. Neobsahuje žaluzie. Ve stěnovém systému je demontovatelné.</t>
  </si>
  <si>
    <t>ks</t>
  </si>
  <si>
    <t>Pol32</t>
  </si>
  <si>
    <t>Pharma okno 1500 x 1800mm. Spodní hrana 1100mm vysoko. V operačních sálech před stávajícími okny. Složeno z hliníkového lakovaného rámu a dvou skel tl. 6mm. Rám plněn silikagelem pro zamezení kondenzace uvnitř pharma okna. Neobsahuje žaluzie. Ve stěnovém systému je demontovatelné.</t>
  </si>
  <si>
    <t>Pol33</t>
  </si>
  <si>
    <t>Čisté oplechování parapetu, ostění a nadpraží mezi pharma oknem a stavebním oknem pro pharma okno 1200x1800mm</t>
  </si>
  <si>
    <t>Pol34</t>
  </si>
  <si>
    <t>Čisté oplechování parapetu, ostění a nadpraží mezi pharma oknem a stavebním oknem pro pharma okno 1500x1800mm</t>
  </si>
  <si>
    <t>Podhledový systém</t>
  </si>
  <si>
    <t>Pol35</t>
  </si>
  <si>
    <t>Lehký těsný kazetový podhled kovový modul 675 x 675 mm se skrytým rastrem pro snadnou čistitelnost vhodný pro systémové osazení svítidel a koncových prvků VZT - všechny prvky budou zapuštěny v rovině podhledu, pro přetlak do 50Pa, barevné provedení RAL 9010</t>
  </si>
  <si>
    <t>Pol36</t>
  </si>
  <si>
    <t>Obvodový radiusový AL profil pro napojení podhledu na stěnu, fabiony pro snadnou čistitelnost</t>
  </si>
  <si>
    <t>Pol37</t>
  </si>
  <si>
    <t>Revizní kazeta M675 s otvorem 580x580mm</t>
  </si>
  <si>
    <t>Podlahy</t>
  </si>
  <si>
    <t>Pol38</t>
  </si>
  <si>
    <t>Podlaha pro O.S. a přípravny. Čistá povlaková PVC podlahovina elektrostaticky vodivá, tl. podlahoviny min 2mm, homogenní, vč. 100mm soklu/ fabionu, dodávaná v pásech, barevné provedení dle volby investora</t>
  </si>
  <si>
    <t>Pol39</t>
  </si>
  <si>
    <t>Podlaha pro ostatní místnosti ČP. Čistá povlaková PVC podlahovina antistatická, tl. podlahoviny min 2mm, homogenní, vč. 100mm soklu/ fabionu, dodávaná v pásech, barevné provedení dle volby investora.</t>
  </si>
  <si>
    <t>Výplně otvorů - tech</t>
  </si>
  <si>
    <t>Pol40</t>
  </si>
  <si>
    <t>Prokládací skříň pro operační sály. Vnějšími rozměry 1020x2100x720mm. S pěti nastavitelnými nerezovými policemi v provedení dle GMP s nosností 50kg. Dveře skříně dvoukřídlé symetrické, ze strany přípravny sterilního materiálu prosklené a ze strany operačního sálu plné v barvě RAL 9010. Prokládací skříň je bez signalizace a bez blokace dveří. Materiál skříně je pozink. plech s povrchovou úpravou lakem v odstínu RAL 9010</t>
  </si>
  <si>
    <t>Pol41</t>
  </si>
  <si>
    <t>Skříňka na šití. Vnější rozměry 1000x1200x230mm. S osmi nastavitelnými skleněnými policemi v provedení dle GMP. Dveře skříňky dvoukřídlé symetrické prosklené. Materiál skříně je pozink. plech s povrchovou úpravou lakem v odstínu RAL 9010</t>
  </si>
  <si>
    <t>34</t>
  </si>
  <si>
    <t>Pol42</t>
  </si>
  <si>
    <t>Skříňka na LCD monitor 55". Rozm. 1400x900x245mm. Skříňka těsná pro osazení operačního LCD monitoru 55".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monitorů. Bez dodávky monitoru.</t>
  </si>
  <si>
    <t>36</t>
  </si>
  <si>
    <t>Pol43</t>
  </si>
  <si>
    <t>Skříňka na LCD monitor 27". Rozm. 900x900x245mm. Skříňka těsná pro osazení PACS PC a monitoru 27".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PACS PC a monitoru. Bez dodávky PACS PC a monitoru.</t>
  </si>
  <si>
    <t>38</t>
  </si>
  <si>
    <t>Výplně otvorů - dveř</t>
  </si>
  <si>
    <t>DA01/L</t>
  </si>
  <si>
    <t>Dveře pro čisté prostory automaticky posuvné jednokřídlové 1000/2200 o světlosti 920/2160mm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t>
  </si>
  <si>
    <t>40</t>
  </si>
  <si>
    <t>P</t>
  </si>
  <si>
    <t>Poznámka k položce:_x000D_
Automatický pohon  pro posuvné dveře 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t>
  </si>
  <si>
    <t>DA01/La</t>
  </si>
  <si>
    <t>Automatický pohon pro posuvné dveře 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t>
  </si>
  <si>
    <t>438363330</t>
  </si>
  <si>
    <t>Pol44</t>
  </si>
  <si>
    <t>Pharma okno pro dveřní křídlo dveří posuvných</t>
  </si>
  <si>
    <t>42</t>
  </si>
  <si>
    <t>Pol45</t>
  </si>
  <si>
    <t>Žaluzie magneticky ovládaná pro prosklení dveřního křídla</t>
  </si>
  <si>
    <t>44</t>
  </si>
  <si>
    <t>DA01/P</t>
  </si>
  <si>
    <t>46</t>
  </si>
  <si>
    <t>DA01/Pa</t>
  </si>
  <si>
    <t>172042873</t>
  </si>
  <si>
    <t>48</t>
  </si>
  <si>
    <t>50</t>
  </si>
  <si>
    <t>DA02/L</t>
  </si>
  <si>
    <t>Dveře pro čisté prostory automaticky posuvné jednokřídlové 1400/2200 o světlosti 1320/2160mm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t>
  </si>
  <si>
    <t>52</t>
  </si>
  <si>
    <t>DA02/La</t>
  </si>
  <si>
    <t>-88243998</t>
  </si>
  <si>
    <t>54</t>
  </si>
  <si>
    <t>56</t>
  </si>
  <si>
    <t>DA02/P</t>
  </si>
  <si>
    <t>58</t>
  </si>
  <si>
    <t>Poznámka k položce:_x000D_
Automatický pohon  pro posuvné dveře s ovládáním - 2ks MAGIC  SWITCH (bezkontaktní spínač světelný).</t>
  </si>
  <si>
    <t>DA02/Pa</t>
  </si>
  <si>
    <t>Automatický pohon pro posuvné dveře s ovládáním - 2ks MAGIC SWITCH (bezkontaktní spínač světelný).</t>
  </si>
  <si>
    <t>931463933</t>
  </si>
  <si>
    <t>60</t>
  </si>
  <si>
    <t>62</t>
  </si>
  <si>
    <t>DA03/L</t>
  </si>
  <si>
    <t>Dveře pro čisté prostory automaticky otočné jednokřídlové 1000/2200 o světlosti 880/2140mm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</si>
  <si>
    <t>64</t>
  </si>
  <si>
    <t>Poznámka k položce:_x000D_
Automatický pohon  pro otočné dveře s ovládáním - 2ks MAGIC  SWITCH (bezkontaktní spínač světelný). Padací lišta</t>
  </si>
  <si>
    <t>DA03/La</t>
  </si>
  <si>
    <t>Automatický pohon pro otočné dveře s ovládáním - 2ks MAGIC SWITCH (bezkontaktní spínač světelný). Padací lišta</t>
  </si>
  <si>
    <t>613238447</t>
  </si>
  <si>
    <t>Pol46</t>
  </si>
  <si>
    <t>Pharma okno 700 x 700/62 pro dveřní křídlo dveří otočných</t>
  </si>
  <si>
    <t>66</t>
  </si>
  <si>
    <t>68</t>
  </si>
  <si>
    <t>DA04/L</t>
  </si>
  <si>
    <t>Dveře pro čisté prostory automaticky otočné dvoukřídlové 1500/2200 o světlosti 1380/2140mm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</si>
  <si>
    <t>70</t>
  </si>
  <si>
    <t>DA04/La</t>
  </si>
  <si>
    <t>-582890947</t>
  </si>
  <si>
    <t>Pol47</t>
  </si>
  <si>
    <t>Pharma okno pro dveřní křídlo dveří otočných</t>
  </si>
  <si>
    <t>72</t>
  </si>
  <si>
    <t>74</t>
  </si>
  <si>
    <t>Dm05/L</t>
  </si>
  <si>
    <t>Dveře pro čisté prostory MECHANICKY (ručně) otočné dvoukřídlové 1500/2200 o světlosti 1380/2140mm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 Aktivní křídlo pravé.</t>
  </si>
  <si>
    <t>76</t>
  </si>
  <si>
    <t>Poznámka k položce:_x000D_
Dveře vybavené elektromagnetickým zámkem, pro ovládání čtečkou karet (čtečka dodávka investora). Padací lišta</t>
  </si>
  <si>
    <t>Dm05/La</t>
  </si>
  <si>
    <t>Dveře vybavené elektromagnetickým zámkem, pro ovládání čtečkou karet (čtečka dodávka investora). Padací lišta</t>
  </si>
  <si>
    <t>-904416054</t>
  </si>
  <si>
    <t>78</t>
  </si>
  <si>
    <t>80</t>
  </si>
  <si>
    <t>DA06/P</t>
  </si>
  <si>
    <t>Dveře pro čisté prostory MECHANICKY (ručně) otočné jednokřídlové plné 800/2200 o světlosti 680/2140mm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</si>
  <si>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82</t>
  </si>
  <si>
    <t>Poznámka k položce:_x000D_
Dveře vybavené zámkem a padací lištou.</t>
  </si>
  <si>
    <t>DA07/L</t>
  </si>
  <si>
    <t>Dveře pro čisté prostory MECHANICKY (ručně) otočné jednokřídlové plné 900/2200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</si>
  <si>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88</t>
  </si>
  <si>
    <t>DA07/P</t>
  </si>
  <si>
    <t>94</t>
  </si>
  <si>
    <t>DA08/P</t>
  </si>
  <si>
    <t>Dveře pro čisté prostory MECHANICKY (ručně) otočné jednokřídlové 900/2200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50kg/m3.Dveře vybavené zámkem a padací lištou.</t>
  </si>
  <si>
    <t>100</t>
  </si>
  <si>
    <t>Pol48</t>
  </si>
  <si>
    <t>Pharma okno pro dveřní křídlo dveří otočných.</t>
  </si>
  <si>
    <t>102</t>
  </si>
  <si>
    <t>104</t>
  </si>
  <si>
    <t>Svítidla</t>
  </si>
  <si>
    <t>A</t>
  </si>
  <si>
    <t>SVÍTIDLO PRO ČISTÉ PROSTORY, IP65 ZCLED4G54QW940/M623-CLEAN-MK-LASER-IP65+DimDALI - Rozměry: 623x623x90mm - LASER GLASS, IP65, M623, 54W, 5130lm, Ra90, 4000K,Stmívání DimDALI</t>
  </si>
  <si>
    <t>106</t>
  </si>
  <si>
    <t>ARGB</t>
  </si>
  <si>
    <t>SVÍTIDLO PRO ČISTÉ PROSTORY, IP65 ZCLED4G54QRGBW940/M623-CLEAN-MK-LASER-IP65+DimDALI+RGB - Rozměry: 623x623x90mm - LASER GLASS, IP65, M623, 54W, 5130lm, Ra90, 4000K,	Stmívání DimDALI + RGB</t>
  </si>
  <si>
    <t>108</t>
  </si>
  <si>
    <t>B</t>
  </si>
  <si>
    <t>SVÍTIDLO PRO ČISTÉ PROSTORY, IP54 LED4G39Q840/M623-OPAL-IP54 - Rozměry: 623x623x90mm - CLEAN, Opal, M623, IP54, 39W, 4900lm, Ra80, 4000K</t>
  </si>
  <si>
    <t>110</t>
  </si>
  <si>
    <t>C</t>
  </si>
  <si>
    <t>SVÍTIDLO PRO ČISTÉ PROSTORY, IP54 LED4G54Q940/M623-OPAL-IP54 - Rozměry: 623x623x90mm - CLEAN, Opal, M623, IP54, 54W, 5610lm, Ra90, 4000K</t>
  </si>
  <si>
    <t>112</t>
  </si>
  <si>
    <t>Pol49</t>
  </si>
  <si>
    <t>Příprava pro zavěšení RACKu pro videomanagement v m.č. S-3.04, 06, 07 a 20. Pomocná O.K. dle zadání dodavatele videomanagementu</t>
  </si>
  <si>
    <t>114</t>
  </si>
  <si>
    <t>Pol50</t>
  </si>
  <si>
    <t>montáž</t>
  </si>
  <si>
    <t>116</t>
  </si>
  <si>
    <t>Pol51</t>
  </si>
  <si>
    <t>balení a nevratné obaly</t>
  </si>
  <si>
    <t>118</t>
  </si>
  <si>
    <t>Pol52</t>
  </si>
  <si>
    <t>doprava</t>
  </si>
  <si>
    <t>120</t>
  </si>
  <si>
    <t>Pol53</t>
  </si>
  <si>
    <t>výrobně montážní PD</t>
  </si>
  <si>
    <t>122</t>
  </si>
  <si>
    <t>Pol54</t>
  </si>
  <si>
    <t>124</t>
  </si>
  <si>
    <t>Pol55</t>
  </si>
  <si>
    <t>Rozpočtová rezerva. Např. revizní dvířka, položky, které nejsou v současném stupni PD definovány</t>
  </si>
  <si>
    <t>126</t>
  </si>
  <si>
    <t>PS 01 - Lékařské vybavení</t>
  </si>
  <si>
    <t>Soupis:</t>
  </si>
  <si>
    <t>PS 011 - ZT-pevně spojená se stavbou</t>
  </si>
  <si>
    <t xml:space="preserve">721 - Zdravotechnika </t>
  </si>
  <si>
    <t>721</t>
  </si>
  <si>
    <t xml:space="preserve">Zdravotechnika </t>
  </si>
  <si>
    <t>100001</t>
  </si>
  <si>
    <t>Pol2</t>
  </si>
  <si>
    <t>Svítidlo zákrokové stropní jednoramenné</t>
  </si>
  <si>
    <t xml:space="preserve">Poznámka k položce:_x000D_
Jednoramenná stropní adaptace operačních svítidel s technologií LED_x000D_
Minimální technické požadavky pro hlavní svítidlo_x000D_
Intenzita osvětlení ve vzdálenosti 1,0 m (EC) 100 000 lux_x000D_
d10 průměr světelného pole, kde intenzita osvětlení dosahuje 10% Ec  min. 160 mm_x000D_
Teplota chromatičnosti – 4500°K_x000D_
Index podání červené barvy světelného spektra CRI Ra min. 96_x000D_
Garantovaná životnost LED diod výrobcem min. 60 000 hodin_x000D_
Dodání včetně krytu - baldachýnu_x000D_
Kotvení do pevného stropu provádí dodavatel stavebních prací (kotvící prvky jsou součástí dodávky této položky)_x000D_
</t>
  </si>
  <si>
    <t>100002</t>
  </si>
  <si>
    <t>Pol3</t>
  </si>
  <si>
    <t>Otočný stropní kyvný dvouramenný stativ anesteziologický</t>
  </si>
  <si>
    <t xml:space="preserve">Poznámka k položce:_x000D_
výbava : rameno 1000/800mm, šířková hlava 810 mm, 2x O2, 2x AIR04, 2x VAC, 1x N2O, 1x AGSS, 10x VDO, 6x ZIS, 16x zdířka ochr.pospojení, 6x datová zásuvka RJ45, 2x medilišta, nosič infuzních sáčků a lahví na medilištu, ovládání na stativu, příprava pro podvěsné police_x000D_
Kotvení do pevného stropu provádí dodavatel stavebních prací (kotvící prvky jsou součástí dodávky této položky)_x000D_
</t>
  </si>
  <si>
    <t>100003</t>
  </si>
  <si>
    <t>Pol4</t>
  </si>
  <si>
    <t>Dvojitý otočný stropní kyvný dvouramenný stativ chirurgický</t>
  </si>
  <si>
    <t xml:space="preserve">Poznámka k položce:_x000D_
výbava : 1 rameno 1000/800mm, sloupová hlava 1250 mm, 2x CO2, 2x AIR04, 2x VAC, 1x AirMotor, 10x ZIS, 6x VDO, 10x zdířka ochr.pospojení, 4x datová zásuvka RJ45, 2x HDMI, 2x SDI, příprava pro videomanagement, 2x medilišta 300 mm, 1x police 550x450 mm s medilištami a ovládáním, 1x police 550x450 mm s medilištami a zásuvkou; 2 rameno 1000/800mm s držákem monitoru 55" vč ovládání, 2x ZIS, 2x VDO, 2xPA, 2x RJ45, 1x HDMI, 1x SDI_x000D_
Kotvení do pevného stropu provádí dodavatel stavebních prací (kotvící prvky jsou součástí dodávky této položky)_x000D_
</t>
  </si>
  <si>
    <t>100004</t>
  </si>
  <si>
    <t>Pol5</t>
  </si>
  <si>
    <t>Stropní pasivní rameno pro řídící monitor videomanagementu</t>
  </si>
  <si>
    <t xml:space="preserve">Poznámka k položce:_x000D_
stropní stativ otočný kyvný pro monitor 27" jednoramenný 900/800mm, držák pro 1 monitor 27" vč. madla_x000D_
Kotvení do pevného stropu provádí dodavatel stavebních prací (kotvící prvky jsou součástí dodávky této položky)_x000D_
</t>
  </si>
  <si>
    <t>PS 013 - Videomanagement pro OS</t>
  </si>
  <si>
    <t>OST - Ostatní videomanagement pro OS</t>
  </si>
  <si>
    <t>Ostatní videomanagement pro OS</t>
  </si>
  <si>
    <t>300 100</t>
  </si>
  <si>
    <t>Videomanagement sálu - řídící a maticová jednotka</t>
  </si>
  <si>
    <t xml:space="preserve">Poznámka k položce:_x000D_
řídící a maticová jednotka pro videomanagement (umístěna v racku o rozměrech cca š.600 x v.800 x h.800 mm s připojením na 2x 230V/16A, UPS a 2x UTP) musí sloužit k centrálnímu přepínání jednotlivých zdrojových jednotka musí umožňovat připojit min. 14 videovstupů a min. 10 video výstupů ve full HD rozlišení_x000D_
distribuce signálu musí být min. ve full HD rozlišení (1080p/60 fps). V případě použití 4K/UHD jednotky pak musí systém umožňovat plnohodnotnou distribuci až 5 signálů v rozlišení min. 4K/UHD (3840x2160p/60 fps) na všechny dostupné monitory 4K a s funkcí down-scalingu (snížení na full HD) v reálném čase pro monitory pracující ve full HD rozlišení.systém musí umožňovat náhled zdrojů video signálu v reálném čase (1 snímek za sekundu) a automatické zobrazení pouze aktivně připojených zdrojů signálů. Systém musí obsahovat plně konfigurovatelné multi-view včetně kombinace 4k a HD signálů současně._x000D_
systém musí umožnit nastování presetů (např. dle typu výkonu, nebo dle lékaře) pro všechny parametry zařízení včetně externích zařízení a včetně nastavení primárního presetu po zpuštění jednotky_x000D_
všechna připojení jsou realizována bez potřeby digitálních převodníku signálů, aby se zabránilo latenci a artefaktům._x000D_
konfigurace vstupů na chirurgickém stativu: minimálně 2× DVI (fullHD), 1× HDMI (4k/UHD), 1× SDI (fullHD), 1× video (analog), audio vstup, USB, ON/OFF tlačítko, včetně kabelů a převodníků pro všechny vstupy._x000D_
konfigurace vstupů na anesteziologickém stativu: 2× DVI (fullHD), 1× HDMI (4k/UHD), 1× SDI (fullHD), 1× video (analog), včetně kabelů a převodníků pro všechny vstupy._x000D_
konfigurace dalších vstupů digitalizace: 1× DVI pro PACS pracovní stanici, 1x DVI pro kameru v operačním svítidle, 1x AUDIO vstup z PACS počítače, 1x mikrofonní vstup pro integrovanou videokonferenci._x000D_
zařízení musí obsahovat min. 10 výstupů určených pro monitory v rozlišení Full HD a další 2 video výstupy pro videokonferenci a 5 výstupů UHD jednotku_x000D_
všechny výstupy musí pracovat současně paralelně a nezávisle. Přiřazení (mapování) signálů do monitorů se provádí z dotykové obrazovky, pomocí tabletu či webového rozhraní pomocí drag and drop funkce._x000D_
jednotka musí umožňovat zobrazit na všech monitorech tzv. MultiView s min. 4 signály na jednom monitoru, vstupní signály mohou být v libovolném formátu a rozlišení_x000D_
uživatelské rozhraní musí zobrazovat všechny dostupné zdroje a sledovat pravidelně aktualizovaný náhled max. 1x/sec. Každý náhled zdroje videa musí umožňovat zvětšení na celou obrazovku s živým videem – bez zpoždění. V případě zvětšení náhledu dochází k přímému propojení zdroje signálu s cílovým monitorem (tzn. bez zpoždění), což umožňuje plnohodnotné využití ovládacího medicínského monitoru jako asistenčního. Přítomnost ikony zdroje je dynamicky vyplněna, když je signál účinně aktivní. Ikona náhledu musí nabízet tlačítka pro spuštění přímého nahrávání, zvětšení náhledu a spuštění streamování.systém musí umožnit i spuštění ovládacího rozhraní na monitoru počítače, tabletu nebo telefonu pomocí jazyka HTML5 _x000D_
min. konfigurace výstupů digitalizace: 1x DVI (HD) – monitor dotykový ovládací/asistenční 27“ na samostatném rameni, nebo rameni chir. stativu, 1× HDMI (4K) – monitor 55“ 4K ve zdi sálu, 1x HDMI (4K) – monitor 55" na rameni, nebo vozíku, 1x HDMI (4K) – monitor 32" na rameni operačního světla, nebo samostatném vozíku, 2x výstup pro reproduktory ve stropě, 1x světlo ON AIR, , včetně kabelů a převodníků pro všechny výstupy.řídící jednotka musí obsahovat sériové porty RS232 a RS485 (až 10 portů) pro možnost připojení a ovládání jiných zdravotnických zařízení jako například operačních svítidel, operačních stolů či osvětlení operačního sálu._x000D_
všechny videosignály pro full HD DVI/HDMI vstupy a výstupy musí být provedeny pomocí kabeláže CAT7, nebo optických kabelů s osazeným konektorem HDMI, nebo DVI. Všechny trasy musí být provedeny bez nutnosti konvertorů Video Over IP._x000D_
videosignály SDI musí být provedeny pomocí vysoce kvalitního stíněného koaxiálního kabelu RG6_x000D_
audio signály musí být provedeny pomocí vysoce kvalitních stíněných stereo kabelů_x000D_
kabeláž pro signály 4K musí být provedena pomocí kabelů z optických vláken určených pro přenos 4K videa bez komprese, osazených HDMI konektory_x000D_
veškeré ovládání v uživatelském rozhranní musí být v českém jazyce_x000D_
zařízení musí být certifikováno jako zdravotnický prostředek._x000D_
</t>
  </si>
  <si>
    <t>300 101</t>
  </si>
  <si>
    <t>Videomanagement sálu - monitor 27" ovládací/asistenční</t>
  </si>
  <si>
    <t xml:space="preserve">Poznámka k položce:_x000D_
jednotlivé funkce videomanagementu musí být řízeny grafickým uživatelským rozhraním (GUI), které musí být ovládáno dotykovým medicínským monitorem min. 27“ s rozlišením min. full HD 1920 x 1080. _x000D_
dotykový ovládací monitor bude umístěn na polohovatelném rameni_x000D_
všechny funkce dodávané se systémem videomanagementu musí být ovládané pomocí dotykového rozhraní v českém jazyce. _x000D_
pro snadné a intuitivní ovládání musí být uživatelské rozhraní jednoduché s velmi malým počtem operací nutných k ovládání funkcí. _x000D_
hlavní funkce ovládání musí být přístupné jediným kliknutím a přetažením funkcí k distribuci videí. _x000D_
každý náhled zdroje videa musí umožňovat zvětšení na celou obrazovku s živým videem – bez zpoždění. V případě zvětšení náhledu dochází k přímému propojení zdroje signálu s cílovým monitorem (tzn. bez zpoždění), což umožňuje plnohodnotné využití ovládacího medicínského monitoru jako asistenčního. zařízení musí být certifikováno jako zdravotnický prostředek_x000D_
nutná kompatibilita s položkou 300100 - videomanagement sálu - řídící a maticová jednotka_x000D_
</t>
  </si>
  <si>
    <t>300 102</t>
  </si>
  <si>
    <t>Videomanagement sálu - jednotka 4K/UHD</t>
  </si>
  <si>
    <t xml:space="preserve">Poznámka k položce:_x000D_
4K/UHD jednotka musí být umístěna ve stejném racku jako řídící jednotka, musí sloužit k distribuci 4K/UHD signálů _x000D_
Jednotka musí obsahovat min. 5 vstupních portů pro podporu video signálů s rozlišením 3840x2160/60 fps,_x000D_
min. 5 výstupů pro podporu distribuce signálů v 4K/UHD na různé monitory,_x000D_
min. 10 portů pro up/downscaling pro realizaci instalace s monitory fullHD._x000D_
Zařízení musí zajistit distribuci 4K a UHD signálů v plné kvalitě bez komprese tzn. min. 12 Gbit datový tok. _x000D_
Zařízení musí být certifikováno jako zdravotnický prostředek_x000D_
Nutná kompatibilita s položkou 300100 - videomanagement sálu - řídící a maticová jednotka_x000D_
</t>
  </si>
  <si>
    <t>300 103</t>
  </si>
  <si>
    <t>Videomanagement sálu - videokonference</t>
  </si>
  <si>
    <t xml:space="preserve">Poznámka k položce:_x000D_
modul videokonference připojitelný k řídící jednotce, nutná přímá integrace do systému videomanagementu, instalace do stejného racku jako řídící jednotka _x000D_
ovládání videokonference musí být zajištěno přímo z uživatelského prostředí videomanagementu, nikoliv jako externí zařízení_x000D_
zařízení musí vytvářet obousměrný přenos audio a video signálů z operačního sálu do jiných místností a institucí přes IP-síť, např. pro účely vzdělávání nebo v kritických momentech._x000D_
systém musí zpracovávat a zobrazovat signály až do úrovně HD1080p a musí umožňovat vysílat a přijímat až dva kanály Full HD paralelně. _x000D_
uvnitř operačního sálu se musí zobrazovat signál vzdáleného publika a přenášeného signálu dohromady v rozložení "obraz a obraz" (PaP) nebo "obraz v obraze" (PiP). _x000D_
vzdálený klient (publikum) se může buď připojit k zařízení prostřednictvím videokonferenčního hardwaru nebo klientského softwaru. Hardware a software musí být v souladu s protokoly H.323 a SIP, aby byla zajištěna neutrální implementace platformy a široká kompatibilita s existujícími řešeními. systém musí využívat bezdrátový způsob připojení náhlavních mikrofonů, audio výstupy z PC a výstupy na reproduktory umístěné v podhledu operačního sálu vč. ovládání hlasitosti jednotlivých linek. _x000D_
integrovaný zvukový hardware musí podporovat pokročilé akustické zrušení ozvěny, automatické ovládání zesílení a automatické potlačení šumu, které poskytuje lepší kvalitu zvuku a hlasu a komunikaci._x000D_
operační sál musí být vybaven fyzickým indikátorem (např. světlo "ON LINE") a grafickým indikátorem signálu na dotykové obrazovce, které jasně ukazují, že probíhá přenos, aby se zachovala ochrana soukromí personálu operačního sálu. _x000D_
příchozí hovory se zobrazují vyskakovacím oknem a vyzváněním bez ohledu na to, jakou funkční oblast systému zvolí uživatel. Uživatel může přijmout nebo odmítnout příchozí hovory._x000D_
zařízení musí být certifikováno jako zdravotnický prostředek._x000D_
součástí musí být min. Full HD videokonferenční kamera s motorizovaným stativem, s možností přednastavení pro různé části sálu min. dvěře, operační stůl, krk ad., s režimem nerušit kdy se kamera nastaví do stropu, optický a digitální ZOOM._x000D_
nutná kompatibilita s položkou 300100 - videomanagement sálu - řídící a maticová jednotka_x000D_
</t>
  </si>
  <si>
    <t>300 104</t>
  </si>
  <si>
    <t>Videomanagement sálu - kamera IP videokonferenční PTZ</t>
  </si>
  <si>
    <t xml:space="preserve">Poznámka k položce:_x000D_
videokonferenční kamera min. Full HD rozlišení s motorizovaným stativem a optickým ZOOMem_x000D_
možnost přednastavení kamery pro různé části sálu min. dvěře, operační stůl, krk atd. vč. nastavení optického zoomu na tyto oblasti_x000D_
pomocí uživatelského rozhraní videovládání sálu musí kamera umožňovat režim nerušit, kdy se kamera nastaví do stropní polohy_x000D_
plná integrovatelnost s videomanagementem sálů a to vč. videovýstupu a ovládání_x000D_
nutná kompatibilita s položkou 300103 - videomanagement sálu - videokonference_x000D_
nutná kompatibilita s položkou 300100 - videomanagement sálu - řídící a maticová jednotka_x000D_
</t>
  </si>
  <si>
    <t>300 105</t>
  </si>
  <si>
    <t>Videomanagement sálu - nahrávání a export</t>
  </si>
  <si>
    <t xml:space="preserve">Poznámka k položce:_x000D_
každá řídící jednotka musí obsahovat modul pro zachycení snímků a videozáznamů pro dokumentaci operací. Export do PACS pomocí DICOM, nebo HL7, LAN úložiště, HDD, USB disk._x000D_
musí být podporován záznam zvuku_x000D_
modul musí podporovat až 2 simultánní nahrávací signály při 1080p60 s živým náhledem pro každý zdroj videa, jako option_x000D_
archivační modu musí umožňovat funkci zpětného nahrávání min. ve dvou nastavitelných časových intervalech (např. 1 a 5 min. zpětně), dále možnost zpětného záznamu celého výkonu od začátku po skončení operace. _x000D_
modul musí pořizovat klíčové snímky s funkcí live-photo, kdy v případě pořízení obrázku systém automaticky vytvoří krátkou video sekvenci v rozsahu dle nastavení uživatele (např. +/-10 sec. kolem snímku). _x000D_
uživatelské rozhraní musí umožňovat plnohodnotný střih a export video záznamu. Načítání dat z PACS pomocí DICOM Worklist, nebo pomocí HL7 protokolu._x000D_
uživatelské rozhranní pro výběr souborů pro export a výběr cílových umístění_x000D_
nutná kompatibilita s položkou 300100 - videomanagement sálu - řídící a maticová jednotka_x000D_
</t>
  </si>
  <si>
    <t>300 106</t>
  </si>
  <si>
    <t>Videomanagement sálu - streaming</t>
  </si>
  <si>
    <t xml:space="preserve">Poznámka k položce:_x000D_
řídící jednotka musí obsahovat modul pro videostreaming, který je schopen přenášet jednosměrné video (až 1080p60) a případně obousměrné audio signály přes IP síť, aby se zajistila pohodlná a přímá komunikace mezi odesílatelem a přijímačem. _x000D_
přenos zamýšleného signálu musí být umožněn na jakémkoli PC v nemocniční síti (např. pro výcvik a vzdělávání). _x000D_
musí být umožněno přenášet jakýkoliv zdroj videa, který je připojen k řídící, nebo 4K/UHD jednotce videomanagementu. _x000D_
streamingové řešení musí být integrováno do řídící jednotky._x000D_
nutná kompatibilita s položkou 300100 - videomanagement sálu - řídící a maticová jednotka_x000D_
</t>
  </si>
  <si>
    <t>300 107</t>
  </si>
  <si>
    <t>Videomanagement sálu - pracovní stanice PACS</t>
  </si>
  <si>
    <t xml:space="preserve">Poznámka k položce:_x000D_
pracovní vestavná počítačová stanice s monitorem slouží k přístupu do NIS, prohlížení snímků z PACS a dalším činnostem v rámci nemocničního SW._x000D_
pracovní stanice musí být integrovaná do videomanagemntu, což bude umožňovat směrovat obraz z PC na jakýkoliv monitor v rámci operačního sálu zapojený do systému._x000D_
instalace za stěnu operačního sálu, chráněn odolným sklem._x000D_
úhlopříčka monitoru min. 24“, rozlišení min. full HD 1920 x 1080 px, operační systém Windows 10, min. i5 CPU, 8GB RAM_x000D_
omyvatelná medicínská klávesnice s USB a touchpadem._x000D_
nutná kompatibilita s položkou 300100 - videomanagement sálu - řídící a maticová jednotka_x000D_
</t>
  </si>
  <si>
    <t>300 108</t>
  </si>
  <si>
    <t>Videomanagement sálu - operační monitor 55" 4K, medicínský</t>
  </si>
  <si>
    <t xml:space="preserve">Poznámka k položce:_x000D_
velkoplošný medicínský chirurgický monitor 4K určený pro zobrazování veškerých dostupných zdrojů videa (endo kamera, RTG, UZV, PACS, multiview, videokonference atd.) v rámci videomanagementu operačního sálu._x000D_
instalace na pohyblivé stropní  rameno_x000D_
Kontrast min. 4000:1_x000D_
Odezva max. 18 ms_x000D_
Pozorovací úhel min. 178°/178°_x000D_
Jas min. 400 cd/m2_x000D_
Hliníkové krytí s odolností min. IP65_x000D_
Rozlišení min. 3840 x 2160px_x000D_
Výrobcem přednastavené standardy pro min. BT2020 a REC.709_x000D_
Podpora ALS_x000D_
Vstupy min. HDMI 2.0, VGA, DVI_x000D_
MDE certifikace a DIN6868-157_x000D_
úhlopříčka min. 55“_x000D_
nutná kompatibilita s položkou 300100 - videomanagement sálu - řídící a maticová jednotka_x000D_
</t>
  </si>
  <si>
    <t>300 109</t>
  </si>
  <si>
    <t>Videomanagement sálu - velkoplošný monitor ve stěně 55" 4K</t>
  </si>
  <si>
    <t xml:space="preserve">Poznámka k položce:_x000D_
velkoplošný monitor 4K určený jako cílový náhledový monitor pro veškeré dostupné zdroje videa (endo kamera, RTG, UZV, PACS, multiview, videokonference atd.) v rámci videomanagementu operačního sálu._x000D_
instalace za stěnu operačního sálu, chráněn odolným sklem._x000D_
úhlopříčka min. 55“, rozlišení min. UHD 3840 x 2160px._x000D_
nutná kompatibilita s položkou 300100 - videomanagement sálu - řídící a maticová jednotka_x000D_
</t>
  </si>
  <si>
    <t>300 110</t>
  </si>
  <si>
    <t>Videomanagement sálu - reproduktor stropní</t>
  </si>
  <si>
    <t xml:space="preserve">Poznámka k položce:_x000D_
stropní reproduktor sloužící jako audio výstup videomanagementu_x000D_
určený pro videokonferenci, audio komunikaci streamingem a pro poslech hudby_x000D_
instalace do stropu vestavby_x000D_
nutná kompatibilita s položkou 300100 - videomanagement sálu - řídící a maticová jednotka_x000D_
</t>
  </si>
  <si>
    <t>300 111</t>
  </si>
  <si>
    <t>Videomanagement sálu - anténní systém pro bezdrátové audio</t>
  </si>
  <si>
    <t xml:space="preserve">Poznámka k položce:_x000D_
antény pro přenos audio signálu z videokonferenční jednotky do náhlavních souprav_x000D_
instalace do stropu vestavby_x000D_
nutná kompatibilita s položkou 300100 - videomanagement sálu - řídící a maticová jednotka_x000D_
</t>
  </si>
  <si>
    <t>300 112</t>
  </si>
  <si>
    <t>Videomanagement sálu - audiokomunikační náhlavní souprava</t>
  </si>
  <si>
    <t xml:space="preserve">Poznámka k položce:_x000D_
Headset včetně příjmače s instalací do racku s hlavní jednotkou_x000D_
Směrový mikrofon na flexibilním držáku náhlavní soupravy_x000D_
nutná kompatibilita s položkou 300100 - videomanagement sálu - řídící a maticová jednotka_x000D_
</t>
  </si>
  <si>
    <t>300 113</t>
  </si>
  <si>
    <t>Videomanagement sálu - kamera IP přehledová statická</t>
  </si>
  <si>
    <t xml:space="preserve">Poznámka k položce:_x000D_
IP kamera umožňující zobrazení prostoru operačního sálu v min. full HD kvalitě_x000D_
Kamera umožňuje napojení na položku 300100 jako externí zdroj videosignálu pomocí HDMI_x000D_
Instalace do podhledu sálu _x000D_
IR osvícení prostoru_x000D_
Stream min. H265/H264/MJPEG_x000D_
Kamera musí být napojena pomocí ethernet kabelu do NVR zařízení umístěného v racku. NVR zařízení musí umožnit správu, nahrávání a sledování až 8 IP kamer v reálném čase._x000D_
nutná kompatibilita s položkou 300100 - videomanagement sálu - řídící a maticová jednotka_x000D_
</t>
  </si>
  <si>
    <t>300 114</t>
  </si>
  <si>
    <t>Videomanagement sálu - výstražná tabulka ON AIR</t>
  </si>
  <si>
    <t xml:space="preserve">Poznámka k položce:_x000D_
stropní tabule s nápisem ON AIR, při nahrávání, streamingu nebo videokonferenci musí signalizovat červeně_x000D_
nutná kompatibilita s položkou 300100 - videomanagement sálu - řídící a maticová jednotka_x000D_
</t>
  </si>
  <si>
    <t>300 115</t>
  </si>
  <si>
    <t>Videomanagement sálu - rack odvětrávaný</t>
  </si>
  <si>
    <t xml:space="preserve">Poznámka k položce:_x000D_
přístrojový rack pro instalaci jednotlivých modulů videomanagementu_x000D_
velikost min. š.v.h.: 600x800x800 mm_x000D_
nucené odvětrávání s termostatickou kontrolou teploty_x000D_
nutná kompatibilita s položkou 300100 - videomanagement sálu - řídící a maticová jednotka_x000D_
</t>
  </si>
  <si>
    <t>300 116</t>
  </si>
  <si>
    <t>Videomanagement sálu - multifunkční ovládací panel operačního sálu</t>
  </si>
  <si>
    <t xml:space="preserve">Poznámka k položce:_x000D_
Dotykový ovládací multifunkční panel velikost  min. 22"_x000D_
Displej musí poskytovat vizuální informace o aktuálním stavu monitorovaných systémů operačního sálu v reálném čase_x000D_
Musí umožňovat řídit a nastavovat hodnoty fyzického okolí_x000D_
Dodávka vč. potřebného PLC pro napojení a řízení pomocí standardů Dali, ModBus a dalších komunikačních protokolů _x000D_
Ovládací panel musí mít intuitivní barevné grafické rozhraní s vysokým rozlišením a nabízet jasné a pohodlné používání i při použití lékařských rukavic._x000D_
Uživatelské rozhranní musí být plně integrováno do systému videomanagementu sálu tak, aby bylo možné z ovládacího monitoru videomanagementu plně ovládat i nastavení sálu_x000D_
Nutná kompatibilita s položkou 300100 - videomanagement sálu - řídící a maticová jednotka_x000D_
</t>
  </si>
  <si>
    <t>PS 02 - Úprava stávajících zdravotechnických instalací</t>
  </si>
  <si>
    <t>Krnov</t>
  </si>
  <si>
    <t xml:space="preserve">    4 - Vodorovné konstrukce</t>
  </si>
  <si>
    <t xml:space="preserve">    721 - Zdravotechnika - vnitřní kanalizace</t>
  </si>
  <si>
    <t xml:space="preserve">    722 - Zdravotechnika - vnitřní vodovod</t>
  </si>
  <si>
    <t xml:space="preserve">    727 - Zdravotechnika - požární ochrana</t>
  </si>
  <si>
    <t>HZS - Hodinové zúčtovací sazby</t>
  </si>
  <si>
    <t>Vodorovné konstrukce</t>
  </si>
  <si>
    <t>411388531</t>
  </si>
  <si>
    <t>Zabetonování otvorů ve stropech nebo v klenbách včetně lešení, bednění, odbednění a výztuže (materiál v ceně) ve stropech železobetonových, tvárnicových a prefabrikovaných</t>
  </si>
  <si>
    <t>m3</t>
  </si>
  <si>
    <t>-1782068508</t>
  </si>
  <si>
    <t>https://podminky.urs.cz/item/CS_URS_2022_01/411388531</t>
  </si>
  <si>
    <t>972054491</t>
  </si>
  <si>
    <t>Vybourání otvorů ve stropech nebo klenbách železobetonových bez odstranění podlahy a násypu, plochy do 1 m2, tl. přes 80 mm</t>
  </si>
  <si>
    <t>-1396358918</t>
  </si>
  <si>
    <t>https://podminky.urs.cz/item/CS_URS_2022_01/972054491</t>
  </si>
  <si>
    <t>0,4*0,12*0,25*6</t>
  </si>
  <si>
    <t>997013213</t>
  </si>
  <si>
    <t>Vnitrostaveništní doprava suti a vybouraných hmot vodorovně do 50 m svisle ručně pro budovy a haly výšky přes 9 do 12 m</t>
  </si>
  <si>
    <t>208511211</t>
  </si>
  <si>
    <t>https://podminky.urs.cz/item/CS_URS_2022_01/997013213</t>
  </si>
  <si>
    <t>-2033972568</t>
  </si>
  <si>
    <t>-1774385971</t>
  </si>
  <si>
    <t>0,602*19 "Přepočtené koeficientem množství</t>
  </si>
  <si>
    <t>1613037637</t>
  </si>
  <si>
    <t>998011002</t>
  </si>
  <si>
    <t>Přesun hmot pro budovy občanské výstavby, bydlení, výrobu a služby s nosnou svislou konstrukcí zděnou z cihel, tvárnic nebo kamene vodorovná dopravní vzdálenost do 100 m pro budovy výšky přes 6 do 12 m</t>
  </si>
  <si>
    <t>1828040648</t>
  </si>
  <si>
    <t>https://podminky.urs.cz/item/CS_URS_2022_01/998011002</t>
  </si>
  <si>
    <t>Zdravotechnika - vnitřní kanalizace</t>
  </si>
  <si>
    <t>721170973</t>
  </si>
  <si>
    <t>Opravy odpadního potrubí plastového krácení trub DN 70</t>
  </si>
  <si>
    <t>1574708204</t>
  </si>
  <si>
    <t>https://podminky.urs.cz/item/CS_URS_2022_01/721170973</t>
  </si>
  <si>
    <t>721171904</t>
  </si>
  <si>
    <t>Opravy odpadního potrubí plastového vsazení odbočky do potrubí DN 75</t>
  </si>
  <si>
    <t>1613270684</t>
  </si>
  <si>
    <t>https://podminky.urs.cz/item/CS_URS_2022_01/721171904</t>
  </si>
  <si>
    <t>721171914</t>
  </si>
  <si>
    <t>Opravy odpadního potrubí plastového propojení dosavadního potrubí DN 75</t>
  </si>
  <si>
    <t>-629337086</t>
  </si>
  <si>
    <t>https://podminky.urs.cz/item/CS_URS_2022_01/721171914</t>
  </si>
  <si>
    <t>721174024</t>
  </si>
  <si>
    <t>Potrubí z trub polypropylenových odpadní (svislé) DN 75</t>
  </si>
  <si>
    <t>789577900</t>
  </si>
  <si>
    <t>https://podminky.urs.cz/item/CS_URS_2022_01/721174024</t>
  </si>
  <si>
    <t>721174043</t>
  </si>
  <si>
    <t>Potrubí z trub polypropylenových připojovací DN 50</t>
  </si>
  <si>
    <t>-1839176301</t>
  </si>
  <si>
    <t>https://podminky.urs.cz/item/CS_URS_2022_01/721174043</t>
  </si>
  <si>
    <t>721194105</t>
  </si>
  <si>
    <t>Vyměření přípojek na potrubí vyvedení a upevnění odpadních výpustek DN 50</t>
  </si>
  <si>
    <t>-680754861</t>
  </si>
  <si>
    <t>https://podminky.urs.cz/item/CS_URS_2022_01/721194105</t>
  </si>
  <si>
    <t>721290111</t>
  </si>
  <si>
    <t>Zkouška těsnosti kanalizace v objektech vodou do DN 125</t>
  </si>
  <si>
    <t>-787466750</t>
  </si>
  <si>
    <t>https://podminky.urs.cz/item/CS_URS_2022_01/721290111</t>
  </si>
  <si>
    <t>998721102</t>
  </si>
  <si>
    <t>Přesun hmot pro vnitřní kanalizace stanovený z hmotnosti přesunovaného materiálu vodorovná dopravní vzdálenost do 50 m v objektech výšky přes 6 do 12 m</t>
  </si>
  <si>
    <t>-254745845</t>
  </si>
  <si>
    <t>https://podminky.urs.cz/item/CS_URS_2022_01/998721102</t>
  </si>
  <si>
    <t>722</t>
  </si>
  <si>
    <t>Zdravotechnika - vnitřní vodovod</t>
  </si>
  <si>
    <t>722171912</t>
  </si>
  <si>
    <t>Odříznutí trubky nebo tvarovky u rozvodů vody z plastů D přes 16 do 20 mm</t>
  </si>
  <si>
    <t>-1111095782</t>
  </si>
  <si>
    <t>https://podminky.urs.cz/item/CS_URS_2022_01/722171912</t>
  </si>
  <si>
    <t>722171932</t>
  </si>
  <si>
    <t>Výměna trubky, tvarovky, vsazení odbočky na rozvodech vody z plastů D přes 16 do 20 mm</t>
  </si>
  <si>
    <t>1007423993</t>
  </si>
  <si>
    <t>https://podminky.urs.cz/item/CS_URS_2022_01/722171932</t>
  </si>
  <si>
    <t>722173912</t>
  </si>
  <si>
    <t>Spoje rozvodů vody z plastů svary polyfuzí D přes 16 do 20 mm</t>
  </si>
  <si>
    <t>1025518404</t>
  </si>
  <si>
    <t>https://podminky.urs.cz/item/CS_URS_2022_01/722173912</t>
  </si>
  <si>
    <t>722174002</t>
  </si>
  <si>
    <t>Potrubí z plastových trubek z polypropylenu PPR svařovaných polyfúzně PN 16 (SDR 7,4) D 20 x 2,8</t>
  </si>
  <si>
    <t>-1291943213</t>
  </si>
  <si>
    <t>https://podminky.urs.cz/item/CS_URS_2022_01/722174002</t>
  </si>
  <si>
    <t>722174022</t>
  </si>
  <si>
    <t>Potrubí z plastových trubek z polypropylenu PPR svařovaných polyfúzně PN 20 (SDR 6) D 20 x 3,4</t>
  </si>
  <si>
    <t>-1746786739</t>
  </si>
  <si>
    <t>https://podminky.urs.cz/item/CS_URS_2022_01/722174022</t>
  </si>
  <si>
    <t>722181211</t>
  </si>
  <si>
    <t>Ochrana potrubí termoizolačními trubicemi z pěnového polyetylenu PE přilepenými v příčných a podélných spojích, tloušťky izolace do 6 mm, vnitřního průměru izolace DN do 22 mm</t>
  </si>
  <si>
    <t>-1478957082</t>
  </si>
  <si>
    <t>https://podminky.urs.cz/item/CS_URS_2022_01/722181211</t>
  </si>
  <si>
    <t>722181221</t>
  </si>
  <si>
    <t>Ochrana potrubí termoizolačními trubicemi z pěnového polyetylenu PE přilepenými v příčných a podélných spojích, tloušťky izolace přes 6 do 9 mm, vnitřního průměru izolace DN do 22 mm</t>
  </si>
  <si>
    <t>1628727301</t>
  </si>
  <si>
    <t>https://podminky.urs.cz/item/CS_URS_2022_01/722181221</t>
  </si>
  <si>
    <t>722181231</t>
  </si>
  <si>
    <t>Ochrana potrubí termoizolačními trubicemi z pěnového polyetylenu PE přilepenými v příčných a podélných spojích, tloušťky izolace přes 9 do 13 mm, vnitřního průměru izolace DN do 22 mm</t>
  </si>
  <si>
    <t>336107387</t>
  </si>
  <si>
    <t>https://podminky.urs.cz/item/CS_URS_2022_01/722181231</t>
  </si>
  <si>
    <t>722181241</t>
  </si>
  <si>
    <t>Ochrana potrubí termoizolačními trubicemi z pěnového polyetylenu PE přilepenými v příčných a podélných spojích, tloušťky izolace přes 13 do 20 mm, vnitřního průměru izolace DN do 22 mm</t>
  </si>
  <si>
    <t>-1671430139</t>
  </si>
  <si>
    <t>https://podminky.urs.cz/item/CS_URS_2022_01/722181241</t>
  </si>
  <si>
    <t>722182011</t>
  </si>
  <si>
    <t>Podpůrný žlab pro potrubí průměru D 20</t>
  </si>
  <si>
    <t>425247737</t>
  </si>
  <si>
    <t>https://podminky.urs.cz/item/CS_URS_2022_01/722182011</t>
  </si>
  <si>
    <t>722190401</t>
  </si>
  <si>
    <t>Zřízení přípojek na potrubí vyvedení a upevnění výpustek do DN 25</t>
  </si>
  <si>
    <t>1114932533</t>
  </si>
  <si>
    <t>https://podminky.urs.cz/item/CS_URS_2022_01/722190401</t>
  </si>
  <si>
    <t>722220111</t>
  </si>
  <si>
    <t>Armatury s jedním závitem nástěnky pro výtokový ventil G 1/2"</t>
  </si>
  <si>
    <t>-490038657</t>
  </si>
  <si>
    <t>https://podminky.urs.cz/item/CS_URS_2022_01/722220111</t>
  </si>
  <si>
    <t>722232043</t>
  </si>
  <si>
    <t>Armatury se dvěma závity kulové kohouty PN 42 do 185 °C přímé vnitřní závit G 1/2"</t>
  </si>
  <si>
    <t>-1880024492</t>
  </si>
  <si>
    <t>https://podminky.urs.cz/item/CS_URS_2022_01/722232043</t>
  </si>
  <si>
    <t>722290226</t>
  </si>
  <si>
    <t>Zkoušky, proplach a desinfekce vodovodního potrubí zkoušky těsnosti vodovodního potrubí závitového do DN 50</t>
  </si>
  <si>
    <t>662853547</t>
  </si>
  <si>
    <t>https://podminky.urs.cz/item/CS_URS_2022_01/722290226</t>
  </si>
  <si>
    <t>722290234</t>
  </si>
  <si>
    <t>Zkoušky, proplach a desinfekce vodovodního potrubí proplach a desinfekce vodovodního potrubí do DN 80</t>
  </si>
  <si>
    <t>1978496031</t>
  </si>
  <si>
    <t>https://podminky.urs.cz/item/CS_URS_2022_01/722290234</t>
  </si>
  <si>
    <t>31</t>
  </si>
  <si>
    <t>998722102</t>
  </si>
  <si>
    <t>Přesun hmot pro vnitřní vodovod stanovený z hmotnosti přesunovaného materiálu vodorovná dopravní vzdálenost do 50 m v objektech výšky přes 6 do 12 m</t>
  </si>
  <si>
    <t>-456113048</t>
  </si>
  <si>
    <t>https://podminky.urs.cz/item/CS_URS_2022_01/998722102</t>
  </si>
  <si>
    <t>727</t>
  </si>
  <si>
    <t>Zdravotechnika - požární ochrana</t>
  </si>
  <si>
    <t>727213213</t>
  </si>
  <si>
    <t>Protipožární trubní ucpávky plastového potrubí prostup stropem tloušťky 150 mm požární odolnost EI 90 D 32</t>
  </si>
  <si>
    <t>1553084412</t>
  </si>
  <si>
    <t>https://podminky.urs.cz/item/CS_URS_2022_01/727213213</t>
  </si>
  <si>
    <t>33</t>
  </si>
  <si>
    <t>727223103</t>
  </si>
  <si>
    <t>Protipožární ochranné manžety plastového potrubí prostup stropem tloušťky 150 mm požární odolnost EI 90 D 75</t>
  </si>
  <si>
    <t>-450467094</t>
  </si>
  <si>
    <t>https://podminky.urs.cz/item/CS_URS_2022_01/727223103</t>
  </si>
  <si>
    <t>7631358121</t>
  </si>
  <si>
    <t xml:space="preserve">Demontáž podhledu kazetového na zavěšeném na roštu polozapuštěném - etáž instalací ve 2.NP </t>
  </si>
  <si>
    <t>716118692</t>
  </si>
  <si>
    <t>https://podminky.urs.cz/item/CS_URS_2022_01/7631358121</t>
  </si>
  <si>
    <t>35</t>
  </si>
  <si>
    <t>7632312641</t>
  </si>
  <si>
    <t>Vyspravení podhledů ve 2.NP zavěšená spodní konstrukce z ocelových profilů , s izolací, EI 90</t>
  </si>
  <si>
    <t>-1223537926</t>
  </si>
  <si>
    <t>https://podminky.urs.cz/item/CS_URS_2022_01/7632312641</t>
  </si>
  <si>
    <t>HZS</t>
  </si>
  <si>
    <t>Hodinové zúčtovací sazby</t>
  </si>
  <si>
    <t>HZS2212</t>
  </si>
  <si>
    <t xml:space="preserve">Hodinové zúčtovací sazby profesí PSV provádění stavebních instalací instalatér odborný - Nepředvídané práce </t>
  </si>
  <si>
    <t>hod</t>
  </si>
  <si>
    <t>-1982825801</t>
  </si>
  <si>
    <t>https://podminky.urs.cz/item/CS_URS_2022_01/HZS2212</t>
  </si>
  <si>
    <t>37</t>
  </si>
  <si>
    <t>HZS2491</t>
  </si>
  <si>
    <t>Hodinové zúčtovací sazby profesí PSV zednické výpomoci a pomocné práce PSV dělník zednických výpomocí</t>
  </si>
  <si>
    <t>-616650452</t>
  </si>
  <si>
    <t>https://podminky.urs.cz/item/CS_URS_2022_01/HZS2491</t>
  </si>
  <si>
    <t>HZS2492</t>
  </si>
  <si>
    <t xml:space="preserve">Hodinové zúčtovací sazby profesí PSV zednické výpomoci a pomocné práce PSV pomocný dělník PSV - Demontáže </t>
  </si>
  <si>
    <t>-1391464945</t>
  </si>
  <si>
    <t>https://podminky.urs.cz/item/CS_URS_2022_01/HZS2492</t>
  </si>
  <si>
    <t xml:space="preserve">PS 021 - Vytápění a chlazení - Napojení nových jednotek ve strojovně VZT  </t>
  </si>
  <si>
    <t xml:space="preserve">    713 - Izolace tepelné</t>
  </si>
  <si>
    <t xml:space="preserve">    733 - Ústřední vytápění - rozvodné potrubí</t>
  </si>
  <si>
    <t xml:space="preserve">    734 - Ústřední vytápění - armatury</t>
  </si>
  <si>
    <t xml:space="preserve">    735 - Ústřední vytápění - otopná tělesa</t>
  </si>
  <si>
    <t>Vnitrostaveništní doprava suti a vybouraných hmot vodorovně do 50 m svisle ručně (nošením po schodech) pro budovy a haly výšky do 6 m</t>
  </si>
  <si>
    <t>627055212</t>
  </si>
  <si>
    <t>-115139699</t>
  </si>
  <si>
    <t>268456790</t>
  </si>
  <si>
    <t>0,820*19 "Přepočtené koeficientem množství</t>
  </si>
  <si>
    <t>713</t>
  </si>
  <si>
    <t>Izolace tepelné</t>
  </si>
  <si>
    <t>713471211</t>
  </si>
  <si>
    <t>Montáž izolace tepelné potrubí, ohybů, přírub, armatur nebo tvarovek snímatelnými pouzdry s vrstvenou izolací s upevněním na suchý zip (izolační materiál ve specifikaci) potrubí</t>
  </si>
  <si>
    <t>812230875</t>
  </si>
  <si>
    <t>https://podminky.urs.cz/item/CS_URS_2022_01/713471211</t>
  </si>
  <si>
    <t>998713103</t>
  </si>
  <si>
    <t>Přesun hmot pro izolace tepelné stanovený z hmotnosti přesunovaného materiálu vodorovná dopravní vzdálenost do 50 m v objektech výšky přes 12 m do 24 m</t>
  </si>
  <si>
    <t>-1593196530</t>
  </si>
  <si>
    <t>https://podminky.urs.cz/item/CS_URS_2022_01/998713103</t>
  </si>
  <si>
    <t>63154570</t>
  </si>
  <si>
    <t>pouzdro izolační potrubní z minerální vlny s Al fólií max. 250/100°C 22/40mm</t>
  </si>
  <si>
    <t>-1640080345</t>
  </si>
  <si>
    <t>63154571</t>
  </si>
  <si>
    <t>pouzdro izolační potrubní z minerální vlny s Al fólií max. 250/100°C 28/40mm</t>
  </si>
  <si>
    <t>-445184387</t>
  </si>
  <si>
    <t>63154602</t>
  </si>
  <si>
    <t>pouzdro izolační potrubní z minerální vlny s Al fólií max. 250/100°C 35/50mm</t>
  </si>
  <si>
    <t>-1227826426</t>
  </si>
  <si>
    <t>63154603</t>
  </si>
  <si>
    <t>pouzdro izolační potrubní z minerální vlny s Al fólií max. 250/100°C 42/50mm</t>
  </si>
  <si>
    <t>-159602999</t>
  </si>
  <si>
    <t>-325655473</t>
  </si>
  <si>
    <t>7211719121</t>
  </si>
  <si>
    <t>Opravy odpadního potrubí plastového propojení dosavadního potrubí DN 32</t>
  </si>
  <si>
    <t>2113773359</t>
  </si>
  <si>
    <t>https://podminky.urs.cz/item/CS_URS_2022_01/7211719121</t>
  </si>
  <si>
    <t>7211737221</t>
  </si>
  <si>
    <t xml:space="preserve">Potrubí z trub polyetylenových svařované připojovací DN 32 - ODVOD KONDENZÁTU </t>
  </si>
  <si>
    <t>1786395934</t>
  </si>
  <si>
    <t>https://podminky.urs.cz/item/CS_URS_2022_01/7211737221</t>
  </si>
  <si>
    <t>7212265211</t>
  </si>
  <si>
    <t>Zápachové uzávěrky DN 32</t>
  </si>
  <si>
    <t>379962842</t>
  </si>
  <si>
    <t>https://podminky.urs.cz/item/CS_URS_2022_01/7212265211</t>
  </si>
  <si>
    <t>-1521657697</t>
  </si>
  <si>
    <t>998721103</t>
  </si>
  <si>
    <t>Přesun hmot pro vnitřní kanalizace stanovený z hmotnosti přesunovaného materiálu vodorovná dopravní vzdálenost do 50 m v objektech výšky přes 12 do 24 m</t>
  </si>
  <si>
    <t>-571966166</t>
  </si>
  <si>
    <t>https://podminky.urs.cz/item/CS_URS_2022_01/998721103</t>
  </si>
  <si>
    <t>998721192</t>
  </si>
  <si>
    <t>Přesun hmot pro vnitřní kanalizace stanovený z hmotnosti přesunovaného materiálu Příplatek k ceně za zvětšený přesun přes vymezenou největší dopravní vzdálenost do 100 m</t>
  </si>
  <si>
    <t>2133513084</t>
  </si>
  <si>
    <t>https://podminky.urs.cz/item/CS_URS_2022_01/998721192</t>
  </si>
  <si>
    <t>733</t>
  </si>
  <si>
    <t>Ústřední vytápění - rozvodné potrubí</t>
  </si>
  <si>
    <t>733110806</t>
  </si>
  <si>
    <t>Demontáž potrubí z trubek ocelových závitových DN přes 15 do 32</t>
  </si>
  <si>
    <t>-1422456897</t>
  </si>
  <si>
    <t>https://podminky.urs.cz/item/CS_URS_2022_01/733110806</t>
  </si>
  <si>
    <t>7331108081</t>
  </si>
  <si>
    <t xml:space="preserve">Demontáž potrubí z trubek ocelových závitových DN přes 32 do 50 - chlazení </t>
  </si>
  <si>
    <t>1910645029</t>
  </si>
  <si>
    <t>https://podminky.urs.cz/item/CS_URS_2022_01/7331108081</t>
  </si>
  <si>
    <t>73311080822</t>
  </si>
  <si>
    <t>Demontáž potrubí z trubek ocelových závitových DN přes 32 do 50 - ROZVODY PÁRY A KONDENZÁTU</t>
  </si>
  <si>
    <t>461750272</t>
  </si>
  <si>
    <t>https://podminky.urs.cz/item/CS_URS_2022_01/73311080822</t>
  </si>
  <si>
    <t>733122224</t>
  </si>
  <si>
    <t>Potrubí z trubek ocelových hladkých spojovaných lisováním z uhlíkové oceli tenkostěnné vně pozinkované PN 16, T= +110°C Ø 22/1,5</t>
  </si>
  <si>
    <t>162308028</t>
  </si>
  <si>
    <t>https://podminky.urs.cz/item/CS_URS_2022_01/733122224</t>
  </si>
  <si>
    <t>733122225</t>
  </si>
  <si>
    <t>Potrubí z trubek ocelových hladkých spojovaných lisováním z uhlíkové oceli tenkostěnné vně pozinkované PN 16, T= +110°C Ø 28/1,5</t>
  </si>
  <si>
    <t>1777187231</t>
  </si>
  <si>
    <t>https://podminky.urs.cz/item/CS_URS_2022_01/733122225</t>
  </si>
  <si>
    <t>733122226</t>
  </si>
  <si>
    <t>Potrubí z trubek ocelových hladkých spojovaných lisováním z uhlíkové oceli tenkostěnné vně pozinkované PN 16, T= +110°C Ø 35/1,5</t>
  </si>
  <si>
    <t>-228222013</t>
  </si>
  <si>
    <t>https://podminky.urs.cz/item/CS_URS_2022_01/733122226</t>
  </si>
  <si>
    <t>733122227</t>
  </si>
  <si>
    <t>Potrubí z trubek ocelových hladkých spojovaných lisováním z uhlíkové oceli tenkostěnné vně pozinkované PN 16, T= +110°C Ø 42/1,5</t>
  </si>
  <si>
    <t>-1949831879</t>
  </si>
  <si>
    <t>https://podminky.urs.cz/item/CS_URS_2022_01/733122227</t>
  </si>
  <si>
    <t>733122228</t>
  </si>
  <si>
    <t>Potrubí z trubek ocelových hladkých spojovaných lisováním z uhlíkové oceli tenkostěnné vně pozinkované PN 16, T= +110°C Ø 54/1,5</t>
  </si>
  <si>
    <t>271759644</t>
  </si>
  <si>
    <t>https://podminky.urs.cz/item/CS_URS_2022_01/733122228</t>
  </si>
  <si>
    <t>733122229</t>
  </si>
  <si>
    <t>Potrubí z trubek ocelových hladkých spojovaných lisováním z uhlíkové oceli tenkostěnné vně pozinkované PN 16, T= +110°C Ø 64/2</t>
  </si>
  <si>
    <t>-1312296179</t>
  </si>
  <si>
    <t>https://podminky.urs.cz/item/CS_URS_2022_01/733122229</t>
  </si>
  <si>
    <t>733122230</t>
  </si>
  <si>
    <t>Potrubí z trubek ocelových hladkých spojovaných lisováním z uhlíkové oceli tenkostěnné vně pozinkované PN 16, T= +110°C Ø 76,1/2</t>
  </si>
  <si>
    <t>-356983928</t>
  </si>
  <si>
    <t>https://podminky.urs.cz/item/CS_URS_2022_01/733122230</t>
  </si>
  <si>
    <t>733123110</t>
  </si>
  <si>
    <t>Potrubí z trubek ocelových hladkých Příplatek k cenám za zhotovení přípojky z trubek ocelových přesných Ø 22/1,5</t>
  </si>
  <si>
    <t>1955932419</t>
  </si>
  <si>
    <t>https://podminky.urs.cz/item/CS_URS_2022_01/733123110</t>
  </si>
  <si>
    <t>733123112</t>
  </si>
  <si>
    <t>Potrubí z trubek ocelových hladkých Příplatek k cenám za zhotovení přípojky z trubek ocelových přesných Ø 28/1,5</t>
  </si>
  <si>
    <t>519539120</t>
  </si>
  <si>
    <t>https://podminky.urs.cz/item/CS_URS_2022_01/733123112</t>
  </si>
  <si>
    <t>733123115</t>
  </si>
  <si>
    <t>Potrubí z trubek ocelových hladkých Příplatek k cenám za zhotovení přípojky z trubek ocelových přesných Ø 35/1,5</t>
  </si>
  <si>
    <t>595947387</t>
  </si>
  <si>
    <t>https://podminky.urs.cz/item/CS_URS_2022_01/733123115</t>
  </si>
  <si>
    <t>733123118</t>
  </si>
  <si>
    <t>Potrubí z trubek ocelových hladkých Příplatek k cenám za zhotovení přípojky z trubek ocelových hladkých Ø 57/3,2</t>
  </si>
  <si>
    <t>-1168278790</t>
  </si>
  <si>
    <t>https://podminky.urs.cz/item/CS_URS_2022_01/733123118</t>
  </si>
  <si>
    <t>733123120</t>
  </si>
  <si>
    <t>Potrubí z trubek ocelových hladkých Příplatek k cenám za zhotovení přípojky z trubek ocelových hladkých Ø 70/3,6</t>
  </si>
  <si>
    <t>896077227</t>
  </si>
  <si>
    <t>https://podminky.urs.cz/item/CS_URS_2022_01/733123120</t>
  </si>
  <si>
    <t>733190217</t>
  </si>
  <si>
    <t>Zkoušky těsnosti potrubí, manžety prostupové z trubek ocelových zkoušky těsnosti potrubí (za provozu) z trubek ocelových hladkých Ø do 51/2,6</t>
  </si>
  <si>
    <t>2061395806</t>
  </si>
  <si>
    <t>https://podminky.urs.cz/item/CS_URS_2022_01/733190217</t>
  </si>
  <si>
    <t>733190219</t>
  </si>
  <si>
    <t>Zkoušky těsnosti potrubí, manžety prostupové z trubek ocelových zkoušky těsnosti potrubí (za provozu) z trubek ocelových hladkých Ø přes 51/2,6 do 60,3/2,9</t>
  </si>
  <si>
    <t>549344145</t>
  </si>
  <si>
    <t>https://podminky.urs.cz/item/CS_URS_2022_01/733190219</t>
  </si>
  <si>
    <t>733190225</t>
  </si>
  <si>
    <t>Zkoušky těsnosti potrubí, manžety prostupové z trubek ocelových zkoušky těsnosti potrubí (za provozu) z trubek ocelových hladkých Ø přes 60,3/2,9 do 89/5,0</t>
  </si>
  <si>
    <t>-909174858</t>
  </si>
  <si>
    <t>https://podminky.urs.cz/item/CS_URS_2022_01/733190225</t>
  </si>
  <si>
    <t>733191927</t>
  </si>
  <si>
    <t>Opravy rozvodů potrubí z trubek ocelových závitových normálních i zesílených navaření odbočky na stávající potrubí, odbočka DN 40</t>
  </si>
  <si>
    <t>-568558909</t>
  </si>
  <si>
    <t>https://podminky.urs.cz/item/CS_URS_2022_01/733191927</t>
  </si>
  <si>
    <t>733194920</t>
  </si>
  <si>
    <t>Opravy rozvodů potrubí z trubek ocelových hladkých navaření odbočky na stávající potrubí odbočka Ø 70/3,2</t>
  </si>
  <si>
    <t>543986100</t>
  </si>
  <si>
    <t>https://podminky.urs.cz/item/CS_URS_2022_01/733194920</t>
  </si>
  <si>
    <t>733194922</t>
  </si>
  <si>
    <t>Opravy rozvodů potrubí z trubek ocelových hladkých navaření odbočky na stávající potrubí odbočka Ø 76/3,2</t>
  </si>
  <si>
    <t>-1700974201</t>
  </si>
  <si>
    <t>https://podminky.urs.cz/item/CS_URS_2022_01/733194922</t>
  </si>
  <si>
    <t>733811253</t>
  </si>
  <si>
    <t>Ochrana potrubí termoizolačními trubicemi z pěnového polyetylenu PE přilepenými v příčných a podélných spojích, tloušťky izolace přes 20 do 25 mm, vnitřního průměru izolace DN přes 45 do 63 mm</t>
  </si>
  <si>
    <t>1074403010</t>
  </si>
  <si>
    <t>https://podminky.urs.cz/item/CS_URS_2022_01/733811253</t>
  </si>
  <si>
    <t>39</t>
  </si>
  <si>
    <t>733811254</t>
  </si>
  <si>
    <t>Ochrana potrubí termoizolačními trubicemi z pěnového polyetylenu PE přilepenými v příčných a podélných spojích, tloušťky izolace přes 20 do 25 mm, vnitřního průměru izolace DN přes 63 do 89 mm</t>
  </si>
  <si>
    <t>-1742431961</t>
  </si>
  <si>
    <t>https://podminky.urs.cz/item/CS_URS_2022_01/733811254</t>
  </si>
  <si>
    <t>733890803</t>
  </si>
  <si>
    <t>Vnitrostaveništní přemístění vybouraných (demontovaných) hmot rozvodů potrubí vodorovně do 100 m v objektech výšky přes 6 do 24 m</t>
  </si>
  <si>
    <t>-2039514101</t>
  </si>
  <si>
    <t>https://podminky.urs.cz/item/CS_URS_2022_01/733890803</t>
  </si>
  <si>
    <t>41</t>
  </si>
  <si>
    <t>998733103</t>
  </si>
  <si>
    <t>Přesun hmot pro rozvody potrubí stanovený z hmotnosti přesunovaného materiálu vodorovná dopravní vzdálenost do 50 m v objektech výšky přes 12 do 24 m</t>
  </si>
  <si>
    <t>-1176318469</t>
  </si>
  <si>
    <t>https://podminky.urs.cz/item/CS_URS_2022_01/998733103</t>
  </si>
  <si>
    <t>998733193</t>
  </si>
  <si>
    <t>Přesun hmot pro rozvody potrubí stanovený z hmotnosti přesunovaného materiálu Příplatek k cenám za zvětšený přesun přes vymezenou největší dopravní vzdálenost do 500 m</t>
  </si>
  <si>
    <t>-1140364865</t>
  </si>
  <si>
    <t>https://podminky.urs.cz/item/CS_URS_2022_01/998733193</t>
  </si>
  <si>
    <t>734</t>
  </si>
  <si>
    <t>Ústřední vytápění - armatury</t>
  </si>
  <si>
    <t>43</t>
  </si>
  <si>
    <t>734211120</t>
  </si>
  <si>
    <t>Ventily odvzdušňovací závitové automatické PN 14 do 120°C G 1/2</t>
  </si>
  <si>
    <t>-1692536869</t>
  </si>
  <si>
    <t>https://podminky.urs.cz/item/CS_URS_2022_01/734211120</t>
  </si>
  <si>
    <t>734220104</t>
  </si>
  <si>
    <t>Ventily regulační závitové vyvažovací přímé PN 20 do 100°C G 6/4</t>
  </si>
  <si>
    <t>-1109135257</t>
  </si>
  <si>
    <t>https://podminky.urs.cz/item/CS_URS_2022_01/734220104</t>
  </si>
  <si>
    <t>45</t>
  </si>
  <si>
    <t>734292717</t>
  </si>
  <si>
    <t>Ostatní armatury kulové kohouty PN 42 do 185°C přímé vnitřní závit G 1 1/2</t>
  </si>
  <si>
    <t>351251833</t>
  </si>
  <si>
    <t>https://podminky.urs.cz/item/CS_URS_2022_01/734292717</t>
  </si>
  <si>
    <t>734292718</t>
  </si>
  <si>
    <t>Ostatní armatury kulové kohouty PN 42 do 185°C přímé vnitřní závit G 2</t>
  </si>
  <si>
    <t>-1903078165</t>
  </si>
  <si>
    <t>https://podminky.urs.cz/item/CS_URS_2022_01/734292718</t>
  </si>
  <si>
    <t>47</t>
  </si>
  <si>
    <t>734292719</t>
  </si>
  <si>
    <t>Ostatní armatury kulové kohouty PN 42 do 185°C přímé vnitřní závit G 2 1/2</t>
  </si>
  <si>
    <t>2138282245</t>
  </si>
  <si>
    <t>https://podminky.urs.cz/item/CS_URS_2022_01/734292719</t>
  </si>
  <si>
    <t>998734103</t>
  </si>
  <si>
    <t>Přesun hmot pro armatury stanovený z hmotnosti přesunovaného materiálu vodorovná dopravní vzdálenost do 50 m v objektech výšky přes 12 do 24 m</t>
  </si>
  <si>
    <t>-576592426</t>
  </si>
  <si>
    <t>https://podminky.urs.cz/item/CS_URS_2022_01/998734103</t>
  </si>
  <si>
    <t>49</t>
  </si>
  <si>
    <t>998734193</t>
  </si>
  <si>
    <t>Přesun hmot pro armatury stanovený z hmotnosti přesunovaného materiálu Příplatek k cenám za zvětšený přesun přes vymezenou největší dopravní vzdálenost do 500 m</t>
  </si>
  <si>
    <t>1060020755</t>
  </si>
  <si>
    <t>https://podminky.urs.cz/item/CS_URS_2022_01/998734193</t>
  </si>
  <si>
    <t>735</t>
  </si>
  <si>
    <t>Ústřední vytápění - otopná tělesa</t>
  </si>
  <si>
    <t>7351919101</t>
  </si>
  <si>
    <t>Ostatní opravy otopných těles napuštění vody do otopného systému včetně potrubí</t>
  </si>
  <si>
    <t xml:space="preserve">soubor </t>
  </si>
  <si>
    <t>-2123982551</t>
  </si>
  <si>
    <t>https://podminky.urs.cz/item/CS_URS_2022_01/7351919101</t>
  </si>
  <si>
    <t>51</t>
  </si>
  <si>
    <t>7354948111</t>
  </si>
  <si>
    <t xml:space="preserve">Vypuštění vody z otopných soustav </t>
  </si>
  <si>
    <t>144766763</t>
  </si>
  <si>
    <t>https://podminky.urs.cz/item/CS_URS_2022_01/7354948111</t>
  </si>
  <si>
    <t>HZS22111</t>
  </si>
  <si>
    <t xml:space="preserve">Hodinové zúčtovací sazby profesí PSV provádění stavebních instalací instalatér - Nepředvídané práce </t>
  </si>
  <si>
    <t>-2061063686</t>
  </si>
  <si>
    <t>https://podminky.urs.cz/item/CS_URS_2022_01/HZS22111</t>
  </si>
  <si>
    <t>53</t>
  </si>
  <si>
    <t xml:space="preserve">Hodinové zúčtovací sazby profesí PSV provádění stavebních instalací instalatér odborný - Topná zkouška </t>
  </si>
  <si>
    <t>1981414570</t>
  </si>
  <si>
    <t xml:space="preserve">Hodinové zúčtovací sazby profesí PSV zednické výpomoci a pomocné práce PSV pomocný dělník PSV - DEMONTÁŽE </t>
  </si>
  <si>
    <t>322655330</t>
  </si>
  <si>
    <t>PS 03 - Úprava elektroinstalace</t>
  </si>
  <si>
    <t>1. - STÁVAJÍCÍ OBJEKT V/D</t>
  </si>
  <si>
    <t>D1 - ROZVADĚČ 01RMS31 - doplnění</t>
  </si>
  <si>
    <t>2. - ROZVADĚČ 01RMS32 - doplnění</t>
  </si>
  <si>
    <t>3. - PŘÍSTROJE ELEKTROINSTALAČNÍ</t>
  </si>
  <si>
    <t>4. - INSTALAČNÍ MATERIÁL</t>
  </si>
  <si>
    <t>5. - KABELY, VODIČE</t>
  </si>
  <si>
    <t>D. - REVIZE</t>
  </si>
  <si>
    <t>1.</t>
  </si>
  <si>
    <t>STÁVAJÍCÍ OBJEKT V/D</t>
  </si>
  <si>
    <t>Demontáž kompletní stávající elektroinstalace původního objektu</t>
  </si>
  <si>
    <t>kpl.</t>
  </si>
  <si>
    <t>2.</t>
  </si>
  <si>
    <t>Odvoz a likvidace demontovaného materiálu</t>
  </si>
  <si>
    <t>D1</t>
  </si>
  <si>
    <t>ROZVADĚČ 01RMS31 - doplnění</t>
  </si>
  <si>
    <t>1..1</t>
  </si>
  <si>
    <t>Proudový chránič 16B/1N/030, 10A, In=0,03A, 10 kA</t>
  </si>
  <si>
    <t>ROZVADĚČ 01RMS32 - doplnění</t>
  </si>
  <si>
    <t>1..2</t>
  </si>
  <si>
    <t>Proudový chránič 10B/1N/030, 10A, In=0,03A, 10 kA</t>
  </si>
  <si>
    <t>3.</t>
  </si>
  <si>
    <t>PŘÍSTROJE ELEKTROINSTALAČNÍ</t>
  </si>
  <si>
    <t>1..3</t>
  </si>
  <si>
    <t>Přístroj tlačítka č.1/0, IP20</t>
  </si>
  <si>
    <t>2..1</t>
  </si>
  <si>
    <t>Přístroj spínače jednopólového č.1, IP20</t>
  </si>
  <si>
    <t>Přístroj spínače střídavého č.6, IP20</t>
  </si>
  <si>
    <t>4.</t>
  </si>
  <si>
    <t>Přístroj spínače jednopólového č.1, IP44</t>
  </si>
  <si>
    <t>5.</t>
  </si>
  <si>
    <t>Přístroj spínače jednopólového č.6, IP44</t>
  </si>
  <si>
    <t>6.</t>
  </si>
  <si>
    <t>Kryt spínače jednoduchý</t>
  </si>
  <si>
    <t>7.</t>
  </si>
  <si>
    <t>Kryt zásuvky ISDN s 2 otvory</t>
  </si>
  <si>
    <t>8.</t>
  </si>
  <si>
    <t>Rámeček 1-násobný</t>
  </si>
  <si>
    <t>9.</t>
  </si>
  <si>
    <t>Rámeček 2-násobný</t>
  </si>
  <si>
    <t>10.</t>
  </si>
  <si>
    <t>Rámeček 3-násobný</t>
  </si>
  <si>
    <t>11.</t>
  </si>
  <si>
    <t>Rámeček 4-násobný</t>
  </si>
  <si>
    <t>12.</t>
  </si>
  <si>
    <t>Zásuvka jednonásobná 230V/16A, oranžová</t>
  </si>
  <si>
    <t>13.</t>
  </si>
  <si>
    <t>Zásuvka jednonásobná 230V/16A, zelená</t>
  </si>
  <si>
    <t>13..1</t>
  </si>
  <si>
    <t>Zásuvka jednonásobná 230V/16A, bílá</t>
  </si>
  <si>
    <t>14.</t>
  </si>
  <si>
    <t>Zásuvka jednonásobná 230V/16A, IP44</t>
  </si>
  <si>
    <t>15.</t>
  </si>
  <si>
    <t>Zásuvka jednonásobná 230V/16A s.p.o., bordó</t>
  </si>
  <si>
    <t>16.</t>
  </si>
  <si>
    <t>Zásuvka pro vyrovnání potenciálů, dvojnásobná, zapuštěná, IP20</t>
  </si>
  <si>
    <t>17.</t>
  </si>
  <si>
    <t>Přístroj datové zásuvky ISDN průchozí dvojnásobné</t>
  </si>
  <si>
    <t>INSTALAČNÍ MATERIÁL</t>
  </si>
  <si>
    <t>1..4</t>
  </si>
  <si>
    <t>Krabice přístrojová do dutých stěn, prachotěsná KA-9251-22, jednonásobná</t>
  </si>
  <si>
    <t>2..2</t>
  </si>
  <si>
    <t>Krabice přístrojová do dutých stěn, prachotěsná KA-9252-22, dvojnásobná</t>
  </si>
  <si>
    <t>3..1</t>
  </si>
  <si>
    <t>Krabice přístrojová do dutých stěn, prachotěsná KA-9253-22, trojnásobná</t>
  </si>
  <si>
    <t>4..1</t>
  </si>
  <si>
    <t>Krabice přístrojová do dutých stěn, prachotěsná KA-9254-22, čtyřnásobná</t>
  </si>
  <si>
    <t>5..1</t>
  </si>
  <si>
    <t>Krabice A8</t>
  </si>
  <si>
    <t>6..1</t>
  </si>
  <si>
    <t>Svorka WAGO 273 - 101</t>
  </si>
  <si>
    <t>7..1</t>
  </si>
  <si>
    <t>Svorka WAGO 273 - 104</t>
  </si>
  <si>
    <t>8..1</t>
  </si>
  <si>
    <t>Svorka WAGO 273 - 105</t>
  </si>
  <si>
    <t>9..1</t>
  </si>
  <si>
    <t>Drátěný žlab 60x50 mm</t>
  </si>
  <si>
    <t>10..1</t>
  </si>
  <si>
    <t>Drátěný žlab 60x100 mm</t>
  </si>
  <si>
    <t>11..1</t>
  </si>
  <si>
    <t>Spojka NS 50</t>
  </si>
  <si>
    <t>12..1</t>
  </si>
  <si>
    <t>Spojka NS 100</t>
  </si>
  <si>
    <t>13..2</t>
  </si>
  <si>
    <t>Podpěra na stěnu NPS 250_ZNCR</t>
  </si>
  <si>
    <t>14..1</t>
  </si>
  <si>
    <t>Vruty, srouby, hmoždinky</t>
  </si>
  <si>
    <t>KABELY, VODIČE</t>
  </si>
  <si>
    <t>1..5</t>
  </si>
  <si>
    <t>Kabel bezhalogenový silový PRAFlaSafe - O- 3x1,5 B2S1d1</t>
  </si>
  <si>
    <t>2..3</t>
  </si>
  <si>
    <t>Kabel bezhalogenový silový PRAFlaSafe - J- 3x1,5 B2S1d1</t>
  </si>
  <si>
    <t>3..2</t>
  </si>
  <si>
    <t>Kabel bezhalogenový silový PRAFlaSafe - J- 3x2,5 B2S1d1</t>
  </si>
  <si>
    <t>4..2</t>
  </si>
  <si>
    <t>Kabel bezhalogenový sdělovací PRAFlaCom F1x2x0,8 mm2 (náhrada za UTP)</t>
  </si>
  <si>
    <t>5..2</t>
  </si>
  <si>
    <t>Kabel bezhalogenový sdělovací PRAFlaCom F2x2x0,8 mm2 (řídící obvody)</t>
  </si>
  <si>
    <t>6..2</t>
  </si>
  <si>
    <t>Vodič pospojování CY4 zž - bezhalogenový</t>
  </si>
  <si>
    <t>84</t>
  </si>
  <si>
    <t>7..2</t>
  </si>
  <si>
    <t>Vodič pospojování CY6 zž - bezhalogenový</t>
  </si>
  <si>
    <t>86</t>
  </si>
  <si>
    <t>8..2</t>
  </si>
  <si>
    <t>Vodič pospojování CYA10 zž - bezhalogenový</t>
  </si>
  <si>
    <t>9..2</t>
  </si>
  <si>
    <t>Ukončení - kabel bezhalogenový silový PRAFlaSafe - O- 3x1,5 B2S1d1</t>
  </si>
  <si>
    <t>90</t>
  </si>
  <si>
    <t>10..2</t>
  </si>
  <si>
    <t>Ukončení - kabel bezhalogenový silový PRAFlaSafe - J- 3x1,5 B2S1d1</t>
  </si>
  <si>
    <t>92</t>
  </si>
  <si>
    <t>11..2</t>
  </si>
  <si>
    <t>Ukončení - kabel bezhalogenový silový PRAFlaSafe - J- 3x2,5 B2S1d1</t>
  </si>
  <si>
    <t>12..2</t>
  </si>
  <si>
    <t>Ukončení - kabel bezhalogenový sdělovací PRAFlaCom F1x2x0,8 mm2 (náhrada za UTP)</t>
  </si>
  <si>
    <t>96</t>
  </si>
  <si>
    <t>13..3</t>
  </si>
  <si>
    <t>Ukončení - kabel bezhalogenový sdělovací PRAFlaCom F2x2x0,8 mm2 (řídící obvody)</t>
  </si>
  <si>
    <t>98</t>
  </si>
  <si>
    <t>14..2</t>
  </si>
  <si>
    <t>Ukončení - vodič pospojování CY4 zž - bezhalogenový</t>
  </si>
  <si>
    <t>15..1</t>
  </si>
  <si>
    <t>Ukončení - vodič pospojování CY6 zž - bezhalogenový</t>
  </si>
  <si>
    <t>16..1</t>
  </si>
  <si>
    <t>Ukončení - vodič pospojování CYA10 zž - bezhalogenový</t>
  </si>
  <si>
    <t>D.</t>
  </si>
  <si>
    <t>REVIZE</t>
  </si>
  <si>
    <t>1..6</t>
  </si>
  <si>
    <t>Revize elektroinstalace</t>
  </si>
  <si>
    <t>2..4</t>
  </si>
  <si>
    <t>Revize slaboproudu</t>
  </si>
  <si>
    <t>Vedlejší rozpočtové náklady, doprava, podružný materiál</t>
  </si>
  <si>
    <t>-389722916</t>
  </si>
  <si>
    <t>-1317541401</t>
  </si>
  <si>
    <t>OST 03</t>
  </si>
  <si>
    <t>Projektová dokumentace skutečného stavu</t>
  </si>
  <si>
    <t>1250388868</t>
  </si>
  <si>
    <t>SO 03 - Úprava zařízení vzduchotechniky</t>
  </si>
  <si>
    <t>1. - VZT 1 OPS</t>
  </si>
  <si>
    <t>VZT 1 OPS</t>
  </si>
  <si>
    <t>001</t>
  </si>
  <si>
    <t>Dodávka a montáž VZT - viz samostatný výkaz výměr</t>
  </si>
  <si>
    <t>-1612583182</t>
  </si>
  <si>
    <t>PS 04 - Měření a regulace VZT</t>
  </si>
  <si>
    <t xml:space="preserve">01 - 							_x000D_
C21M - Elektromontáže															_x000D_
</t>
  </si>
  <si>
    <t xml:space="preserve">02 - C36M - Měření a regulace															_x000D_
</t>
  </si>
  <si>
    <t xml:space="preserve">03 - SW - MaR															_x000D_
</t>
  </si>
  <si>
    <t xml:space="preserve">04 - Materiály															_x000D_
</t>
  </si>
  <si>
    <t xml:space="preserve">05 - Dodávky zařízení (specifikace)															_x000D_
</t>
  </si>
  <si>
    <t xml:space="preserve">06 - Práce v HZS															_x000D_
</t>
  </si>
  <si>
    <t>01</t>
  </si>
  <si>
    <t xml:space="preserve">							_x000D_
C21M - Elektromontáže															_x000D_
</t>
  </si>
  <si>
    <t>210000001</t>
  </si>
  <si>
    <t>montáž kabelového štítku</t>
  </si>
  <si>
    <t>KS</t>
  </si>
  <si>
    <t>210010011</t>
  </si>
  <si>
    <t>trubka tuhá el.inst.z PVC R=16mm (VU+PO)</t>
  </si>
  <si>
    <t>210010012</t>
  </si>
  <si>
    <t>trubka tuhá el.inst.z PVC R=23mm (VU+PO)</t>
  </si>
  <si>
    <t>210010351</t>
  </si>
  <si>
    <t>krab.rozvodka do 4mm2 vč.zapoj.</t>
  </si>
  <si>
    <t>210020131</t>
  </si>
  <si>
    <t>kab.rošty š.200mm</t>
  </si>
  <si>
    <t>210020523</t>
  </si>
  <si>
    <t>kab.žlab drátěný 200/50</t>
  </si>
  <si>
    <t>210020524</t>
  </si>
  <si>
    <t>kab.žlab drátěný 100/50</t>
  </si>
  <si>
    <t>210020525</t>
  </si>
  <si>
    <t>kab.žlab MERKUR 50/50</t>
  </si>
  <si>
    <t>210220321</t>
  </si>
  <si>
    <t>svorka na potrubí ,,Bernard,,vč.pásku(bez vodiče)</t>
  </si>
  <si>
    <t>210220561</t>
  </si>
  <si>
    <t>uzemňovací propojka 6mm2</t>
  </si>
  <si>
    <t>210800646</t>
  </si>
  <si>
    <t>CYA 6 mm2 zelenožlutý (PU)</t>
  </si>
  <si>
    <t>210800649</t>
  </si>
  <si>
    <t>CYA 25 mm2 zelenožlutý (PU)</t>
  </si>
  <si>
    <t>210802264</t>
  </si>
  <si>
    <t>CMFM 4Bx1.5mm2 (PU)</t>
  </si>
  <si>
    <t>210802265</t>
  </si>
  <si>
    <t>CMFM 4Bx2.5mm2 (PU)</t>
  </si>
  <si>
    <t>210803507</t>
  </si>
  <si>
    <t>JY(ST)Y 1x2x0,8 (PU)</t>
  </si>
  <si>
    <t>210803508</t>
  </si>
  <si>
    <t>JY(ST)Y 2x2x0,8 (PU)</t>
  </si>
  <si>
    <t>210803509</t>
  </si>
  <si>
    <t>JY(ST)Y 4x2x0,8 (PU)</t>
  </si>
  <si>
    <t>210810045</t>
  </si>
  <si>
    <t>CYKY-CYKYm 3Cx1.5 mm2 750V (PU)</t>
  </si>
  <si>
    <t>210810049</t>
  </si>
  <si>
    <t>CYKY-CYKYm 4Bx1.5 mm2 750V (PU)</t>
  </si>
  <si>
    <t>210810050</t>
  </si>
  <si>
    <t>CYKY-CYKYm 4Bx2.5 mm2 750V (PU)</t>
  </si>
  <si>
    <t>210810053</t>
  </si>
  <si>
    <t>CYKY-CYKYm 5Cx16 mm2 750V /PU/</t>
  </si>
  <si>
    <t>210810054</t>
  </si>
  <si>
    <t>CYKY-CYKYm 5Cx10mm2 750V (PU)</t>
  </si>
  <si>
    <t>210810056</t>
  </si>
  <si>
    <t>CYKY-CYKYm 5Cx2.5 mm2 750V (PU)</t>
  </si>
  <si>
    <t>210810114</t>
  </si>
  <si>
    <t>CYKY-CYKYm 4x120 mm2 1kV (PU)</t>
  </si>
  <si>
    <t>210860091</t>
  </si>
  <si>
    <t>kab.JE-H(ST)H 2x2x0,8(PU)</t>
  </si>
  <si>
    <t>210860112</t>
  </si>
  <si>
    <t>Kabel UTP cat.6 (PU)</t>
  </si>
  <si>
    <t>210860222</t>
  </si>
  <si>
    <t>JYTY 4x1mm s Al laminovanou folií (PU)</t>
  </si>
  <si>
    <t>210860223</t>
  </si>
  <si>
    <t>JYTY 7x1mm s Al laminovanou folií (PU)</t>
  </si>
  <si>
    <t>211020001</t>
  </si>
  <si>
    <t>protipož.přep.typu PTV tl.do 400mm</t>
  </si>
  <si>
    <t>214281024</t>
  </si>
  <si>
    <t>zapojení vývodu v rozvaděči 4x120</t>
  </si>
  <si>
    <t>214281035</t>
  </si>
  <si>
    <t>Nespecifikované práce</t>
  </si>
  <si>
    <t>360230271</t>
  </si>
  <si>
    <t>trubka polyet. R=6x1mm</t>
  </si>
  <si>
    <t>02</t>
  </si>
  <si>
    <t xml:space="preserve">C36M - Měření a regulace															_x000D_
</t>
  </si>
  <si>
    <t>210100400</t>
  </si>
  <si>
    <t>ukonč.kab.do 5 žil</t>
  </si>
  <si>
    <t>360005011</t>
  </si>
  <si>
    <t>test přístroju a snímaču</t>
  </si>
  <si>
    <t>360190001</t>
  </si>
  <si>
    <t>montáž skříňového rozvaděče</t>
  </si>
  <si>
    <t>360190152</t>
  </si>
  <si>
    <t>zapojení rozvaděče</t>
  </si>
  <si>
    <t>360190172</t>
  </si>
  <si>
    <t>oživení rozvaděče s velmi složitým zapojením</t>
  </si>
  <si>
    <t>360410037</t>
  </si>
  <si>
    <t>montáž teplotního čidla do VZT</t>
  </si>
  <si>
    <t>360410043</t>
  </si>
  <si>
    <t>montáž kapiláry ke snímači a regul. teplot 6,3m</t>
  </si>
  <si>
    <t>360410050</t>
  </si>
  <si>
    <t>montáž regulátoru teploty s mikrospín.kapil.61124</t>
  </si>
  <si>
    <t>360410076</t>
  </si>
  <si>
    <t>montáž snímače tlaku</t>
  </si>
  <si>
    <t>360410213</t>
  </si>
  <si>
    <t>montáž snímače vlhkosti</t>
  </si>
  <si>
    <t>360430025</t>
  </si>
  <si>
    <t>zapojení a seřízení servopohonu</t>
  </si>
  <si>
    <t>360430028</t>
  </si>
  <si>
    <t>montáž elektrického servomotoru pák.</t>
  </si>
  <si>
    <t>360490026</t>
  </si>
  <si>
    <t>zapojení čerpadla 230 V</t>
  </si>
  <si>
    <t>360490031</t>
  </si>
  <si>
    <t>zapojení houkačky</t>
  </si>
  <si>
    <t>360490032</t>
  </si>
  <si>
    <t>zapojení ventilátoru</t>
  </si>
  <si>
    <t>360490035</t>
  </si>
  <si>
    <t>zapojení frekvenčního měniče</t>
  </si>
  <si>
    <t>360490038</t>
  </si>
  <si>
    <t>zapojení zvlhčovače vzduchu</t>
  </si>
  <si>
    <t>03</t>
  </si>
  <si>
    <t xml:space="preserve">SW - MaR															_x000D_
</t>
  </si>
  <si>
    <t>Aplikační software dle počtu datových bodů</t>
  </si>
  <si>
    <t>DB</t>
  </si>
  <si>
    <t>Otestování funkčnosti aplikačního SW</t>
  </si>
  <si>
    <t>kompl.</t>
  </si>
  <si>
    <t>Vizualizační software na PC dle počtu datových bodů</t>
  </si>
  <si>
    <t>04</t>
  </si>
  <si>
    <t>Nastavení trendů a alarmů</t>
  </si>
  <si>
    <t>05</t>
  </si>
  <si>
    <t>Otestování funkčnosti vizualizačního SW</t>
  </si>
  <si>
    <t xml:space="preserve">Materiály															_x000D_
</t>
  </si>
  <si>
    <t>00008</t>
  </si>
  <si>
    <t>Kabel ohni odolný PRAFLAGUARD F 2x2x0,8 P90-R</t>
  </si>
  <si>
    <t>00380</t>
  </si>
  <si>
    <t>kabelový žebřík 200</t>
  </si>
  <si>
    <t>010061</t>
  </si>
  <si>
    <t>CMFM 4BX1,5</t>
  </si>
  <si>
    <t>010069</t>
  </si>
  <si>
    <t>CMFM 4BX2,5</t>
  </si>
  <si>
    <t>010130-U</t>
  </si>
  <si>
    <t>CYA 25 ZZL</t>
  </si>
  <si>
    <t>010141</t>
  </si>
  <si>
    <t>CYA 6 ZZL.</t>
  </si>
  <si>
    <t>010175-U</t>
  </si>
  <si>
    <t>CYKY 3CX1,5</t>
  </si>
  <si>
    <t>010179</t>
  </si>
  <si>
    <t>CYKY-J 4X120</t>
  </si>
  <si>
    <t>010183</t>
  </si>
  <si>
    <t>CYKY 4BX 1.5</t>
  </si>
  <si>
    <t>010186</t>
  </si>
  <si>
    <t>CYKY 4BX 2,5</t>
  </si>
  <si>
    <t>128</t>
  </si>
  <si>
    <t>010196-U</t>
  </si>
  <si>
    <t>CYKY 5CX10</t>
  </si>
  <si>
    <t>130</t>
  </si>
  <si>
    <t>010197-U</t>
  </si>
  <si>
    <t>CYKY 5CX16</t>
  </si>
  <si>
    <t>132</t>
  </si>
  <si>
    <t>010198-U</t>
  </si>
  <si>
    <t>CYKY 5CX 2,5</t>
  </si>
  <si>
    <t>134</t>
  </si>
  <si>
    <t>010948</t>
  </si>
  <si>
    <t>JYTY 7CX1</t>
  </si>
  <si>
    <t>136</t>
  </si>
  <si>
    <t>0109941</t>
  </si>
  <si>
    <t>J-Y(ST)Y 1X2X0.8</t>
  </si>
  <si>
    <t>138</t>
  </si>
  <si>
    <t>0109942</t>
  </si>
  <si>
    <t>J-Y(ST)Y 2X2X0.8</t>
  </si>
  <si>
    <t>140</t>
  </si>
  <si>
    <t>0109944</t>
  </si>
  <si>
    <t>J-Y(ST)Y 4X2X0.8</t>
  </si>
  <si>
    <t>142</t>
  </si>
  <si>
    <t>011351</t>
  </si>
  <si>
    <t>JYTY 4CX1</t>
  </si>
  <si>
    <t>144</t>
  </si>
  <si>
    <t>150096</t>
  </si>
  <si>
    <t>Krabice spojovací 3x vývodka IP 55</t>
  </si>
  <si>
    <t>Ks</t>
  </si>
  <si>
    <t>146</t>
  </si>
  <si>
    <t>1610020</t>
  </si>
  <si>
    <t>ZLAB DRATENY POZINK 150/50</t>
  </si>
  <si>
    <t>148</t>
  </si>
  <si>
    <t>1610086</t>
  </si>
  <si>
    <t>SPOJKA ZLABU 150/50</t>
  </si>
  <si>
    <t>150</t>
  </si>
  <si>
    <t>1610110</t>
  </si>
  <si>
    <t>NOSNIK ŽLABU 150</t>
  </si>
  <si>
    <t>152</t>
  </si>
  <si>
    <t>1610116</t>
  </si>
  <si>
    <t>OCELOVÁ KONSTRUKCE</t>
  </si>
  <si>
    <t>kg</t>
  </si>
  <si>
    <t>154</t>
  </si>
  <si>
    <t>1610132</t>
  </si>
  <si>
    <t>TYC ZAVITOVA 8mm/1m pozi</t>
  </si>
  <si>
    <t>156</t>
  </si>
  <si>
    <t>161199</t>
  </si>
  <si>
    <t>Štítek kabelový</t>
  </si>
  <si>
    <t>158</t>
  </si>
  <si>
    <t>170020</t>
  </si>
  <si>
    <t>SONAP 41-54</t>
  </si>
  <si>
    <t>160</t>
  </si>
  <si>
    <t>200102</t>
  </si>
  <si>
    <t>PASKA CU 50CM</t>
  </si>
  <si>
    <t>162</t>
  </si>
  <si>
    <t>200137</t>
  </si>
  <si>
    <t>ZEM.SVORKA ZS16 /BERNARD/</t>
  </si>
  <si>
    <t>164</t>
  </si>
  <si>
    <t>200156</t>
  </si>
  <si>
    <t>Trubka tuhá s PVC D20</t>
  </si>
  <si>
    <t>166</t>
  </si>
  <si>
    <t>200157</t>
  </si>
  <si>
    <t>Trubka tuhá s PVC D25</t>
  </si>
  <si>
    <t>168</t>
  </si>
  <si>
    <t>230248</t>
  </si>
  <si>
    <t>DRATĚNÝ ZLAB POZINK 50/50</t>
  </si>
  <si>
    <t>170</t>
  </si>
  <si>
    <t>230249</t>
  </si>
  <si>
    <t>SPOJKA ŽLABU 100/50</t>
  </si>
  <si>
    <t>172</t>
  </si>
  <si>
    <t>230249.1</t>
  </si>
  <si>
    <t>SPOJKA ŽLABU 50/50</t>
  </si>
  <si>
    <t>174</t>
  </si>
  <si>
    <t>230259</t>
  </si>
  <si>
    <t>DRÁTĚNÝ ZLAB POZINK 100/50</t>
  </si>
  <si>
    <t>176</t>
  </si>
  <si>
    <t>230262</t>
  </si>
  <si>
    <t>NOSNIK ŽLABU 100</t>
  </si>
  <si>
    <t>178</t>
  </si>
  <si>
    <t>230274</t>
  </si>
  <si>
    <t>NOSNIK ŽLABU 50</t>
  </si>
  <si>
    <t>180</t>
  </si>
  <si>
    <t>796231</t>
  </si>
  <si>
    <t>kab.UTP 4x2xAWG24 Cat.6</t>
  </si>
  <si>
    <t>182</t>
  </si>
  <si>
    <t>996230</t>
  </si>
  <si>
    <t>podružný material (hmoždinky,pásky atd.)</t>
  </si>
  <si>
    <t>184</t>
  </si>
  <si>
    <t>M812-5386</t>
  </si>
  <si>
    <t>hadice polyamid modrá,rozměr 6/4 mm PS-64B</t>
  </si>
  <si>
    <t>186</t>
  </si>
  <si>
    <t xml:space="preserve">Dodávky zařízení (specifikace)															_x000D_
</t>
  </si>
  <si>
    <t>01.1</t>
  </si>
  <si>
    <t>Rozvaděč RV04.01.1 -dodávka včetně výroby</t>
  </si>
  <si>
    <t>188</t>
  </si>
  <si>
    <t>02.1</t>
  </si>
  <si>
    <t>Rozvaděč RV04.01.2 -dodávka včetně výroby</t>
  </si>
  <si>
    <t>190</t>
  </si>
  <si>
    <t>03.1</t>
  </si>
  <si>
    <t>Signální maják BL-06-24-H15-R-EAS1</t>
  </si>
  <si>
    <t>192</t>
  </si>
  <si>
    <t>04.1</t>
  </si>
  <si>
    <t>Počítač,klavesnice ,myš ,monitor 22",+SW</t>
  </si>
  <si>
    <t>194</t>
  </si>
  <si>
    <t>232TO485PC A</t>
  </si>
  <si>
    <t>převodník RS232 na RS 485 pro PC</t>
  </si>
  <si>
    <t>196</t>
  </si>
  <si>
    <t>ADPS-03-2-N</t>
  </si>
  <si>
    <t>50 až 500 Pa - spínač dif. tlaku + příslušenství</t>
  </si>
  <si>
    <t>198</t>
  </si>
  <si>
    <t>ADPS-08-2-N</t>
  </si>
  <si>
    <t>20 až 300 Pa - spínač dif. tlaku + příslušenství</t>
  </si>
  <si>
    <t>200</t>
  </si>
  <si>
    <t>ALG133</t>
  </si>
  <si>
    <t>sada šroubení DN 10</t>
  </si>
  <si>
    <t>202</t>
  </si>
  <si>
    <t>ALG143</t>
  </si>
  <si>
    <t>sada šroubení DN 15</t>
  </si>
  <si>
    <t>204</t>
  </si>
  <si>
    <t>ALG153</t>
  </si>
  <si>
    <t>sada šroubení DN 20</t>
  </si>
  <si>
    <t>206</t>
  </si>
  <si>
    <t>ALG323</t>
  </si>
  <si>
    <t>sada šroubení DN 32</t>
  </si>
  <si>
    <t>208</t>
  </si>
  <si>
    <t>ALG403</t>
  </si>
  <si>
    <t>sada šroubení DN 40</t>
  </si>
  <si>
    <t>210</t>
  </si>
  <si>
    <t>AMINI -4DW2</t>
  </si>
  <si>
    <t>Řídící jednotka,8DI, 8DO, 8AI ,4AO RS 232, RS 485, ethernet Disp</t>
  </si>
  <si>
    <t>212</t>
  </si>
  <si>
    <t>AMRIO-AI8AO8U</t>
  </si>
  <si>
    <t>Modul kombinovaný 8AI, 8AO,komunikace RS485,protokol ARION</t>
  </si>
  <si>
    <t>214</t>
  </si>
  <si>
    <t>AMRIO-DI 24</t>
  </si>
  <si>
    <t>rozšiřující modul 24x digitální vstup</t>
  </si>
  <si>
    <t>216</t>
  </si>
  <si>
    <t>AMRIO-RDO12</t>
  </si>
  <si>
    <t>rozšiřující modul 12x spínací relé</t>
  </si>
  <si>
    <t>218</t>
  </si>
  <si>
    <t>AMR-OP87</t>
  </si>
  <si>
    <t>TFT, 800x480 bodů, 7", dotyk., 2x RS485, Ethernet, SD, webserver</t>
  </si>
  <si>
    <t>220</t>
  </si>
  <si>
    <t>DPT2500-R8-AZ-D</t>
  </si>
  <si>
    <t>Diferenční snímač tlaku ,rozsah 0 až 2500 Pa- výstup 4-20 mA, IP 54</t>
  </si>
  <si>
    <t>222</t>
  </si>
  <si>
    <t>DPT250-R8-AZ-D</t>
  </si>
  <si>
    <t>Diferenční snímač tlaku ,rozsah 0 až 250 Pa- výstup 4-20 mA, IP 54</t>
  </si>
  <si>
    <t>224</t>
  </si>
  <si>
    <t>EDS 208</t>
  </si>
  <si>
    <t>Switch 8 portu na DIN lištu</t>
  </si>
  <si>
    <t>226</t>
  </si>
  <si>
    <t>LookDet-RT</t>
  </si>
  <si>
    <t>Runtime systému instalace na PC( 5 stanic,1 lokalita)</t>
  </si>
  <si>
    <t>228</t>
  </si>
  <si>
    <t>NFA</t>
  </si>
  <si>
    <t>servopohon klapkový s pružinou 24-240 Vac, 2-pol.reg., 10 Nm</t>
  </si>
  <si>
    <t>230</t>
  </si>
  <si>
    <t>NM24A</t>
  </si>
  <si>
    <t>servopohon klapkový 24 Vac ,2-polohová regulace, 10Nm</t>
  </si>
  <si>
    <t>232</t>
  </si>
  <si>
    <t>NM24A-SR</t>
  </si>
  <si>
    <t>servopohon klapkový 24 Vac ,řízení 2 - 10 V , 10Nm</t>
  </si>
  <si>
    <t>234</t>
  </si>
  <si>
    <t>NS 121-240</t>
  </si>
  <si>
    <t>snímač teploty do VZT l=240 mm Ni 1000/6180</t>
  </si>
  <si>
    <t>236</t>
  </si>
  <si>
    <t>SSB61</t>
  </si>
  <si>
    <t>servopohon zdvih 5,5 mm 24 V 0-10 V</t>
  </si>
  <si>
    <t>238</t>
  </si>
  <si>
    <t>SSC 61</t>
  </si>
  <si>
    <t>servopohon 24 V . 0-10 V zdvih 5,5 mm</t>
  </si>
  <si>
    <t>240</t>
  </si>
  <si>
    <t>T3113D</t>
  </si>
  <si>
    <t>snímač vlhkosti do potrubí VZT 0-100%,4-20 mA</t>
  </si>
  <si>
    <t>242</t>
  </si>
  <si>
    <t>TS 1-COP</t>
  </si>
  <si>
    <t>protimrazová ochrana VZT kapil. 6 m</t>
  </si>
  <si>
    <t>244</t>
  </si>
  <si>
    <t>VLT2807</t>
  </si>
  <si>
    <t>frekvenční měnič 400V - 0,75 kW IP 54 včetně displeje</t>
  </si>
  <si>
    <t>246</t>
  </si>
  <si>
    <t>VLT2811</t>
  </si>
  <si>
    <t>frekvenční měnič 400V - 1,1 kW IP 54 včetně displeje</t>
  </si>
  <si>
    <t>248</t>
  </si>
  <si>
    <t>VLT2815</t>
  </si>
  <si>
    <t>frekvenční měnič 400V - 1,5 kW IP 54 včetně displeje</t>
  </si>
  <si>
    <t>250</t>
  </si>
  <si>
    <t>VLT2830</t>
  </si>
  <si>
    <t>frekvenční měnič 400V - 3,0 kW IP 54 včetně displeje</t>
  </si>
  <si>
    <t>252</t>
  </si>
  <si>
    <t>VLT2840</t>
  </si>
  <si>
    <t>frekvenční měnič 400V - 4,0 kW IP 54 včetně displeje</t>
  </si>
  <si>
    <t>254</t>
  </si>
  <si>
    <t>VXP45.10-1,6</t>
  </si>
  <si>
    <t>trojcestný směšovací ventil zdvih 5,5 DN 10 kv=1,6</t>
  </si>
  <si>
    <t>256</t>
  </si>
  <si>
    <t>VXP45.15-2,5</t>
  </si>
  <si>
    <t>trojcestný směšovací ventil zdvih 5,5 DN 15 kv=2,5</t>
  </si>
  <si>
    <t>258</t>
  </si>
  <si>
    <t>VXP45.20-4</t>
  </si>
  <si>
    <t>trojcestný směšovací ventil zdvih 5,5 DN 20 kv=4</t>
  </si>
  <si>
    <t>260</t>
  </si>
  <si>
    <t>VXP45.32-16</t>
  </si>
  <si>
    <t>trojcestný směšovací ventil zdvih 5,5 DN 32 kv=16</t>
  </si>
  <si>
    <t>262</t>
  </si>
  <si>
    <t>VXP45.40-25</t>
  </si>
  <si>
    <t>trojcestný směšovací ventil zdvih 5,5 DN 40 kv=25</t>
  </si>
  <si>
    <t>264</t>
  </si>
  <si>
    <t>06</t>
  </si>
  <si>
    <t xml:space="preserve">Práce v HZS															_x000D_
</t>
  </si>
  <si>
    <t>01.2</t>
  </si>
  <si>
    <t>Demontáže stávajícího zařízení</t>
  </si>
  <si>
    <t>hod.</t>
  </si>
  <si>
    <t>266</t>
  </si>
  <si>
    <t>02.2</t>
  </si>
  <si>
    <t>spolupráce s revizním technikem</t>
  </si>
  <si>
    <t>268</t>
  </si>
  <si>
    <t>03.2</t>
  </si>
  <si>
    <t>koordinace s ostatními profesemi</t>
  </si>
  <si>
    <t>270</t>
  </si>
  <si>
    <t>04.2</t>
  </si>
  <si>
    <t>revize</t>
  </si>
  <si>
    <t>soub</t>
  </si>
  <si>
    <t>272</t>
  </si>
  <si>
    <t>05.1</t>
  </si>
  <si>
    <t>Zkušební provoz</t>
  </si>
  <si>
    <t>274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</si>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</sst>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3"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968072455" TargetMode="External"/><Relationship Id="rId13" Type="http://schemas.openxmlformats.org/officeDocument/2006/relationships/hyperlink" Target="https://podminky.urs.cz/item/CS_URS_2022_01/997013501" TargetMode="External"/><Relationship Id="rId18" Type="http://schemas.openxmlformats.org/officeDocument/2006/relationships/hyperlink" Target="https://podminky.urs.cz/item/CS_URS_2022_01/776141123" TargetMode="External"/><Relationship Id="rId3" Type="http://schemas.openxmlformats.org/officeDocument/2006/relationships/hyperlink" Target="https://podminky.urs.cz/item/CS_URS_2022_01/941211211" TargetMode="External"/><Relationship Id="rId21" Type="http://schemas.openxmlformats.org/officeDocument/2006/relationships/hyperlink" Target="https://podminky.urs.cz/item/CS_URS_2022_01/786623031" TargetMode="External"/><Relationship Id="rId7" Type="http://schemas.openxmlformats.org/officeDocument/2006/relationships/hyperlink" Target="https://podminky.urs.cz/item/CS_URS_2022_01/962031133" TargetMode="External"/><Relationship Id="rId12" Type="http://schemas.openxmlformats.org/officeDocument/2006/relationships/hyperlink" Target="https://podminky.urs.cz/item/CS_URS_2022_01/997013322" TargetMode="External"/><Relationship Id="rId17" Type="http://schemas.openxmlformats.org/officeDocument/2006/relationships/hyperlink" Target="https://podminky.urs.cz/item/CS_URS_2022_01/763131831" TargetMode="External"/><Relationship Id="rId2" Type="http://schemas.openxmlformats.org/officeDocument/2006/relationships/hyperlink" Target="https://podminky.urs.cz/item/CS_URS_2022_01/941211112" TargetMode="External"/><Relationship Id="rId16" Type="http://schemas.openxmlformats.org/officeDocument/2006/relationships/hyperlink" Target="https://podminky.urs.cz/item/CS_URS_2022_01/998011003" TargetMode="External"/><Relationship Id="rId20" Type="http://schemas.openxmlformats.org/officeDocument/2006/relationships/hyperlink" Target="https://podminky.urs.cz/item/CS_URS_2022_01/786623011" TargetMode="External"/><Relationship Id="rId1" Type="http://schemas.openxmlformats.org/officeDocument/2006/relationships/hyperlink" Target="https://podminky.urs.cz/item/CS_URS_2022_01/633811111" TargetMode="External"/><Relationship Id="rId6" Type="http://schemas.openxmlformats.org/officeDocument/2006/relationships/hyperlink" Target="https://podminky.urs.cz/item/CS_URS_2022_01/962031132" TargetMode="External"/><Relationship Id="rId11" Type="http://schemas.openxmlformats.org/officeDocument/2006/relationships/hyperlink" Target="https://podminky.urs.cz/item/CS_URS_2022_01/997013312" TargetMode="External"/><Relationship Id="rId5" Type="http://schemas.openxmlformats.org/officeDocument/2006/relationships/hyperlink" Target="https://podminky.urs.cz/item/CS_URS_2022_01/949101111" TargetMode="External"/><Relationship Id="rId15" Type="http://schemas.openxmlformats.org/officeDocument/2006/relationships/hyperlink" Target="https://podminky.urs.cz/item/CS_URS_2022_01/997013631" TargetMode="External"/><Relationship Id="rId23" Type="http://schemas.openxmlformats.org/officeDocument/2006/relationships/drawing" Target="../drawings/drawing2.xml"/><Relationship Id="rId10" Type="http://schemas.openxmlformats.org/officeDocument/2006/relationships/hyperlink" Target="https://podminky.urs.cz/item/CS_URS_2022_01/997013211" TargetMode="External"/><Relationship Id="rId19" Type="http://schemas.openxmlformats.org/officeDocument/2006/relationships/hyperlink" Target="https://podminky.urs.cz/item/CS_URS_2022_01/776201812" TargetMode="External"/><Relationship Id="rId4" Type="http://schemas.openxmlformats.org/officeDocument/2006/relationships/hyperlink" Target="https://podminky.urs.cz/item/CS_URS_2022_01/941211812" TargetMode="External"/><Relationship Id="rId9" Type="http://schemas.openxmlformats.org/officeDocument/2006/relationships/hyperlink" Target="https://podminky.urs.cz/item/CS_URS_2022_01/968072456" TargetMode="External"/><Relationship Id="rId14" Type="http://schemas.openxmlformats.org/officeDocument/2006/relationships/hyperlink" Target="https://podminky.urs.cz/item/CS_URS_2022_01/997013509" TargetMode="External"/><Relationship Id="rId22" Type="http://schemas.openxmlformats.org/officeDocument/2006/relationships/hyperlink" Target="https://podminky.urs.cz/item/CS_URS_2022_01/99878620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1/721194105" TargetMode="External"/><Relationship Id="rId18" Type="http://schemas.openxmlformats.org/officeDocument/2006/relationships/hyperlink" Target="https://podminky.urs.cz/item/CS_URS_2022_01/722173912" TargetMode="External"/><Relationship Id="rId26" Type="http://schemas.openxmlformats.org/officeDocument/2006/relationships/hyperlink" Target="https://podminky.urs.cz/item/CS_URS_2022_01/722190401" TargetMode="External"/><Relationship Id="rId39" Type="http://schemas.openxmlformats.org/officeDocument/2006/relationships/drawing" Target="../drawings/drawing6.xml"/><Relationship Id="rId21" Type="http://schemas.openxmlformats.org/officeDocument/2006/relationships/hyperlink" Target="https://podminky.urs.cz/item/CS_URS_2022_01/722181211" TargetMode="External"/><Relationship Id="rId34" Type="http://schemas.openxmlformats.org/officeDocument/2006/relationships/hyperlink" Target="https://podminky.urs.cz/item/CS_URS_2022_01/7631358121" TargetMode="External"/><Relationship Id="rId7" Type="http://schemas.openxmlformats.org/officeDocument/2006/relationships/hyperlink" Target="https://podminky.urs.cz/item/CS_URS_2022_01/998011002" TargetMode="External"/><Relationship Id="rId12" Type="http://schemas.openxmlformats.org/officeDocument/2006/relationships/hyperlink" Target="https://podminky.urs.cz/item/CS_URS_2022_01/721174043" TargetMode="External"/><Relationship Id="rId17" Type="http://schemas.openxmlformats.org/officeDocument/2006/relationships/hyperlink" Target="https://podminky.urs.cz/item/CS_URS_2022_01/722171932" TargetMode="External"/><Relationship Id="rId25" Type="http://schemas.openxmlformats.org/officeDocument/2006/relationships/hyperlink" Target="https://podminky.urs.cz/item/CS_URS_2022_01/722182011" TargetMode="External"/><Relationship Id="rId33" Type="http://schemas.openxmlformats.org/officeDocument/2006/relationships/hyperlink" Target="https://podminky.urs.cz/item/CS_URS_2022_01/727223103" TargetMode="External"/><Relationship Id="rId38" Type="http://schemas.openxmlformats.org/officeDocument/2006/relationships/hyperlink" Target="https://podminky.urs.cz/item/CS_URS_2022_01/HZS2492" TargetMode="External"/><Relationship Id="rId2" Type="http://schemas.openxmlformats.org/officeDocument/2006/relationships/hyperlink" Target="https://podminky.urs.cz/item/CS_URS_2022_01/972054491" TargetMode="External"/><Relationship Id="rId16" Type="http://schemas.openxmlformats.org/officeDocument/2006/relationships/hyperlink" Target="https://podminky.urs.cz/item/CS_URS_2022_01/722171912" TargetMode="External"/><Relationship Id="rId20" Type="http://schemas.openxmlformats.org/officeDocument/2006/relationships/hyperlink" Target="https://podminky.urs.cz/item/CS_URS_2022_01/722174022" TargetMode="External"/><Relationship Id="rId29" Type="http://schemas.openxmlformats.org/officeDocument/2006/relationships/hyperlink" Target="https://podminky.urs.cz/item/CS_URS_2022_01/722290226" TargetMode="External"/><Relationship Id="rId1" Type="http://schemas.openxmlformats.org/officeDocument/2006/relationships/hyperlink" Target="https://podminky.urs.cz/item/CS_URS_2022_01/411388531" TargetMode="External"/><Relationship Id="rId6" Type="http://schemas.openxmlformats.org/officeDocument/2006/relationships/hyperlink" Target="https://podminky.urs.cz/item/CS_URS_2022_01/997013631" TargetMode="External"/><Relationship Id="rId11" Type="http://schemas.openxmlformats.org/officeDocument/2006/relationships/hyperlink" Target="https://podminky.urs.cz/item/CS_URS_2022_01/721174024" TargetMode="External"/><Relationship Id="rId24" Type="http://schemas.openxmlformats.org/officeDocument/2006/relationships/hyperlink" Target="https://podminky.urs.cz/item/CS_URS_2022_01/722181241" TargetMode="External"/><Relationship Id="rId32" Type="http://schemas.openxmlformats.org/officeDocument/2006/relationships/hyperlink" Target="https://podminky.urs.cz/item/CS_URS_2022_01/727213213" TargetMode="External"/><Relationship Id="rId37" Type="http://schemas.openxmlformats.org/officeDocument/2006/relationships/hyperlink" Target="https://podminky.urs.cz/item/CS_URS_2022_01/HZS2491" TargetMode="External"/><Relationship Id="rId5" Type="http://schemas.openxmlformats.org/officeDocument/2006/relationships/hyperlink" Target="https://podminky.urs.cz/item/CS_URS_2022_01/997013509" TargetMode="External"/><Relationship Id="rId15" Type="http://schemas.openxmlformats.org/officeDocument/2006/relationships/hyperlink" Target="https://podminky.urs.cz/item/CS_URS_2022_01/998721102" TargetMode="External"/><Relationship Id="rId23" Type="http://schemas.openxmlformats.org/officeDocument/2006/relationships/hyperlink" Target="https://podminky.urs.cz/item/CS_URS_2022_01/722181231" TargetMode="External"/><Relationship Id="rId28" Type="http://schemas.openxmlformats.org/officeDocument/2006/relationships/hyperlink" Target="https://podminky.urs.cz/item/CS_URS_2022_01/722232043" TargetMode="External"/><Relationship Id="rId36" Type="http://schemas.openxmlformats.org/officeDocument/2006/relationships/hyperlink" Target="https://podminky.urs.cz/item/CS_URS_2022_01/HZS2212" TargetMode="External"/><Relationship Id="rId10" Type="http://schemas.openxmlformats.org/officeDocument/2006/relationships/hyperlink" Target="https://podminky.urs.cz/item/CS_URS_2022_01/721171914" TargetMode="External"/><Relationship Id="rId19" Type="http://schemas.openxmlformats.org/officeDocument/2006/relationships/hyperlink" Target="https://podminky.urs.cz/item/CS_URS_2022_01/722174002" TargetMode="External"/><Relationship Id="rId31" Type="http://schemas.openxmlformats.org/officeDocument/2006/relationships/hyperlink" Target="https://podminky.urs.cz/item/CS_URS_2022_01/998722102" TargetMode="External"/><Relationship Id="rId4" Type="http://schemas.openxmlformats.org/officeDocument/2006/relationships/hyperlink" Target="https://podminky.urs.cz/item/CS_URS_2022_01/997013501" TargetMode="External"/><Relationship Id="rId9" Type="http://schemas.openxmlformats.org/officeDocument/2006/relationships/hyperlink" Target="https://podminky.urs.cz/item/CS_URS_2022_01/721171904" TargetMode="External"/><Relationship Id="rId14" Type="http://schemas.openxmlformats.org/officeDocument/2006/relationships/hyperlink" Target="https://podminky.urs.cz/item/CS_URS_2022_01/721290111" TargetMode="External"/><Relationship Id="rId22" Type="http://schemas.openxmlformats.org/officeDocument/2006/relationships/hyperlink" Target="https://podminky.urs.cz/item/CS_URS_2022_01/722181221" TargetMode="External"/><Relationship Id="rId27" Type="http://schemas.openxmlformats.org/officeDocument/2006/relationships/hyperlink" Target="https://podminky.urs.cz/item/CS_URS_2022_01/722220111" TargetMode="External"/><Relationship Id="rId30" Type="http://schemas.openxmlformats.org/officeDocument/2006/relationships/hyperlink" Target="https://podminky.urs.cz/item/CS_URS_2022_01/722290234" TargetMode="External"/><Relationship Id="rId35" Type="http://schemas.openxmlformats.org/officeDocument/2006/relationships/hyperlink" Target="https://podminky.urs.cz/item/CS_URS_2022_01/7632312641" TargetMode="External"/><Relationship Id="rId8" Type="http://schemas.openxmlformats.org/officeDocument/2006/relationships/hyperlink" Target="https://podminky.urs.cz/item/CS_URS_2022_01/721170973" TargetMode="External"/><Relationship Id="rId3" Type="http://schemas.openxmlformats.org/officeDocument/2006/relationships/hyperlink" Target="https://podminky.urs.cz/item/CS_URS_2022_01/997013213"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2_01/733110806" TargetMode="External"/><Relationship Id="rId18" Type="http://schemas.openxmlformats.org/officeDocument/2006/relationships/hyperlink" Target="https://podminky.urs.cz/item/CS_URS_2022_01/733122226" TargetMode="External"/><Relationship Id="rId26" Type="http://schemas.openxmlformats.org/officeDocument/2006/relationships/hyperlink" Target="https://podminky.urs.cz/item/CS_URS_2022_01/733123118" TargetMode="External"/><Relationship Id="rId39" Type="http://schemas.openxmlformats.org/officeDocument/2006/relationships/hyperlink" Target="https://podminky.urs.cz/item/CS_URS_2022_01/734211120" TargetMode="External"/><Relationship Id="rId21" Type="http://schemas.openxmlformats.org/officeDocument/2006/relationships/hyperlink" Target="https://podminky.urs.cz/item/CS_URS_2022_01/733122229" TargetMode="External"/><Relationship Id="rId34" Type="http://schemas.openxmlformats.org/officeDocument/2006/relationships/hyperlink" Target="https://podminky.urs.cz/item/CS_URS_2022_01/733811253" TargetMode="External"/><Relationship Id="rId42" Type="http://schemas.openxmlformats.org/officeDocument/2006/relationships/hyperlink" Target="https://podminky.urs.cz/item/CS_URS_2022_01/734292718" TargetMode="External"/><Relationship Id="rId47" Type="http://schemas.openxmlformats.org/officeDocument/2006/relationships/hyperlink" Target="https://podminky.urs.cz/item/CS_URS_2022_01/7354948111" TargetMode="External"/><Relationship Id="rId50" Type="http://schemas.openxmlformats.org/officeDocument/2006/relationships/hyperlink" Target="https://podminky.urs.cz/item/CS_URS_2022_01/HZS2492" TargetMode="External"/><Relationship Id="rId7" Type="http://schemas.openxmlformats.org/officeDocument/2006/relationships/hyperlink" Target="https://podminky.urs.cz/item/CS_URS_2022_01/7211719121" TargetMode="External"/><Relationship Id="rId2" Type="http://schemas.openxmlformats.org/officeDocument/2006/relationships/hyperlink" Target="https://podminky.urs.cz/item/CS_URS_2022_01/997013501" TargetMode="External"/><Relationship Id="rId16" Type="http://schemas.openxmlformats.org/officeDocument/2006/relationships/hyperlink" Target="https://podminky.urs.cz/item/CS_URS_2022_01/733122224" TargetMode="External"/><Relationship Id="rId29" Type="http://schemas.openxmlformats.org/officeDocument/2006/relationships/hyperlink" Target="https://podminky.urs.cz/item/CS_URS_2022_01/733190219" TargetMode="External"/><Relationship Id="rId11" Type="http://schemas.openxmlformats.org/officeDocument/2006/relationships/hyperlink" Target="https://podminky.urs.cz/item/CS_URS_2022_01/998721103" TargetMode="External"/><Relationship Id="rId24" Type="http://schemas.openxmlformats.org/officeDocument/2006/relationships/hyperlink" Target="https://podminky.urs.cz/item/CS_URS_2022_01/733123112" TargetMode="External"/><Relationship Id="rId32" Type="http://schemas.openxmlformats.org/officeDocument/2006/relationships/hyperlink" Target="https://podminky.urs.cz/item/CS_URS_2022_01/733194920" TargetMode="External"/><Relationship Id="rId37" Type="http://schemas.openxmlformats.org/officeDocument/2006/relationships/hyperlink" Target="https://podminky.urs.cz/item/CS_URS_2022_01/998733103" TargetMode="External"/><Relationship Id="rId40" Type="http://schemas.openxmlformats.org/officeDocument/2006/relationships/hyperlink" Target="https://podminky.urs.cz/item/CS_URS_2022_01/734220104" TargetMode="External"/><Relationship Id="rId45" Type="http://schemas.openxmlformats.org/officeDocument/2006/relationships/hyperlink" Target="https://podminky.urs.cz/item/CS_URS_2022_01/998734193" TargetMode="External"/><Relationship Id="rId5" Type="http://schemas.openxmlformats.org/officeDocument/2006/relationships/hyperlink" Target="https://podminky.urs.cz/item/CS_URS_2022_01/998713103" TargetMode="External"/><Relationship Id="rId15" Type="http://schemas.openxmlformats.org/officeDocument/2006/relationships/hyperlink" Target="https://podminky.urs.cz/item/CS_URS_2022_01/73311080822" TargetMode="External"/><Relationship Id="rId23" Type="http://schemas.openxmlformats.org/officeDocument/2006/relationships/hyperlink" Target="https://podminky.urs.cz/item/CS_URS_2022_01/733123110" TargetMode="External"/><Relationship Id="rId28" Type="http://schemas.openxmlformats.org/officeDocument/2006/relationships/hyperlink" Target="https://podminky.urs.cz/item/CS_URS_2022_01/733190217" TargetMode="External"/><Relationship Id="rId36" Type="http://schemas.openxmlformats.org/officeDocument/2006/relationships/hyperlink" Target="https://podminky.urs.cz/item/CS_URS_2022_01/733890803" TargetMode="External"/><Relationship Id="rId49" Type="http://schemas.openxmlformats.org/officeDocument/2006/relationships/hyperlink" Target="https://podminky.urs.cz/item/CS_URS_2022_01/HZS2212" TargetMode="External"/><Relationship Id="rId10" Type="http://schemas.openxmlformats.org/officeDocument/2006/relationships/hyperlink" Target="https://podminky.urs.cz/item/CS_URS_2022_01/721290111" TargetMode="External"/><Relationship Id="rId19" Type="http://schemas.openxmlformats.org/officeDocument/2006/relationships/hyperlink" Target="https://podminky.urs.cz/item/CS_URS_2022_01/733122227" TargetMode="External"/><Relationship Id="rId31" Type="http://schemas.openxmlformats.org/officeDocument/2006/relationships/hyperlink" Target="https://podminky.urs.cz/item/CS_URS_2022_01/733191927" TargetMode="External"/><Relationship Id="rId44" Type="http://schemas.openxmlformats.org/officeDocument/2006/relationships/hyperlink" Target="https://podminky.urs.cz/item/CS_URS_2022_01/998734103" TargetMode="External"/><Relationship Id="rId4" Type="http://schemas.openxmlformats.org/officeDocument/2006/relationships/hyperlink" Target="https://podminky.urs.cz/item/CS_URS_2022_01/713471211" TargetMode="External"/><Relationship Id="rId9" Type="http://schemas.openxmlformats.org/officeDocument/2006/relationships/hyperlink" Target="https://podminky.urs.cz/item/CS_URS_2022_01/7212265211" TargetMode="External"/><Relationship Id="rId14" Type="http://schemas.openxmlformats.org/officeDocument/2006/relationships/hyperlink" Target="https://podminky.urs.cz/item/CS_URS_2022_01/7331108081" TargetMode="External"/><Relationship Id="rId22" Type="http://schemas.openxmlformats.org/officeDocument/2006/relationships/hyperlink" Target="https://podminky.urs.cz/item/CS_URS_2022_01/733122230" TargetMode="External"/><Relationship Id="rId27" Type="http://schemas.openxmlformats.org/officeDocument/2006/relationships/hyperlink" Target="https://podminky.urs.cz/item/CS_URS_2022_01/733123120" TargetMode="External"/><Relationship Id="rId30" Type="http://schemas.openxmlformats.org/officeDocument/2006/relationships/hyperlink" Target="https://podminky.urs.cz/item/CS_URS_2022_01/733190225" TargetMode="External"/><Relationship Id="rId35" Type="http://schemas.openxmlformats.org/officeDocument/2006/relationships/hyperlink" Target="https://podminky.urs.cz/item/CS_URS_2022_01/733811254" TargetMode="External"/><Relationship Id="rId43" Type="http://schemas.openxmlformats.org/officeDocument/2006/relationships/hyperlink" Target="https://podminky.urs.cz/item/CS_URS_2022_01/734292719" TargetMode="External"/><Relationship Id="rId48" Type="http://schemas.openxmlformats.org/officeDocument/2006/relationships/hyperlink" Target="https://podminky.urs.cz/item/CS_URS_2022_01/HZS22111" TargetMode="External"/><Relationship Id="rId8" Type="http://schemas.openxmlformats.org/officeDocument/2006/relationships/hyperlink" Target="https://podminky.urs.cz/item/CS_URS_2022_01/7211737221" TargetMode="External"/><Relationship Id="rId51" Type="http://schemas.openxmlformats.org/officeDocument/2006/relationships/drawing" Target="../drawings/drawing7.xml"/><Relationship Id="rId3" Type="http://schemas.openxmlformats.org/officeDocument/2006/relationships/hyperlink" Target="https://podminky.urs.cz/item/CS_URS_2022_01/997013509" TargetMode="External"/><Relationship Id="rId12" Type="http://schemas.openxmlformats.org/officeDocument/2006/relationships/hyperlink" Target="https://podminky.urs.cz/item/CS_URS_2022_01/998721192" TargetMode="External"/><Relationship Id="rId17" Type="http://schemas.openxmlformats.org/officeDocument/2006/relationships/hyperlink" Target="https://podminky.urs.cz/item/CS_URS_2022_01/733122225" TargetMode="External"/><Relationship Id="rId25" Type="http://schemas.openxmlformats.org/officeDocument/2006/relationships/hyperlink" Target="https://podminky.urs.cz/item/CS_URS_2022_01/733123115" TargetMode="External"/><Relationship Id="rId33" Type="http://schemas.openxmlformats.org/officeDocument/2006/relationships/hyperlink" Target="https://podminky.urs.cz/item/CS_URS_2022_01/733194922" TargetMode="External"/><Relationship Id="rId38" Type="http://schemas.openxmlformats.org/officeDocument/2006/relationships/hyperlink" Target="https://podminky.urs.cz/item/CS_URS_2022_01/998733193" TargetMode="External"/><Relationship Id="rId46" Type="http://schemas.openxmlformats.org/officeDocument/2006/relationships/hyperlink" Target="https://podminky.urs.cz/item/CS_URS_2022_01/7351919101" TargetMode="External"/><Relationship Id="rId20" Type="http://schemas.openxmlformats.org/officeDocument/2006/relationships/hyperlink" Target="https://podminky.urs.cz/item/CS_URS_2022_01/733122228" TargetMode="External"/><Relationship Id="rId41" Type="http://schemas.openxmlformats.org/officeDocument/2006/relationships/hyperlink" Target="https://podminky.urs.cz/item/CS_URS_2022_01/734292717" TargetMode="External"/><Relationship Id="rId1" Type="http://schemas.openxmlformats.org/officeDocument/2006/relationships/hyperlink" Target="https://podminky.urs.cz/item/CS_URS_2022_01/997013211" TargetMode="External"/><Relationship Id="rId6" Type="http://schemas.openxmlformats.org/officeDocument/2006/relationships/hyperlink" Target="https://podminky.urs.cz/item/CS_URS_2022_01/721171904"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opLeftCell="A46"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58"/>
      <c r="AS2" s="358"/>
      <c r="AT2" s="358"/>
      <c r="AU2" s="358"/>
      <c r="AV2" s="358"/>
      <c r="AW2" s="358"/>
      <c r="AX2" s="358"/>
      <c r="AY2" s="358"/>
      <c r="AZ2" s="358"/>
      <c r="BA2" s="358"/>
      <c r="BB2" s="358"/>
      <c r="BC2" s="358"/>
      <c r="BD2" s="358"/>
      <c r="BE2" s="35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42" t="s">
        <v>14</v>
      </c>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23"/>
      <c r="AQ5" s="23"/>
      <c r="AR5" s="21"/>
      <c r="BE5" s="339" t="s">
        <v>15</v>
      </c>
      <c r="BS5" s="18" t="s">
        <v>6</v>
      </c>
    </row>
    <row r="6" spans="1:74" s="1" customFormat="1" ht="36.950000000000003" customHeight="1">
      <c r="B6" s="22"/>
      <c r="C6" s="23"/>
      <c r="D6" s="29" t="s">
        <v>16</v>
      </c>
      <c r="E6" s="23"/>
      <c r="F6" s="23"/>
      <c r="G6" s="23"/>
      <c r="H6" s="23"/>
      <c r="I6" s="23"/>
      <c r="J6" s="23"/>
      <c r="K6" s="344" t="s">
        <v>17</v>
      </c>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23"/>
      <c r="AQ6" s="23"/>
      <c r="AR6" s="21"/>
      <c r="BE6" s="340"/>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40"/>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4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40"/>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40"/>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4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40"/>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40"/>
      <c r="BS13" s="18" t="s">
        <v>6</v>
      </c>
    </row>
    <row r="14" spans="1:74" ht="12.75">
      <c r="B14" s="22"/>
      <c r="C14" s="23"/>
      <c r="D14" s="23"/>
      <c r="E14" s="345" t="s">
        <v>30</v>
      </c>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0" t="s">
        <v>28</v>
      </c>
      <c r="AL14" s="23"/>
      <c r="AM14" s="23"/>
      <c r="AN14" s="32" t="s">
        <v>30</v>
      </c>
      <c r="AO14" s="23"/>
      <c r="AP14" s="23"/>
      <c r="AQ14" s="23"/>
      <c r="AR14" s="21"/>
      <c r="BE14" s="34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40"/>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40"/>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40"/>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40"/>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40"/>
      <c r="BS19" s="18" t="s">
        <v>6</v>
      </c>
    </row>
    <row r="20" spans="1:71" s="1" customFormat="1" ht="18.399999999999999"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40"/>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40"/>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40"/>
    </row>
    <row r="23" spans="1:71" s="1" customFormat="1" ht="47.25" customHeight="1">
      <c r="B23" s="22"/>
      <c r="C23" s="23"/>
      <c r="D23" s="23"/>
      <c r="E23" s="347" t="s">
        <v>36</v>
      </c>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23"/>
      <c r="AP23" s="23"/>
      <c r="AQ23" s="23"/>
      <c r="AR23" s="21"/>
      <c r="BE23" s="34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4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40"/>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48">
        <f>ROUND(AG54,2)</f>
        <v>0</v>
      </c>
      <c r="AL26" s="349"/>
      <c r="AM26" s="349"/>
      <c r="AN26" s="349"/>
      <c r="AO26" s="349"/>
      <c r="AP26" s="37"/>
      <c r="AQ26" s="37"/>
      <c r="AR26" s="40"/>
      <c r="BE26" s="34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40"/>
    </row>
    <row r="28" spans="1:71" s="2" customFormat="1" ht="12.75">
      <c r="A28" s="35"/>
      <c r="B28" s="36"/>
      <c r="C28" s="37"/>
      <c r="D28" s="37"/>
      <c r="E28" s="37"/>
      <c r="F28" s="37"/>
      <c r="G28" s="37"/>
      <c r="H28" s="37"/>
      <c r="I28" s="37"/>
      <c r="J28" s="37"/>
      <c r="K28" s="37"/>
      <c r="L28" s="350" t="s">
        <v>38</v>
      </c>
      <c r="M28" s="350"/>
      <c r="N28" s="350"/>
      <c r="O28" s="350"/>
      <c r="P28" s="350"/>
      <c r="Q28" s="37"/>
      <c r="R28" s="37"/>
      <c r="S28" s="37"/>
      <c r="T28" s="37"/>
      <c r="U28" s="37"/>
      <c r="V28" s="37"/>
      <c r="W28" s="350" t="s">
        <v>39</v>
      </c>
      <c r="X28" s="350"/>
      <c r="Y28" s="350"/>
      <c r="Z28" s="350"/>
      <c r="AA28" s="350"/>
      <c r="AB28" s="350"/>
      <c r="AC28" s="350"/>
      <c r="AD28" s="350"/>
      <c r="AE28" s="350"/>
      <c r="AF28" s="37"/>
      <c r="AG28" s="37"/>
      <c r="AH28" s="37"/>
      <c r="AI28" s="37"/>
      <c r="AJ28" s="37"/>
      <c r="AK28" s="350" t="s">
        <v>40</v>
      </c>
      <c r="AL28" s="350"/>
      <c r="AM28" s="350"/>
      <c r="AN28" s="350"/>
      <c r="AO28" s="350"/>
      <c r="AP28" s="37"/>
      <c r="AQ28" s="37"/>
      <c r="AR28" s="40"/>
      <c r="BE28" s="340"/>
    </row>
    <row r="29" spans="1:71" s="3" customFormat="1" ht="14.45" customHeight="1">
      <c r="B29" s="41"/>
      <c r="C29" s="42"/>
      <c r="D29" s="30" t="s">
        <v>41</v>
      </c>
      <c r="E29" s="42"/>
      <c r="F29" s="30" t="s">
        <v>42</v>
      </c>
      <c r="G29" s="42"/>
      <c r="H29" s="42"/>
      <c r="I29" s="42"/>
      <c r="J29" s="42"/>
      <c r="K29" s="42"/>
      <c r="L29" s="353">
        <v>0.21</v>
      </c>
      <c r="M29" s="352"/>
      <c r="N29" s="352"/>
      <c r="O29" s="352"/>
      <c r="P29" s="352"/>
      <c r="Q29" s="42"/>
      <c r="R29" s="42"/>
      <c r="S29" s="42"/>
      <c r="T29" s="42"/>
      <c r="U29" s="42"/>
      <c r="V29" s="42"/>
      <c r="W29" s="351">
        <f>ROUND(AZ54, 2)</f>
        <v>0</v>
      </c>
      <c r="X29" s="352"/>
      <c r="Y29" s="352"/>
      <c r="Z29" s="352"/>
      <c r="AA29" s="352"/>
      <c r="AB29" s="352"/>
      <c r="AC29" s="352"/>
      <c r="AD29" s="352"/>
      <c r="AE29" s="352"/>
      <c r="AF29" s="42"/>
      <c r="AG29" s="42"/>
      <c r="AH29" s="42"/>
      <c r="AI29" s="42"/>
      <c r="AJ29" s="42"/>
      <c r="AK29" s="351">
        <f>ROUND(AV54, 2)</f>
        <v>0</v>
      </c>
      <c r="AL29" s="352"/>
      <c r="AM29" s="352"/>
      <c r="AN29" s="352"/>
      <c r="AO29" s="352"/>
      <c r="AP29" s="42"/>
      <c r="AQ29" s="42"/>
      <c r="AR29" s="43"/>
      <c r="BE29" s="341"/>
    </row>
    <row r="30" spans="1:71" s="3" customFormat="1" ht="14.45" customHeight="1">
      <c r="B30" s="41"/>
      <c r="C30" s="42"/>
      <c r="D30" s="42"/>
      <c r="E30" s="42"/>
      <c r="F30" s="30" t="s">
        <v>43</v>
      </c>
      <c r="G30" s="42"/>
      <c r="H30" s="42"/>
      <c r="I30" s="42"/>
      <c r="J30" s="42"/>
      <c r="K30" s="42"/>
      <c r="L30" s="353">
        <v>0.15</v>
      </c>
      <c r="M30" s="352"/>
      <c r="N30" s="352"/>
      <c r="O30" s="352"/>
      <c r="P30" s="352"/>
      <c r="Q30" s="42"/>
      <c r="R30" s="42"/>
      <c r="S30" s="42"/>
      <c r="T30" s="42"/>
      <c r="U30" s="42"/>
      <c r="V30" s="42"/>
      <c r="W30" s="351">
        <f>ROUND(BA54, 2)</f>
        <v>0</v>
      </c>
      <c r="X30" s="352"/>
      <c r="Y30" s="352"/>
      <c r="Z30" s="352"/>
      <c r="AA30" s="352"/>
      <c r="AB30" s="352"/>
      <c r="AC30" s="352"/>
      <c r="AD30" s="352"/>
      <c r="AE30" s="352"/>
      <c r="AF30" s="42"/>
      <c r="AG30" s="42"/>
      <c r="AH30" s="42"/>
      <c r="AI30" s="42"/>
      <c r="AJ30" s="42"/>
      <c r="AK30" s="351">
        <f>ROUND(AW54, 2)</f>
        <v>0</v>
      </c>
      <c r="AL30" s="352"/>
      <c r="AM30" s="352"/>
      <c r="AN30" s="352"/>
      <c r="AO30" s="352"/>
      <c r="AP30" s="42"/>
      <c r="AQ30" s="42"/>
      <c r="AR30" s="43"/>
      <c r="BE30" s="341"/>
    </row>
    <row r="31" spans="1:71" s="3" customFormat="1" ht="14.45" hidden="1" customHeight="1">
      <c r="B31" s="41"/>
      <c r="C31" s="42"/>
      <c r="D31" s="42"/>
      <c r="E31" s="42"/>
      <c r="F31" s="30" t="s">
        <v>44</v>
      </c>
      <c r="G31" s="42"/>
      <c r="H31" s="42"/>
      <c r="I31" s="42"/>
      <c r="J31" s="42"/>
      <c r="K31" s="42"/>
      <c r="L31" s="353">
        <v>0.21</v>
      </c>
      <c r="M31" s="352"/>
      <c r="N31" s="352"/>
      <c r="O31" s="352"/>
      <c r="P31" s="352"/>
      <c r="Q31" s="42"/>
      <c r="R31" s="42"/>
      <c r="S31" s="42"/>
      <c r="T31" s="42"/>
      <c r="U31" s="42"/>
      <c r="V31" s="42"/>
      <c r="W31" s="351">
        <f>ROUND(BB54, 2)</f>
        <v>0</v>
      </c>
      <c r="X31" s="352"/>
      <c r="Y31" s="352"/>
      <c r="Z31" s="352"/>
      <c r="AA31" s="352"/>
      <c r="AB31" s="352"/>
      <c r="AC31" s="352"/>
      <c r="AD31" s="352"/>
      <c r="AE31" s="352"/>
      <c r="AF31" s="42"/>
      <c r="AG31" s="42"/>
      <c r="AH31" s="42"/>
      <c r="AI31" s="42"/>
      <c r="AJ31" s="42"/>
      <c r="AK31" s="351">
        <v>0</v>
      </c>
      <c r="AL31" s="352"/>
      <c r="AM31" s="352"/>
      <c r="AN31" s="352"/>
      <c r="AO31" s="352"/>
      <c r="AP31" s="42"/>
      <c r="AQ31" s="42"/>
      <c r="AR31" s="43"/>
      <c r="BE31" s="341"/>
    </row>
    <row r="32" spans="1:71" s="3" customFormat="1" ht="14.45" hidden="1" customHeight="1">
      <c r="B32" s="41"/>
      <c r="C32" s="42"/>
      <c r="D32" s="42"/>
      <c r="E32" s="42"/>
      <c r="F32" s="30" t="s">
        <v>45</v>
      </c>
      <c r="G32" s="42"/>
      <c r="H32" s="42"/>
      <c r="I32" s="42"/>
      <c r="J32" s="42"/>
      <c r="K32" s="42"/>
      <c r="L32" s="353">
        <v>0.15</v>
      </c>
      <c r="M32" s="352"/>
      <c r="N32" s="352"/>
      <c r="O32" s="352"/>
      <c r="P32" s="352"/>
      <c r="Q32" s="42"/>
      <c r="R32" s="42"/>
      <c r="S32" s="42"/>
      <c r="T32" s="42"/>
      <c r="U32" s="42"/>
      <c r="V32" s="42"/>
      <c r="W32" s="351">
        <f>ROUND(BC54, 2)</f>
        <v>0</v>
      </c>
      <c r="X32" s="352"/>
      <c r="Y32" s="352"/>
      <c r="Z32" s="352"/>
      <c r="AA32" s="352"/>
      <c r="AB32" s="352"/>
      <c r="AC32" s="352"/>
      <c r="AD32" s="352"/>
      <c r="AE32" s="352"/>
      <c r="AF32" s="42"/>
      <c r="AG32" s="42"/>
      <c r="AH32" s="42"/>
      <c r="AI32" s="42"/>
      <c r="AJ32" s="42"/>
      <c r="AK32" s="351">
        <v>0</v>
      </c>
      <c r="AL32" s="352"/>
      <c r="AM32" s="352"/>
      <c r="AN32" s="352"/>
      <c r="AO32" s="352"/>
      <c r="AP32" s="42"/>
      <c r="AQ32" s="42"/>
      <c r="AR32" s="43"/>
      <c r="BE32" s="341"/>
    </row>
    <row r="33" spans="1:57" s="3" customFormat="1" ht="14.45" hidden="1" customHeight="1">
      <c r="B33" s="41"/>
      <c r="C33" s="42"/>
      <c r="D33" s="42"/>
      <c r="E33" s="42"/>
      <c r="F33" s="30" t="s">
        <v>46</v>
      </c>
      <c r="G33" s="42"/>
      <c r="H33" s="42"/>
      <c r="I33" s="42"/>
      <c r="J33" s="42"/>
      <c r="K33" s="42"/>
      <c r="L33" s="353">
        <v>0</v>
      </c>
      <c r="M33" s="352"/>
      <c r="N33" s="352"/>
      <c r="O33" s="352"/>
      <c r="P33" s="352"/>
      <c r="Q33" s="42"/>
      <c r="R33" s="42"/>
      <c r="S33" s="42"/>
      <c r="T33" s="42"/>
      <c r="U33" s="42"/>
      <c r="V33" s="42"/>
      <c r="W33" s="351">
        <f>ROUND(BD54, 2)</f>
        <v>0</v>
      </c>
      <c r="X33" s="352"/>
      <c r="Y33" s="352"/>
      <c r="Z33" s="352"/>
      <c r="AA33" s="352"/>
      <c r="AB33" s="352"/>
      <c r="AC33" s="352"/>
      <c r="AD33" s="352"/>
      <c r="AE33" s="352"/>
      <c r="AF33" s="42"/>
      <c r="AG33" s="42"/>
      <c r="AH33" s="42"/>
      <c r="AI33" s="42"/>
      <c r="AJ33" s="42"/>
      <c r="AK33" s="351">
        <v>0</v>
      </c>
      <c r="AL33" s="352"/>
      <c r="AM33" s="352"/>
      <c r="AN33" s="352"/>
      <c r="AO33" s="352"/>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357" t="s">
        <v>49</v>
      </c>
      <c r="Y35" s="355"/>
      <c r="Z35" s="355"/>
      <c r="AA35" s="355"/>
      <c r="AB35" s="355"/>
      <c r="AC35" s="46"/>
      <c r="AD35" s="46"/>
      <c r="AE35" s="46"/>
      <c r="AF35" s="46"/>
      <c r="AG35" s="46"/>
      <c r="AH35" s="46"/>
      <c r="AI35" s="46"/>
      <c r="AJ35" s="46"/>
      <c r="AK35" s="354">
        <f>SUM(AK26:AK33)</f>
        <v>0</v>
      </c>
      <c r="AL35" s="355"/>
      <c r="AM35" s="355"/>
      <c r="AN35" s="355"/>
      <c r="AO35" s="35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N6502022e</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36" t="str">
        <f>K6</f>
        <v>Modernizace operačních sálů a výměna operačního technologického komplementu pavilonu A</v>
      </c>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65" t="str">
        <f>IF(AN8= "","",AN8)</f>
        <v>26. 1. 2022</v>
      </c>
      <c r="AN47" s="365"/>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25.7" customHeight="1">
      <c r="A49" s="35"/>
      <c r="B49" s="36"/>
      <c r="C49" s="30" t="s">
        <v>25</v>
      </c>
      <c r="D49" s="37"/>
      <c r="E49" s="37"/>
      <c r="F49" s="37"/>
      <c r="G49" s="37"/>
      <c r="H49" s="37"/>
      <c r="I49" s="37"/>
      <c r="J49" s="37"/>
      <c r="K49" s="37"/>
      <c r="L49" s="53" t="str">
        <f>IF(E11= "","",E11)</f>
        <v>SZZ Krnov,p.o.,I.P.Pavlova 552/9, 794 01 Krnov</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66" t="str">
        <f>IF(E17="","",E17)</f>
        <v>Janda &amp; Zezula architekti, tř.28 října 1639, FM</v>
      </c>
      <c r="AN49" s="367"/>
      <c r="AO49" s="367"/>
      <c r="AP49" s="367"/>
      <c r="AQ49" s="37"/>
      <c r="AR49" s="40"/>
      <c r="AS49" s="368" t="s">
        <v>51</v>
      </c>
      <c r="AT49" s="369"/>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66" t="str">
        <f>IF(E20="","",E20)</f>
        <v xml:space="preserve"> </v>
      </c>
      <c r="AN50" s="367"/>
      <c r="AO50" s="367"/>
      <c r="AP50" s="367"/>
      <c r="AQ50" s="37"/>
      <c r="AR50" s="40"/>
      <c r="AS50" s="370"/>
      <c r="AT50" s="371"/>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2"/>
      <c r="AT51" s="373"/>
      <c r="AU51" s="65"/>
      <c r="AV51" s="65"/>
      <c r="AW51" s="65"/>
      <c r="AX51" s="65"/>
      <c r="AY51" s="65"/>
      <c r="AZ51" s="65"/>
      <c r="BA51" s="65"/>
      <c r="BB51" s="65"/>
      <c r="BC51" s="65"/>
      <c r="BD51" s="66"/>
      <c r="BE51" s="35"/>
    </row>
    <row r="52" spans="1:91" s="2" customFormat="1" ht="29.25" customHeight="1">
      <c r="A52" s="35"/>
      <c r="B52" s="36"/>
      <c r="C52" s="331" t="s">
        <v>52</v>
      </c>
      <c r="D52" s="332"/>
      <c r="E52" s="332"/>
      <c r="F52" s="332"/>
      <c r="G52" s="332"/>
      <c r="H52" s="67"/>
      <c r="I52" s="335" t="s">
        <v>53</v>
      </c>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63" t="s">
        <v>54</v>
      </c>
      <c r="AH52" s="332"/>
      <c r="AI52" s="332"/>
      <c r="AJ52" s="332"/>
      <c r="AK52" s="332"/>
      <c r="AL52" s="332"/>
      <c r="AM52" s="332"/>
      <c r="AN52" s="335" t="s">
        <v>55</v>
      </c>
      <c r="AO52" s="332"/>
      <c r="AP52" s="332"/>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38">
        <f>ROUND(AG55+AG56+AG57+AG60+SUM(AG63:AG65),2)</f>
        <v>0</v>
      </c>
      <c r="AH54" s="338"/>
      <c r="AI54" s="338"/>
      <c r="AJ54" s="338"/>
      <c r="AK54" s="338"/>
      <c r="AL54" s="338"/>
      <c r="AM54" s="338"/>
      <c r="AN54" s="374">
        <f t="shared" ref="AN54:AN65" si="0">SUM(AG54,AT54)</f>
        <v>0</v>
      </c>
      <c r="AO54" s="374"/>
      <c r="AP54" s="374"/>
      <c r="AQ54" s="79" t="s">
        <v>19</v>
      </c>
      <c r="AR54" s="80"/>
      <c r="AS54" s="81">
        <f>ROUND(AS55+AS56+AS57+AS60+SUM(AS63:AS65),2)</f>
        <v>0</v>
      </c>
      <c r="AT54" s="82">
        <f t="shared" ref="AT54:AT65" si="1">ROUND(SUM(AV54:AW54),2)</f>
        <v>0</v>
      </c>
      <c r="AU54" s="83">
        <f>ROUND(AU55+AU56+AU57+AU60+SUM(AU63:AU65),5)</f>
        <v>0</v>
      </c>
      <c r="AV54" s="82">
        <f>ROUND(AZ54*L29,2)</f>
        <v>0</v>
      </c>
      <c r="AW54" s="82">
        <f>ROUND(BA54*L30,2)</f>
        <v>0</v>
      </c>
      <c r="AX54" s="82">
        <f>ROUND(BB54*L29,2)</f>
        <v>0</v>
      </c>
      <c r="AY54" s="82">
        <f>ROUND(BC54*L30,2)</f>
        <v>0</v>
      </c>
      <c r="AZ54" s="82">
        <f>ROUND(AZ55+AZ56+AZ57+AZ60+SUM(AZ63:AZ65),2)</f>
        <v>0</v>
      </c>
      <c r="BA54" s="82">
        <f>ROUND(BA55+BA56+BA57+BA60+SUM(BA63:BA65),2)</f>
        <v>0</v>
      </c>
      <c r="BB54" s="82">
        <f>ROUND(BB55+BB56+BB57+BB60+SUM(BB63:BB65),2)</f>
        <v>0</v>
      </c>
      <c r="BC54" s="82">
        <f>ROUND(BC55+BC56+BC57+BC60+SUM(BC63:BC65),2)</f>
        <v>0</v>
      </c>
      <c r="BD54" s="84">
        <f>ROUND(BD55+BD56+BD57+BD60+SUM(BD63:BD65),2)</f>
        <v>0</v>
      </c>
      <c r="BS54" s="85" t="s">
        <v>70</v>
      </c>
      <c r="BT54" s="85" t="s">
        <v>71</v>
      </c>
      <c r="BU54" s="86" t="s">
        <v>72</v>
      </c>
      <c r="BV54" s="85" t="s">
        <v>73</v>
      </c>
      <c r="BW54" s="85" t="s">
        <v>5</v>
      </c>
      <c r="BX54" s="85" t="s">
        <v>74</v>
      </c>
      <c r="CL54" s="85" t="s">
        <v>19</v>
      </c>
    </row>
    <row r="55" spans="1:91" s="7" customFormat="1" ht="24.75" customHeight="1">
      <c r="A55" s="87" t="s">
        <v>75</v>
      </c>
      <c r="B55" s="88"/>
      <c r="C55" s="89"/>
      <c r="D55" s="333" t="s">
        <v>76</v>
      </c>
      <c r="E55" s="333"/>
      <c r="F55" s="333"/>
      <c r="G55" s="333"/>
      <c r="H55" s="333"/>
      <c r="I55" s="90"/>
      <c r="J55" s="333" t="s">
        <v>77</v>
      </c>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59">
        <f>'SO 01 - Příprava stavby -...'!J30</f>
        <v>0</v>
      </c>
      <c r="AH55" s="360"/>
      <c r="AI55" s="360"/>
      <c r="AJ55" s="360"/>
      <c r="AK55" s="360"/>
      <c r="AL55" s="360"/>
      <c r="AM55" s="360"/>
      <c r="AN55" s="359">
        <f t="shared" si="0"/>
        <v>0</v>
      </c>
      <c r="AO55" s="360"/>
      <c r="AP55" s="360"/>
      <c r="AQ55" s="91" t="s">
        <v>78</v>
      </c>
      <c r="AR55" s="92"/>
      <c r="AS55" s="93">
        <v>0</v>
      </c>
      <c r="AT55" s="94">
        <f t="shared" si="1"/>
        <v>0</v>
      </c>
      <c r="AU55" s="95">
        <f>'SO 01 - Příprava stavby -...'!P90</f>
        <v>0</v>
      </c>
      <c r="AV55" s="94">
        <f>'SO 01 - Příprava stavby -...'!J33</f>
        <v>0</v>
      </c>
      <c r="AW55" s="94">
        <f>'SO 01 - Příprava stavby -...'!J34</f>
        <v>0</v>
      </c>
      <c r="AX55" s="94">
        <f>'SO 01 - Příprava stavby -...'!J35</f>
        <v>0</v>
      </c>
      <c r="AY55" s="94">
        <f>'SO 01 - Příprava stavby -...'!J36</f>
        <v>0</v>
      </c>
      <c r="AZ55" s="94">
        <f>'SO 01 - Příprava stavby -...'!F33</f>
        <v>0</v>
      </c>
      <c r="BA55" s="94">
        <f>'SO 01 - Příprava stavby -...'!F34</f>
        <v>0</v>
      </c>
      <c r="BB55" s="94">
        <f>'SO 01 - Příprava stavby -...'!F35</f>
        <v>0</v>
      </c>
      <c r="BC55" s="94">
        <f>'SO 01 - Příprava stavby -...'!F36</f>
        <v>0</v>
      </c>
      <c r="BD55" s="96">
        <f>'SO 01 - Příprava stavby -...'!F37</f>
        <v>0</v>
      </c>
      <c r="BT55" s="97" t="s">
        <v>79</v>
      </c>
      <c r="BV55" s="97" t="s">
        <v>73</v>
      </c>
      <c r="BW55" s="97" t="s">
        <v>80</v>
      </c>
      <c r="BX55" s="97" t="s">
        <v>5</v>
      </c>
      <c r="CL55" s="97" t="s">
        <v>19</v>
      </c>
      <c r="CM55" s="97" t="s">
        <v>81</v>
      </c>
    </row>
    <row r="56" spans="1:91" s="7" customFormat="1" ht="16.5" customHeight="1">
      <c r="A56" s="87" t="s">
        <v>75</v>
      </c>
      <c r="B56" s="88"/>
      <c r="C56" s="89"/>
      <c r="D56" s="333" t="s">
        <v>82</v>
      </c>
      <c r="E56" s="333"/>
      <c r="F56" s="333"/>
      <c r="G56" s="333"/>
      <c r="H56" s="333"/>
      <c r="I56" s="90"/>
      <c r="J56" s="333" t="s">
        <v>83</v>
      </c>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59">
        <f>'SO 02 - Vlastní vestavba'!J30</f>
        <v>0</v>
      </c>
      <c r="AH56" s="360"/>
      <c r="AI56" s="360"/>
      <c r="AJ56" s="360"/>
      <c r="AK56" s="360"/>
      <c r="AL56" s="360"/>
      <c r="AM56" s="360"/>
      <c r="AN56" s="359">
        <f t="shared" si="0"/>
        <v>0</v>
      </c>
      <c r="AO56" s="360"/>
      <c r="AP56" s="360"/>
      <c r="AQ56" s="91" t="s">
        <v>78</v>
      </c>
      <c r="AR56" s="92"/>
      <c r="AS56" s="93">
        <v>0</v>
      </c>
      <c r="AT56" s="94">
        <f t="shared" si="1"/>
        <v>0</v>
      </c>
      <c r="AU56" s="95">
        <f>'SO 02 - Vlastní vestavba'!P87</f>
        <v>0</v>
      </c>
      <c r="AV56" s="94">
        <f>'SO 02 - Vlastní vestavba'!J33</f>
        <v>0</v>
      </c>
      <c r="AW56" s="94">
        <f>'SO 02 - Vlastní vestavba'!J34</f>
        <v>0</v>
      </c>
      <c r="AX56" s="94">
        <f>'SO 02 - Vlastní vestavba'!J35</f>
        <v>0</v>
      </c>
      <c r="AY56" s="94">
        <f>'SO 02 - Vlastní vestavba'!J36</f>
        <v>0</v>
      </c>
      <c r="AZ56" s="94">
        <f>'SO 02 - Vlastní vestavba'!F33</f>
        <v>0</v>
      </c>
      <c r="BA56" s="94">
        <f>'SO 02 - Vlastní vestavba'!F34</f>
        <v>0</v>
      </c>
      <c r="BB56" s="94">
        <f>'SO 02 - Vlastní vestavba'!F35</f>
        <v>0</v>
      </c>
      <c r="BC56" s="94">
        <f>'SO 02 - Vlastní vestavba'!F36</f>
        <v>0</v>
      </c>
      <c r="BD56" s="96">
        <f>'SO 02 - Vlastní vestavba'!F37</f>
        <v>0</v>
      </c>
      <c r="BT56" s="97" t="s">
        <v>79</v>
      </c>
      <c r="BV56" s="97" t="s">
        <v>73</v>
      </c>
      <c r="BW56" s="97" t="s">
        <v>84</v>
      </c>
      <c r="BX56" s="97" t="s">
        <v>5</v>
      </c>
      <c r="CL56" s="97" t="s">
        <v>19</v>
      </c>
      <c r="CM56" s="97" t="s">
        <v>81</v>
      </c>
    </row>
    <row r="57" spans="1:91" s="7" customFormat="1" ht="16.5" customHeight="1">
      <c r="B57" s="88"/>
      <c r="C57" s="89"/>
      <c r="D57" s="333" t="s">
        <v>85</v>
      </c>
      <c r="E57" s="333"/>
      <c r="F57" s="333"/>
      <c r="G57" s="333"/>
      <c r="H57" s="333"/>
      <c r="I57" s="90"/>
      <c r="J57" s="333" t="s">
        <v>86</v>
      </c>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64">
        <f>ROUND(SUM(AG58:AG59),2)</f>
        <v>0</v>
      </c>
      <c r="AH57" s="360"/>
      <c r="AI57" s="360"/>
      <c r="AJ57" s="360"/>
      <c r="AK57" s="360"/>
      <c r="AL57" s="360"/>
      <c r="AM57" s="360"/>
      <c r="AN57" s="359">
        <f t="shared" si="0"/>
        <v>0</v>
      </c>
      <c r="AO57" s="360"/>
      <c r="AP57" s="360"/>
      <c r="AQ57" s="91" t="s">
        <v>78</v>
      </c>
      <c r="AR57" s="92"/>
      <c r="AS57" s="93">
        <f>ROUND(SUM(AS58:AS59),2)</f>
        <v>0</v>
      </c>
      <c r="AT57" s="94">
        <f t="shared" si="1"/>
        <v>0</v>
      </c>
      <c r="AU57" s="95">
        <f>ROUND(SUM(AU58:AU59),5)</f>
        <v>0</v>
      </c>
      <c r="AV57" s="94">
        <f>ROUND(AZ57*L29,2)</f>
        <v>0</v>
      </c>
      <c r="AW57" s="94">
        <f>ROUND(BA57*L30,2)</f>
        <v>0</v>
      </c>
      <c r="AX57" s="94">
        <f>ROUND(BB57*L29,2)</f>
        <v>0</v>
      </c>
      <c r="AY57" s="94">
        <f>ROUND(BC57*L30,2)</f>
        <v>0</v>
      </c>
      <c r="AZ57" s="94">
        <f>ROUND(SUM(AZ58:AZ59),2)</f>
        <v>0</v>
      </c>
      <c r="BA57" s="94">
        <f>ROUND(SUM(BA58:BA59),2)</f>
        <v>0</v>
      </c>
      <c r="BB57" s="94">
        <f>ROUND(SUM(BB58:BB59),2)</f>
        <v>0</v>
      </c>
      <c r="BC57" s="94">
        <f>ROUND(SUM(BC58:BC59),2)</f>
        <v>0</v>
      </c>
      <c r="BD57" s="96">
        <f>ROUND(SUM(BD58:BD59),2)</f>
        <v>0</v>
      </c>
      <c r="BS57" s="97" t="s">
        <v>70</v>
      </c>
      <c r="BT57" s="97" t="s">
        <v>79</v>
      </c>
      <c r="BU57" s="97" t="s">
        <v>72</v>
      </c>
      <c r="BV57" s="97" t="s">
        <v>73</v>
      </c>
      <c r="BW57" s="97" t="s">
        <v>87</v>
      </c>
      <c r="BX57" s="97" t="s">
        <v>5</v>
      </c>
      <c r="CL57" s="97" t="s">
        <v>19</v>
      </c>
      <c r="CM57" s="97" t="s">
        <v>81</v>
      </c>
    </row>
    <row r="58" spans="1:91" s="4" customFormat="1" ht="16.5" customHeight="1">
      <c r="A58" s="87" t="s">
        <v>75</v>
      </c>
      <c r="B58" s="52"/>
      <c r="C58" s="98"/>
      <c r="D58" s="98"/>
      <c r="E58" s="334" t="s">
        <v>88</v>
      </c>
      <c r="F58" s="334"/>
      <c r="G58" s="334"/>
      <c r="H58" s="334"/>
      <c r="I58" s="334"/>
      <c r="J58" s="98"/>
      <c r="K58" s="334" t="s">
        <v>89</v>
      </c>
      <c r="L58" s="334"/>
      <c r="M58" s="334"/>
      <c r="N58" s="334"/>
      <c r="O58" s="334"/>
      <c r="P58" s="334"/>
      <c r="Q58" s="334"/>
      <c r="R58" s="334"/>
      <c r="S58" s="334"/>
      <c r="T58" s="334"/>
      <c r="U58" s="334"/>
      <c r="V58" s="334"/>
      <c r="W58" s="334"/>
      <c r="X58" s="334"/>
      <c r="Y58" s="334"/>
      <c r="Z58" s="334"/>
      <c r="AA58" s="334"/>
      <c r="AB58" s="334"/>
      <c r="AC58" s="334"/>
      <c r="AD58" s="334"/>
      <c r="AE58" s="334"/>
      <c r="AF58" s="334"/>
      <c r="AG58" s="361">
        <f>'PS 011 - ZT-pevně spojená...'!J32</f>
        <v>0</v>
      </c>
      <c r="AH58" s="362"/>
      <c r="AI58" s="362"/>
      <c r="AJ58" s="362"/>
      <c r="AK58" s="362"/>
      <c r="AL58" s="362"/>
      <c r="AM58" s="362"/>
      <c r="AN58" s="361">
        <f t="shared" si="0"/>
        <v>0</v>
      </c>
      <c r="AO58" s="362"/>
      <c r="AP58" s="362"/>
      <c r="AQ58" s="99" t="s">
        <v>90</v>
      </c>
      <c r="AR58" s="54"/>
      <c r="AS58" s="100">
        <v>0</v>
      </c>
      <c r="AT58" s="101">
        <f t="shared" si="1"/>
        <v>0</v>
      </c>
      <c r="AU58" s="102">
        <f>'PS 011 - ZT-pevně spojená...'!P86</f>
        <v>0</v>
      </c>
      <c r="AV58" s="101">
        <f>'PS 011 - ZT-pevně spojená...'!J35</f>
        <v>0</v>
      </c>
      <c r="AW58" s="101">
        <f>'PS 011 - ZT-pevně spojená...'!J36</f>
        <v>0</v>
      </c>
      <c r="AX58" s="101">
        <f>'PS 011 - ZT-pevně spojená...'!J37</f>
        <v>0</v>
      </c>
      <c r="AY58" s="101">
        <f>'PS 011 - ZT-pevně spojená...'!J38</f>
        <v>0</v>
      </c>
      <c r="AZ58" s="101">
        <f>'PS 011 - ZT-pevně spojená...'!F35</f>
        <v>0</v>
      </c>
      <c r="BA58" s="101">
        <f>'PS 011 - ZT-pevně spojená...'!F36</f>
        <v>0</v>
      </c>
      <c r="BB58" s="101">
        <f>'PS 011 - ZT-pevně spojená...'!F37</f>
        <v>0</v>
      </c>
      <c r="BC58" s="101">
        <f>'PS 011 - ZT-pevně spojená...'!F38</f>
        <v>0</v>
      </c>
      <c r="BD58" s="103">
        <f>'PS 011 - ZT-pevně spojená...'!F39</f>
        <v>0</v>
      </c>
      <c r="BT58" s="104" t="s">
        <v>81</v>
      </c>
      <c r="BV58" s="104" t="s">
        <v>73</v>
      </c>
      <c r="BW58" s="104" t="s">
        <v>91</v>
      </c>
      <c r="BX58" s="104" t="s">
        <v>87</v>
      </c>
      <c r="CL58" s="104" t="s">
        <v>19</v>
      </c>
    </row>
    <row r="59" spans="1:91" s="4" customFormat="1" ht="16.5" customHeight="1">
      <c r="A59" s="87" t="s">
        <v>75</v>
      </c>
      <c r="B59" s="52"/>
      <c r="C59" s="98"/>
      <c r="D59" s="98"/>
      <c r="E59" s="334" t="s">
        <v>92</v>
      </c>
      <c r="F59" s="334"/>
      <c r="G59" s="334"/>
      <c r="H59" s="334"/>
      <c r="I59" s="334"/>
      <c r="J59" s="98"/>
      <c r="K59" s="334" t="s">
        <v>93</v>
      </c>
      <c r="L59" s="334"/>
      <c r="M59" s="334"/>
      <c r="N59" s="334"/>
      <c r="O59" s="334"/>
      <c r="P59" s="334"/>
      <c r="Q59" s="334"/>
      <c r="R59" s="334"/>
      <c r="S59" s="334"/>
      <c r="T59" s="334"/>
      <c r="U59" s="334"/>
      <c r="V59" s="334"/>
      <c r="W59" s="334"/>
      <c r="X59" s="334"/>
      <c r="Y59" s="334"/>
      <c r="Z59" s="334"/>
      <c r="AA59" s="334"/>
      <c r="AB59" s="334"/>
      <c r="AC59" s="334"/>
      <c r="AD59" s="334"/>
      <c r="AE59" s="334"/>
      <c r="AF59" s="334"/>
      <c r="AG59" s="361">
        <f>'PS 013 - Videomanagement ...'!J32</f>
        <v>0</v>
      </c>
      <c r="AH59" s="362"/>
      <c r="AI59" s="362"/>
      <c r="AJ59" s="362"/>
      <c r="AK59" s="362"/>
      <c r="AL59" s="362"/>
      <c r="AM59" s="362"/>
      <c r="AN59" s="361">
        <f t="shared" si="0"/>
        <v>0</v>
      </c>
      <c r="AO59" s="362"/>
      <c r="AP59" s="362"/>
      <c r="AQ59" s="99" t="s">
        <v>90</v>
      </c>
      <c r="AR59" s="54"/>
      <c r="AS59" s="100">
        <v>0</v>
      </c>
      <c r="AT59" s="101">
        <f t="shared" si="1"/>
        <v>0</v>
      </c>
      <c r="AU59" s="102">
        <f>'PS 013 - Videomanagement ...'!P86</f>
        <v>0</v>
      </c>
      <c r="AV59" s="101">
        <f>'PS 013 - Videomanagement ...'!J35</f>
        <v>0</v>
      </c>
      <c r="AW59" s="101">
        <f>'PS 013 - Videomanagement ...'!J36</f>
        <v>0</v>
      </c>
      <c r="AX59" s="101">
        <f>'PS 013 - Videomanagement ...'!J37</f>
        <v>0</v>
      </c>
      <c r="AY59" s="101">
        <f>'PS 013 - Videomanagement ...'!J38</f>
        <v>0</v>
      </c>
      <c r="AZ59" s="101">
        <f>'PS 013 - Videomanagement ...'!F35</f>
        <v>0</v>
      </c>
      <c r="BA59" s="101">
        <f>'PS 013 - Videomanagement ...'!F36</f>
        <v>0</v>
      </c>
      <c r="BB59" s="101">
        <f>'PS 013 - Videomanagement ...'!F37</f>
        <v>0</v>
      </c>
      <c r="BC59" s="101">
        <f>'PS 013 - Videomanagement ...'!F38</f>
        <v>0</v>
      </c>
      <c r="BD59" s="103">
        <f>'PS 013 - Videomanagement ...'!F39</f>
        <v>0</v>
      </c>
      <c r="BT59" s="104" t="s">
        <v>81</v>
      </c>
      <c r="BV59" s="104" t="s">
        <v>73</v>
      </c>
      <c r="BW59" s="104" t="s">
        <v>94</v>
      </c>
      <c r="BX59" s="104" t="s">
        <v>87</v>
      </c>
      <c r="CL59" s="104" t="s">
        <v>19</v>
      </c>
    </row>
    <row r="60" spans="1:91" s="7" customFormat="1" ht="24.75" customHeight="1">
      <c r="B60" s="88"/>
      <c r="C60" s="89"/>
      <c r="D60" s="333" t="s">
        <v>95</v>
      </c>
      <c r="E60" s="333"/>
      <c r="F60" s="333"/>
      <c r="G60" s="333"/>
      <c r="H60" s="333"/>
      <c r="I60" s="90"/>
      <c r="J60" s="333" t="s">
        <v>96</v>
      </c>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64">
        <f>ROUND(SUM(AG61:AG62),2)</f>
        <v>0</v>
      </c>
      <c r="AH60" s="360"/>
      <c r="AI60" s="360"/>
      <c r="AJ60" s="360"/>
      <c r="AK60" s="360"/>
      <c r="AL60" s="360"/>
      <c r="AM60" s="360"/>
      <c r="AN60" s="359">
        <f t="shared" si="0"/>
        <v>0</v>
      </c>
      <c r="AO60" s="360"/>
      <c r="AP60" s="360"/>
      <c r="AQ60" s="91" t="s">
        <v>78</v>
      </c>
      <c r="AR60" s="92"/>
      <c r="AS60" s="93">
        <f>ROUND(SUM(AS61:AS62),2)</f>
        <v>0</v>
      </c>
      <c r="AT60" s="94">
        <f t="shared" si="1"/>
        <v>0</v>
      </c>
      <c r="AU60" s="95">
        <f>ROUND(SUM(AU61:AU62),5)</f>
        <v>0</v>
      </c>
      <c r="AV60" s="94">
        <f>ROUND(AZ60*L29,2)</f>
        <v>0</v>
      </c>
      <c r="AW60" s="94">
        <f>ROUND(BA60*L30,2)</f>
        <v>0</v>
      </c>
      <c r="AX60" s="94">
        <f>ROUND(BB60*L29,2)</f>
        <v>0</v>
      </c>
      <c r="AY60" s="94">
        <f>ROUND(BC60*L30,2)</f>
        <v>0</v>
      </c>
      <c r="AZ60" s="94">
        <f>ROUND(SUM(AZ61:AZ62),2)</f>
        <v>0</v>
      </c>
      <c r="BA60" s="94">
        <f>ROUND(SUM(BA61:BA62),2)</f>
        <v>0</v>
      </c>
      <c r="BB60" s="94">
        <f>ROUND(SUM(BB61:BB62),2)</f>
        <v>0</v>
      </c>
      <c r="BC60" s="94">
        <f>ROUND(SUM(BC61:BC62),2)</f>
        <v>0</v>
      </c>
      <c r="BD60" s="96">
        <f>ROUND(SUM(BD61:BD62),2)</f>
        <v>0</v>
      </c>
      <c r="BS60" s="97" t="s">
        <v>70</v>
      </c>
      <c r="BT60" s="97" t="s">
        <v>79</v>
      </c>
      <c r="BV60" s="97" t="s">
        <v>73</v>
      </c>
      <c r="BW60" s="97" t="s">
        <v>97</v>
      </c>
      <c r="BX60" s="97" t="s">
        <v>5</v>
      </c>
      <c r="CL60" s="97" t="s">
        <v>19</v>
      </c>
      <c r="CM60" s="97" t="s">
        <v>81</v>
      </c>
    </row>
    <row r="61" spans="1:91" s="4" customFormat="1" ht="23.25" customHeight="1">
      <c r="A61" s="87" t="s">
        <v>75</v>
      </c>
      <c r="B61" s="52"/>
      <c r="C61" s="98"/>
      <c r="D61" s="98"/>
      <c r="E61" s="334" t="s">
        <v>95</v>
      </c>
      <c r="F61" s="334"/>
      <c r="G61" s="334"/>
      <c r="H61" s="334"/>
      <c r="I61" s="334"/>
      <c r="J61" s="98"/>
      <c r="K61" s="334" t="s">
        <v>96</v>
      </c>
      <c r="L61" s="334"/>
      <c r="M61" s="334"/>
      <c r="N61" s="334"/>
      <c r="O61" s="334"/>
      <c r="P61" s="334"/>
      <c r="Q61" s="334"/>
      <c r="R61" s="334"/>
      <c r="S61" s="334"/>
      <c r="T61" s="334"/>
      <c r="U61" s="334"/>
      <c r="V61" s="334"/>
      <c r="W61" s="334"/>
      <c r="X61" s="334"/>
      <c r="Y61" s="334"/>
      <c r="Z61" s="334"/>
      <c r="AA61" s="334"/>
      <c r="AB61" s="334"/>
      <c r="AC61" s="334"/>
      <c r="AD61" s="334"/>
      <c r="AE61" s="334"/>
      <c r="AF61" s="334"/>
      <c r="AG61" s="361">
        <f>'PS 02 - Úprava stávajícíc...'!J30</f>
        <v>0</v>
      </c>
      <c r="AH61" s="362"/>
      <c r="AI61" s="362"/>
      <c r="AJ61" s="362"/>
      <c r="AK61" s="362"/>
      <c r="AL61" s="362"/>
      <c r="AM61" s="362"/>
      <c r="AN61" s="361">
        <f t="shared" si="0"/>
        <v>0</v>
      </c>
      <c r="AO61" s="362"/>
      <c r="AP61" s="362"/>
      <c r="AQ61" s="99" t="s">
        <v>90</v>
      </c>
      <c r="AR61" s="54"/>
      <c r="AS61" s="100">
        <v>0</v>
      </c>
      <c r="AT61" s="101">
        <f t="shared" si="1"/>
        <v>0</v>
      </c>
      <c r="AU61" s="102">
        <f>'PS 02 - Úprava stávajícíc...'!P90</f>
        <v>0</v>
      </c>
      <c r="AV61" s="101">
        <f>'PS 02 - Úprava stávajícíc...'!J33</f>
        <v>0</v>
      </c>
      <c r="AW61" s="101">
        <f>'PS 02 - Úprava stávajícíc...'!J34</f>
        <v>0</v>
      </c>
      <c r="AX61" s="101">
        <f>'PS 02 - Úprava stávajícíc...'!J35</f>
        <v>0</v>
      </c>
      <c r="AY61" s="101">
        <f>'PS 02 - Úprava stávajícíc...'!J36</f>
        <v>0</v>
      </c>
      <c r="AZ61" s="101">
        <f>'PS 02 - Úprava stávajícíc...'!F33</f>
        <v>0</v>
      </c>
      <c r="BA61" s="101">
        <f>'PS 02 - Úprava stávajícíc...'!F34</f>
        <v>0</v>
      </c>
      <c r="BB61" s="101">
        <f>'PS 02 - Úprava stávajícíc...'!F35</f>
        <v>0</v>
      </c>
      <c r="BC61" s="101">
        <f>'PS 02 - Úprava stávajícíc...'!F36</f>
        <v>0</v>
      </c>
      <c r="BD61" s="103">
        <f>'PS 02 - Úprava stávajícíc...'!F37</f>
        <v>0</v>
      </c>
      <c r="BT61" s="104" t="s">
        <v>81</v>
      </c>
      <c r="BU61" s="104" t="s">
        <v>98</v>
      </c>
      <c r="BV61" s="104" t="s">
        <v>73</v>
      </c>
      <c r="BW61" s="104" t="s">
        <v>97</v>
      </c>
      <c r="BX61" s="104" t="s">
        <v>5</v>
      </c>
      <c r="CL61" s="104" t="s">
        <v>19</v>
      </c>
      <c r="CM61" s="104" t="s">
        <v>81</v>
      </c>
    </row>
    <row r="62" spans="1:91" s="4" customFormat="1" ht="23.25" customHeight="1">
      <c r="A62" s="87" t="s">
        <v>75</v>
      </c>
      <c r="B62" s="52"/>
      <c r="C62" s="98"/>
      <c r="D62" s="98"/>
      <c r="E62" s="334" t="s">
        <v>99</v>
      </c>
      <c r="F62" s="334"/>
      <c r="G62" s="334"/>
      <c r="H62" s="334"/>
      <c r="I62" s="334"/>
      <c r="J62" s="98"/>
      <c r="K62" s="334" t="s">
        <v>100</v>
      </c>
      <c r="L62" s="334"/>
      <c r="M62" s="334"/>
      <c r="N62" s="334"/>
      <c r="O62" s="334"/>
      <c r="P62" s="334"/>
      <c r="Q62" s="334"/>
      <c r="R62" s="334"/>
      <c r="S62" s="334"/>
      <c r="T62" s="334"/>
      <c r="U62" s="334"/>
      <c r="V62" s="334"/>
      <c r="W62" s="334"/>
      <c r="X62" s="334"/>
      <c r="Y62" s="334"/>
      <c r="Z62" s="334"/>
      <c r="AA62" s="334"/>
      <c r="AB62" s="334"/>
      <c r="AC62" s="334"/>
      <c r="AD62" s="334"/>
      <c r="AE62" s="334"/>
      <c r="AF62" s="334"/>
      <c r="AG62" s="361">
        <f>'PS 021 - Vytápění a chlaz...'!J32</f>
        <v>0</v>
      </c>
      <c r="AH62" s="362"/>
      <c r="AI62" s="362"/>
      <c r="AJ62" s="362"/>
      <c r="AK62" s="362"/>
      <c r="AL62" s="362"/>
      <c r="AM62" s="362"/>
      <c r="AN62" s="361">
        <f t="shared" si="0"/>
        <v>0</v>
      </c>
      <c r="AO62" s="362"/>
      <c r="AP62" s="362"/>
      <c r="AQ62" s="99" t="s">
        <v>90</v>
      </c>
      <c r="AR62" s="54"/>
      <c r="AS62" s="100">
        <v>0</v>
      </c>
      <c r="AT62" s="101">
        <f t="shared" si="1"/>
        <v>0</v>
      </c>
      <c r="AU62" s="102">
        <f>'PS 021 - Vytápění a chlaz...'!P94</f>
        <v>0</v>
      </c>
      <c r="AV62" s="101">
        <f>'PS 021 - Vytápění a chlaz...'!J35</f>
        <v>0</v>
      </c>
      <c r="AW62" s="101">
        <f>'PS 021 - Vytápění a chlaz...'!J36</f>
        <v>0</v>
      </c>
      <c r="AX62" s="101">
        <f>'PS 021 - Vytápění a chlaz...'!J37</f>
        <v>0</v>
      </c>
      <c r="AY62" s="101">
        <f>'PS 021 - Vytápění a chlaz...'!J38</f>
        <v>0</v>
      </c>
      <c r="AZ62" s="101">
        <f>'PS 021 - Vytápění a chlaz...'!F35</f>
        <v>0</v>
      </c>
      <c r="BA62" s="101">
        <f>'PS 021 - Vytápění a chlaz...'!F36</f>
        <v>0</v>
      </c>
      <c r="BB62" s="101">
        <f>'PS 021 - Vytápění a chlaz...'!F37</f>
        <v>0</v>
      </c>
      <c r="BC62" s="101">
        <f>'PS 021 - Vytápění a chlaz...'!F38</f>
        <v>0</v>
      </c>
      <c r="BD62" s="103">
        <f>'PS 021 - Vytápění a chlaz...'!F39</f>
        <v>0</v>
      </c>
      <c r="BT62" s="104" t="s">
        <v>81</v>
      </c>
      <c r="BV62" s="104" t="s">
        <v>73</v>
      </c>
      <c r="BW62" s="104" t="s">
        <v>101</v>
      </c>
      <c r="BX62" s="104" t="s">
        <v>97</v>
      </c>
      <c r="CL62" s="104" t="s">
        <v>19</v>
      </c>
    </row>
    <row r="63" spans="1:91" s="7" customFormat="1" ht="16.5" customHeight="1">
      <c r="A63" s="87" t="s">
        <v>75</v>
      </c>
      <c r="B63" s="88"/>
      <c r="C63" s="89"/>
      <c r="D63" s="333" t="s">
        <v>102</v>
      </c>
      <c r="E63" s="333"/>
      <c r="F63" s="333"/>
      <c r="G63" s="333"/>
      <c r="H63" s="333"/>
      <c r="I63" s="90"/>
      <c r="J63" s="333" t="s">
        <v>103</v>
      </c>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59">
        <f>'PS 03 - Úprava elektroins...'!J30</f>
        <v>0</v>
      </c>
      <c r="AH63" s="360"/>
      <c r="AI63" s="360"/>
      <c r="AJ63" s="360"/>
      <c r="AK63" s="360"/>
      <c r="AL63" s="360"/>
      <c r="AM63" s="360"/>
      <c r="AN63" s="359">
        <f t="shared" si="0"/>
        <v>0</v>
      </c>
      <c r="AO63" s="360"/>
      <c r="AP63" s="360"/>
      <c r="AQ63" s="91" t="s">
        <v>78</v>
      </c>
      <c r="AR63" s="92"/>
      <c r="AS63" s="93">
        <v>0</v>
      </c>
      <c r="AT63" s="94">
        <f t="shared" si="1"/>
        <v>0</v>
      </c>
      <c r="AU63" s="95">
        <f>'PS 03 - Úprava elektroins...'!P87</f>
        <v>0</v>
      </c>
      <c r="AV63" s="94">
        <f>'PS 03 - Úprava elektroins...'!J33</f>
        <v>0</v>
      </c>
      <c r="AW63" s="94">
        <f>'PS 03 - Úprava elektroins...'!J34</f>
        <v>0</v>
      </c>
      <c r="AX63" s="94">
        <f>'PS 03 - Úprava elektroins...'!J35</f>
        <v>0</v>
      </c>
      <c r="AY63" s="94">
        <f>'PS 03 - Úprava elektroins...'!J36</f>
        <v>0</v>
      </c>
      <c r="AZ63" s="94">
        <f>'PS 03 - Úprava elektroins...'!F33</f>
        <v>0</v>
      </c>
      <c r="BA63" s="94">
        <f>'PS 03 - Úprava elektroins...'!F34</f>
        <v>0</v>
      </c>
      <c r="BB63" s="94">
        <f>'PS 03 - Úprava elektroins...'!F35</f>
        <v>0</v>
      </c>
      <c r="BC63" s="94">
        <f>'PS 03 - Úprava elektroins...'!F36</f>
        <v>0</v>
      </c>
      <c r="BD63" s="96">
        <f>'PS 03 - Úprava elektroins...'!F37</f>
        <v>0</v>
      </c>
      <c r="BT63" s="97" t="s">
        <v>79</v>
      </c>
      <c r="BV63" s="97" t="s">
        <v>73</v>
      </c>
      <c r="BW63" s="97" t="s">
        <v>104</v>
      </c>
      <c r="BX63" s="97" t="s">
        <v>5</v>
      </c>
      <c r="CL63" s="97" t="s">
        <v>19</v>
      </c>
      <c r="CM63" s="97" t="s">
        <v>81</v>
      </c>
    </row>
    <row r="64" spans="1:91" s="7" customFormat="1" ht="16.5" customHeight="1">
      <c r="A64" s="87" t="s">
        <v>75</v>
      </c>
      <c r="B64" s="88"/>
      <c r="C64" s="89"/>
      <c r="D64" s="333" t="s">
        <v>105</v>
      </c>
      <c r="E64" s="333"/>
      <c r="F64" s="333"/>
      <c r="G64" s="333"/>
      <c r="H64" s="333"/>
      <c r="I64" s="90"/>
      <c r="J64" s="333" t="s">
        <v>106</v>
      </c>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59">
        <f>'SO 03 - Úprava zařízení v...'!J30</f>
        <v>0</v>
      </c>
      <c r="AH64" s="360"/>
      <c r="AI64" s="360"/>
      <c r="AJ64" s="360"/>
      <c r="AK64" s="360"/>
      <c r="AL64" s="360"/>
      <c r="AM64" s="360"/>
      <c r="AN64" s="359">
        <f t="shared" si="0"/>
        <v>0</v>
      </c>
      <c r="AO64" s="360"/>
      <c r="AP64" s="360"/>
      <c r="AQ64" s="91" t="s">
        <v>78</v>
      </c>
      <c r="AR64" s="92"/>
      <c r="AS64" s="93">
        <v>0</v>
      </c>
      <c r="AT64" s="94">
        <f t="shared" si="1"/>
        <v>0</v>
      </c>
      <c r="AU64" s="95">
        <f>'SO 03 - Úprava zařízení v...'!P80</f>
        <v>0</v>
      </c>
      <c r="AV64" s="94">
        <f>'SO 03 - Úprava zařízení v...'!J33</f>
        <v>0</v>
      </c>
      <c r="AW64" s="94">
        <f>'SO 03 - Úprava zařízení v...'!J34</f>
        <v>0</v>
      </c>
      <c r="AX64" s="94">
        <f>'SO 03 - Úprava zařízení v...'!J35</f>
        <v>0</v>
      </c>
      <c r="AY64" s="94">
        <f>'SO 03 - Úprava zařízení v...'!J36</f>
        <v>0</v>
      </c>
      <c r="AZ64" s="94">
        <f>'SO 03 - Úprava zařízení v...'!F33</f>
        <v>0</v>
      </c>
      <c r="BA64" s="94">
        <f>'SO 03 - Úprava zařízení v...'!F34</f>
        <v>0</v>
      </c>
      <c r="BB64" s="94">
        <f>'SO 03 - Úprava zařízení v...'!F35</f>
        <v>0</v>
      </c>
      <c r="BC64" s="94">
        <f>'SO 03 - Úprava zařízení v...'!F36</f>
        <v>0</v>
      </c>
      <c r="BD64" s="96">
        <f>'SO 03 - Úprava zařízení v...'!F37</f>
        <v>0</v>
      </c>
      <c r="BT64" s="97" t="s">
        <v>79</v>
      </c>
      <c r="BV64" s="97" t="s">
        <v>73</v>
      </c>
      <c r="BW64" s="97" t="s">
        <v>107</v>
      </c>
      <c r="BX64" s="97" t="s">
        <v>5</v>
      </c>
      <c r="CL64" s="97" t="s">
        <v>19</v>
      </c>
      <c r="CM64" s="97" t="s">
        <v>81</v>
      </c>
    </row>
    <row r="65" spans="1:91" s="7" customFormat="1" ht="16.5" customHeight="1">
      <c r="A65" s="87" t="s">
        <v>75</v>
      </c>
      <c r="B65" s="88"/>
      <c r="C65" s="89"/>
      <c r="D65" s="333" t="s">
        <v>108</v>
      </c>
      <c r="E65" s="333"/>
      <c r="F65" s="333"/>
      <c r="G65" s="333"/>
      <c r="H65" s="333"/>
      <c r="I65" s="90"/>
      <c r="J65" s="333" t="s">
        <v>109</v>
      </c>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59">
        <f>'PS 04 - Měření a regulace...'!J30</f>
        <v>0</v>
      </c>
      <c r="AH65" s="360"/>
      <c r="AI65" s="360"/>
      <c r="AJ65" s="360"/>
      <c r="AK65" s="360"/>
      <c r="AL65" s="360"/>
      <c r="AM65" s="360"/>
      <c r="AN65" s="359">
        <f t="shared" si="0"/>
        <v>0</v>
      </c>
      <c r="AO65" s="360"/>
      <c r="AP65" s="360"/>
      <c r="AQ65" s="91" t="s">
        <v>78</v>
      </c>
      <c r="AR65" s="92"/>
      <c r="AS65" s="105">
        <v>0</v>
      </c>
      <c r="AT65" s="106">
        <f t="shared" si="1"/>
        <v>0</v>
      </c>
      <c r="AU65" s="107">
        <f>'PS 04 - Měření a regulace...'!P85</f>
        <v>0</v>
      </c>
      <c r="AV65" s="106">
        <f>'PS 04 - Měření a regulace...'!J33</f>
        <v>0</v>
      </c>
      <c r="AW65" s="106">
        <f>'PS 04 - Měření a regulace...'!J34</f>
        <v>0</v>
      </c>
      <c r="AX65" s="106">
        <f>'PS 04 - Měření a regulace...'!J35</f>
        <v>0</v>
      </c>
      <c r="AY65" s="106">
        <f>'PS 04 - Měření a regulace...'!J36</f>
        <v>0</v>
      </c>
      <c r="AZ65" s="106">
        <f>'PS 04 - Měření a regulace...'!F33</f>
        <v>0</v>
      </c>
      <c r="BA65" s="106">
        <f>'PS 04 - Měření a regulace...'!F34</f>
        <v>0</v>
      </c>
      <c r="BB65" s="106">
        <f>'PS 04 - Měření a regulace...'!F35</f>
        <v>0</v>
      </c>
      <c r="BC65" s="106">
        <f>'PS 04 - Měření a regulace...'!F36</f>
        <v>0</v>
      </c>
      <c r="BD65" s="108">
        <f>'PS 04 - Měření a regulace...'!F37</f>
        <v>0</v>
      </c>
      <c r="BT65" s="97" t="s">
        <v>79</v>
      </c>
      <c r="BV65" s="97" t="s">
        <v>73</v>
      </c>
      <c r="BW65" s="97" t="s">
        <v>110</v>
      </c>
      <c r="BX65" s="97" t="s">
        <v>5</v>
      </c>
      <c r="CL65" s="97" t="s">
        <v>19</v>
      </c>
      <c r="CM65" s="97" t="s">
        <v>81</v>
      </c>
    </row>
    <row r="66" spans="1:91" s="2" customFormat="1" ht="30" customHeight="1">
      <c r="A66" s="35"/>
      <c r="B66" s="36"/>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40"/>
      <c r="AS66" s="35"/>
      <c r="AT66" s="35"/>
      <c r="AU66" s="35"/>
      <c r="AV66" s="35"/>
      <c r="AW66" s="35"/>
      <c r="AX66" s="35"/>
      <c r="AY66" s="35"/>
      <c r="AZ66" s="35"/>
      <c r="BA66" s="35"/>
      <c r="BB66" s="35"/>
      <c r="BC66" s="35"/>
      <c r="BD66" s="35"/>
      <c r="BE66" s="35"/>
    </row>
    <row r="67" spans="1:91" s="2" customFormat="1" ht="6.95" customHeight="1">
      <c r="A67" s="35"/>
      <c r="B67" s="48"/>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0"/>
      <c r="AS67" s="35"/>
      <c r="AT67" s="35"/>
      <c r="AU67" s="35"/>
      <c r="AV67" s="35"/>
      <c r="AW67" s="35"/>
      <c r="AX67" s="35"/>
      <c r="AY67" s="35"/>
      <c r="AZ67" s="35"/>
      <c r="BA67" s="35"/>
      <c r="BB67" s="35"/>
      <c r="BC67" s="35"/>
      <c r="BD67" s="35"/>
      <c r="BE67" s="35"/>
    </row>
  </sheetData>
  <sheetProtection algorithmName="SHA-512" hashValue="7StP+1fqBHuKWuuoRqB4DTA2DjVqslxxXOs24jVdmwu0rWA3RvSJfurTRBZbXcERpuIt7fLvOKbQZYsSS1RR5Q==" saltValue="9lWXPCMr3D1tNvalwIWbcZi7IWfSqK7DBV7bnXmdNnJQh764xhAhagw3YeSNIWFGDPNzsWf+yCA8VnLYVb1gCg==" spinCount="100000" sheet="1" objects="1" scenarios="1" formatColumns="0" formatRows="0"/>
  <mergeCells count="82">
    <mergeCell ref="AS49:AT51"/>
    <mergeCell ref="AN65:AP65"/>
    <mergeCell ref="AG65:AM65"/>
    <mergeCell ref="AN54:AP54"/>
    <mergeCell ref="AM50:AP50"/>
    <mergeCell ref="AN64:AP64"/>
    <mergeCell ref="AN63:AP63"/>
    <mergeCell ref="AN62:AP62"/>
    <mergeCell ref="AN57:AP57"/>
    <mergeCell ref="AN61:AP61"/>
    <mergeCell ref="AN58:AP58"/>
    <mergeCell ref="AN52:AP52"/>
    <mergeCell ref="AN56:AP56"/>
    <mergeCell ref="AN60:AP60"/>
    <mergeCell ref="AN55:AP55"/>
    <mergeCell ref="AN59:AP59"/>
    <mergeCell ref="AK35:AO35"/>
    <mergeCell ref="X35:AB35"/>
    <mergeCell ref="AR2:BE2"/>
    <mergeCell ref="AG64:AM64"/>
    <mergeCell ref="AG63:AM63"/>
    <mergeCell ref="AG62:AM62"/>
    <mergeCell ref="AG61:AM61"/>
    <mergeCell ref="AG52:AM52"/>
    <mergeCell ref="AG60:AM60"/>
    <mergeCell ref="AG56:AM56"/>
    <mergeCell ref="AG58:AM58"/>
    <mergeCell ref="AG55:AM55"/>
    <mergeCell ref="AG57:AM57"/>
    <mergeCell ref="AG59:AM59"/>
    <mergeCell ref="AM47:AN47"/>
    <mergeCell ref="AM49:AP49"/>
    <mergeCell ref="AK32:AO32"/>
    <mergeCell ref="L32:P32"/>
    <mergeCell ref="W32:AE32"/>
    <mergeCell ref="AK33:AO33"/>
    <mergeCell ref="L33:P33"/>
    <mergeCell ref="W33:AE33"/>
    <mergeCell ref="AK30:AO30"/>
    <mergeCell ref="L30:P30"/>
    <mergeCell ref="W30:AE30"/>
    <mergeCell ref="L31:P31"/>
    <mergeCell ref="W31:AE31"/>
    <mergeCell ref="AK31:AO31"/>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J64:AF64"/>
    <mergeCell ref="J55:AF55"/>
    <mergeCell ref="K62:AF62"/>
    <mergeCell ref="K58:AF58"/>
    <mergeCell ref="K61:AF61"/>
    <mergeCell ref="K59:AF59"/>
    <mergeCell ref="C52:G52"/>
    <mergeCell ref="D63:H63"/>
    <mergeCell ref="D60:H60"/>
    <mergeCell ref="D64:H64"/>
    <mergeCell ref="D55:H55"/>
    <mergeCell ref="D57:H57"/>
    <mergeCell ref="D56:H56"/>
    <mergeCell ref="E58:I58"/>
    <mergeCell ref="E62:I62"/>
    <mergeCell ref="E61:I61"/>
    <mergeCell ref="E59:I59"/>
    <mergeCell ref="I52:AF52"/>
    <mergeCell ref="J63:AF63"/>
    <mergeCell ref="J60:AF60"/>
    <mergeCell ref="J57:AF57"/>
    <mergeCell ref="J56:AF56"/>
  </mergeCells>
  <hyperlinks>
    <hyperlink ref="A55" location="'SO 01 - Příprava stavby -...'!C2" display="/"/>
    <hyperlink ref="A56" location="'SO 02 - Vlastní vestavba'!C2" display="/"/>
    <hyperlink ref="A58" location="'PS 011 - ZT-pevně spojená...'!C2" display="/"/>
    <hyperlink ref="A59" location="'PS 013 - Videomanagement ...'!C2" display="/"/>
    <hyperlink ref="A61" location="'PS 02 - Úprava stávajícíc...'!C2" display="/"/>
    <hyperlink ref="A62" location="'PS 021 - Vytápění a chlaz...'!C2" display="/"/>
    <hyperlink ref="A63" location="'PS 03 - Úprava elektroins...'!C2" display="/"/>
    <hyperlink ref="A64" location="'SO 03 - Úprava zařízení v...'!C2" display="/"/>
    <hyperlink ref="A65" location="'PS 04 - Měření a regulac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5"/>
  <sheetViews>
    <sheetView showGridLines="0" topLeftCell="A44"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80</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113</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22</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
        <v>32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tr">
        <f>IF('Rekapitulace stavby'!AN19="","",'Rekapitulace stavby'!AN19)</f>
        <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3" t="s">
        <v>28</v>
      </c>
      <c r="J24" s="104" t="str">
        <f>IF('Rekapitulace stavby'!AN20="","",'Rekapitulace stavby'!AN20)</f>
        <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ROUND(J90,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ROUND((SUM(BE90:BE264)),  2)</f>
        <v>0</v>
      </c>
      <c r="G33" s="35"/>
      <c r="H33" s="35"/>
      <c r="I33" s="125">
        <v>0.21</v>
      </c>
      <c r="J33" s="124">
        <f>ROUND(((SUM(BE90:BE264))*I33),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ROUND((SUM(BF90:BF264)),  2)</f>
        <v>0</v>
      </c>
      <c r="G34" s="35"/>
      <c r="H34" s="35"/>
      <c r="I34" s="125">
        <v>0.15</v>
      </c>
      <c r="J34" s="124">
        <f>ROUND(((SUM(BF90:BF264))*I34),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ROUND((SUM(BG90:BG264)),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ROUND((SUM(BH90:BH264)),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ROUND((SUM(BI90:BI264)),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SO 01 - Příprava stavby - bourání stávajících konstrukcí</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SZZ Krnov,p.o.,I.P.Pavlova 552/9, 794 01 Krnov</v>
      </c>
      <c r="G54" s="37"/>
      <c r="H54" s="37"/>
      <c r="I54" s="30" t="s">
        <v>31</v>
      </c>
      <c r="J54" s="33" t="str">
        <f>E21</f>
        <v>Janda &amp; Zezula architekti, tř.28 října 1639, FM</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J90</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118</v>
      </c>
      <c r="E60" s="144"/>
      <c r="F60" s="144"/>
      <c r="G60" s="144"/>
      <c r="H60" s="144"/>
      <c r="I60" s="144"/>
      <c r="J60" s="145">
        <f>J91</f>
        <v>0</v>
      </c>
      <c r="K60" s="142"/>
      <c r="L60" s="146"/>
    </row>
    <row r="61" spans="1:47" s="10" customFormat="1" ht="19.899999999999999" customHeight="1">
      <c r="B61" s="147"/>
      <c r="C61" s="98"/>
      <c r="D61" s="148" t="s">
        <v>119</v>
      </c>
      <c r="E61" s="149"/>
      <c r="F61" s="149"/>
      <c r="G61" s="149"/>
      <c r="H61" s="149"/>
      <c r="I61" s="149"/>
      <c r="J61" s="150">
        <f>J92</f>
        <v>0</v>
      </c>
      <c r="K61" s="98"/>
      <c r="L61" s="151"/>
    </row>
    <row r="62" spans="1:47" s="10" customFormat="1" ht="19.899999999999999" customHeight="1">
      <c r="B62" s="147"/>
      <c r="C62" s="98"/>
      <c r="D62" s="148" t="s">
        <v>120</v>
      </c>
      <c r="E62" s="149"/>
      <c r="F62" s="149"/>
      <c r="G62" s="149"/>
      <c r="H62" s="149"/>
      <c r="I62" s="149"/>
      <c r="J62" s="150">
        <f>J98</f>
        <v>0</v>
      </c>
      <c r="K62" s="98"/>
      <c r="L62" s="151"/>
    </row>
    <row r="63" spans="1:47" s="10" customFormat="1" ht="19.899999999999999" customHeight="1">
      <c r="B63" s="147"/>
      <c r="C63" s="98"/>
      <c r="D63" s="148" t="s">
        <v>121</v>
      </c>
      <c r="E63" s="149"/>
      <c r="F63" s="149"/>
      <c r="G63" s="149"/>
      <c r="H63" s="149"/>
      <c r="I63" s="149"/>
      <c r="J63" s="150">
        <f>J185</f>
        <v>0</v>
      </c>
      <c r="K63" s="98"/>
      <c r="L63" s="151"/>
    </row>
    <row r="64" spans="1:47" s="10" customFormat="1" ht="19.899999999999999" customHeight="1">
      <c r="B64" s="147"/>
      <c r="C64" s="98"/>
      <c r="D64" s="148" t="s">
        <v>122</v>
      </c>
      <c r="E64" s="149"/>
      <c r="F64" s="149"/>
      <c r="G64" s="149"/>
      <c r="H64" s="149"/>
      <c r="I64" s="149"/>
      <c r="J64" s="150">
        <f>J204</f>
        <v>0</v>
      </c>
      <c r="K64" s="98"/>
      <c r="L64" s="151"/>
    </row>
    <row r="65" spans="1:31" s="9" customFormat="1" ht="24.95" customHeight="1">
      <c r="B65" s="141"/>
      <c r="C65" s="142"/>
      <c r="D65" s="143" t="s">
        <v>123</v>
      </c>
      <c r="E65" s="144"/>
      <c r="F65" s="144"/>
      <c r="G65" s="144"/>
      <c r="H65" s="144"/>
      <c r="I65" s="144"/>
      <c r="J65" s="145">
        <f>J207</f>
        <v>0</v>
      </c>
      <c r="K65" s="142"/>
      <c r="L65" s="146"/>
    </row>
    <row r="66" spans="1:31" s="10" customFormat="1" ht="19.899999999999999" customHeight="1">
      <c r="B66" s="147"/>
      <c r="C66" s="98"/>
      <c r="D66" s="148" t="s">
        <v>124</v>
      </c>
      <c r="E66" s="149"/>
      <c r="F66" s="149"/>
      <c r="G66" s="149"/>
      <c r="H66" s="149"/>
      <c r="I66" s="149"/>
      <c r="J66" s="150">
        <f>J208</f>
        <v>0</v>
      </c>
      <c r="K66" s="98"/>
      <c r="L66" s="151"/>
    </row>
    <row r="67" spans="1:31" s="10" customFormat="1" ht="19.899999999999999" customHeight="1">
      <c r="B67" s="147"/>
      <c r="C67" s="98"/>
      <c r="D67" s="148" t="s">
        <v>125</v>
      </c>
      <c r="E67" s="149"/>
      <c r="F67" s="149"/>
      <c r="G67" s="149"/>
      <c r="H67" s="149"/>
      <c r="I67" s="149"/>
      <c r="J67" s="150">
        <f>J214</f>
        <v>0</v>
      </c>
      <c r="K67" s="98"/>
      <c r="L67" s="151"/>
    </row>
    <row r="68" spans="1:31" s="10" customFormat="1" ht="19.899999999999999" customHeight="1">
      <c r="B68" s="147"/>
      <c r="C68" s="98"/>
      <c r="D68" s="148" t="s">
        <v>126</v>
      </c>
      <c r="E68" s="149"/>
      <c r="F68" s="149"/>
      <c r="G68" s="149"/>
      <c r="H68" s="149"/>
      <c r="I68" s="149"/>
      <c r="J68" s="150">
        <f>J225</f>
        <v>0</v>
      </c>
      <c r="K68" s="98"/>
      <c r="L68" s="151"/>
    </row>
    <row r="69" spans="1:31" s="9" customFormat="1" ht="24.95" customHeight="1">
      <c r="B69" s="141"/>
      <c r="C69" s="142"/>
      <c r="D69" s="143" t="s">
        <v>127</v>
      </c>
      <c r="E69" s="144"/>
      <c r="F69" s="144"/>
      <c r="G69" s="144"/>
      <c r="H69" s="144"/>
      <c r="I69" s="144"/>
      <c r="J69" s="145">
        <f>J255</f>
        <v>0</v>
      </c>
      <c r="K69" s="142"/>
      <c r="L69" s="146"/>
    </row>
    <row r="70" spans="1:31" s="9" customFormat="1" ht="24.95" customHeight="1">
      <c r="B70" s="141"/>
      <c r="C70" s="142"/>
      <c r="D70" s="143" t="s">
        <v>128</v>
      </c>
      <c r="E70" s="144"/>
      <c r="F70" s="144"/>
      <c r="G70" s="144"/>
      <c r="H70" s="144"/>
      <c r="I70" s="144"/>
      <c r="J70" s="145">
        <f>J262</f>
        <v>0</v>
      </c>
      <c r="K70" s="142"/>
      <c r="L70" s="146"/>
    </row>
    <row r="71" spans="1:31" s="2" customFormat="1" ht="21.75" customHeight="1">
      <c r="A71" s="35"/>
      <c r="B71" s="36"/>
      <c r="C71" s="37"/>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14"/>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14"/>
      <c r="S76" s="35"/>
      <c r="T76" s="35"/>
      <c r="U76" s="35"/>
      <c r="V76" s="35"/>
      <c r="W76" s="35"/>
      <c r="X76" s="35"/>
      <c r="Y76" s="35"/>
      <c r="Z76" s="35"/>
      <c r="AA76" s="35"/>
      <c r="AB76" s="35"/>
      <c r="AC76" s="35"/>
      <c r="AD76" s="35"/>
      <c r="AE76" s="35"/>
    </row>
    <row r="77" spans="1:31" s="2" customFormat="1" ht="24.95" customHeight="1">
      <c r="A77" s="35"/>
      <c r="B77" s="36"/>
      <c r="C77" s="24" t="s">
        <v>129</v>
      </c>
      <c r="D77" s="37"/>
      <c r="E77" s="37"/>
      <c r="F77" s="37"/>
      <c r="G77" s="37"/>
      <c r="H77" s="37"/>
      <c r="I77" s="37"/>
      <c r="J77" s="37"/>
      <c r="K77" s="37"/>
      <c r="L77" s="114"/>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16.5" customHeight="1">
      <c r="A80" s="35"/>
      <c r="B80" s="36"/>
      <c r="C80" s="37"/>
      <c r="D80" s="37"/>
      <c r="E80" s="382" t="str">
        <f>E7</f>
        <v>Modernizace operačních sálů a výměna operačního technologického komplementu pavilonu A</v>
      </c>
      <c r="F80" s="383"/>
      <c r="G80" s="383"/>
      <c r="H80" s="383"/>
      <c r="I80" s="37"/>
      <c r="J80" s="37"/>
      <c r="K80" s="37"/>
      <c r="L80" s="114"/>
      <c r="S80" s="35"/>
      <c r="T80" s="35"/>
      <c r="U80" s="35"/>
      <c r="V80" s="35"/>
      <c r="W80" s="35"/>
      <c r="X80" s="35"/>
      <c r="Y80" s="35"/>
      <c r="Z80" s="35"/>
      <c r="AA80" s="35"/>
      <c r="AB80" s="35"/>
      <c r="AC80" s="35"/>
      <c r="AD80" s="35"/>
      <c r="AE80" s="35"/>
    </row>
    <row r="81" spans="1:65" s="2" customFormat="1" ht="12" customHeight="1">
      <c r="A81" s="35"/>
      <c r="B81" s="36"/>
      <c r="C81" s="30" t="s">
        <v>112</v>
      </c>
      <c r="D81" s="37"/>
      <c r="E81" s="37"/>
      <c r="F81" s="37"/>
      <c r="G81" s="37"/>
      <c r="H81" s="37"/>
      <c r="I81" s="37"/>
      <c r="J81" s="37"/>
      <c r="K81" s="37"/>
      <c r="L81" s="114"/>
      <c r="S81" s="35"/>
      <c r="T81" s="35"/>
      <c r="U81" s="35"/>
      <c r="V81" s="35"/>
      <c r="W81" s="35"/>
      <c r="X81" s="35"/>
      <c r="Y81" s="35"/>
      <c r="Z81" s="35"/>
      <c r="AA81" s="35"/>
      <c r="AB81" s="35"/>
      <c r="AC81" s="35"/>
      <c r="AD81" s="35"/>
      <c r="AE81" s="35"/>
    </row>
    <row r="82" spans="1:65" s="2" customFormat="1" ht="16.5" customHeight="1">
      <c r="A82" s="35"/>
      <c r="B82" s="36"/>
      <c r="C82" s="37"/>
      <c r="D82" s="37"/>
      <c r="E82" s="336" t="str">
        <f>E9</f>
        <v>SO 01 - Příprava stavby - bourání stávajících konstrukcí</v>
      </c>
      <c r="F82" s="384"/>
      <c r="G82" s="384"/>
      <c r="H82" s="384"/>
      <c r="I82" s="37"/>
      <c r="J82" s="37"/>
      <c r="K82" s="37"/>
      <c r="L82" s="114"/>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14"/>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 xml:space="preserve"> </v>
      </c>
      <c r="G84" s="37"/>
      <c r="H84" s="37"/>
      <c r="I84" s="30" t="s">
        <v>23</v>
      </c>
      <c r="J84" s="60" t="str">
        <f>IF(J12="","",J12)</f>
        <v>26. 1. 2022</v>
      </c>
      <c r="K84" s="37"/>
      <c r="L84" s="114"/>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14"/>
      <c r="S85" s="35"/>
      <c r="T85" s="35"/>
      <c r="U85" s="35"/>
      <c r="V85" s="35"/>
      <c r="W85" s="35"/>
      <c r="X85" s="35"/>
      <c r="Y85" s="35"/>
      <c r="Z85" s="35"/>
      <c r="AA85" s="35"/>
      <c r="AB85" s="35"/>
      <c r="AC85" s="35"/>
      <c r="AD85" s="35"/>
      <c r="AE85" s="35"/>
    </row>
    <row r="86" spans="1:65" s="2" customFormat="1" ht="40.15" customHeight="1">
      <c r="A86" s="35"/>
      <c r="B86" s="36"/>
      <c r="C86" s="30" t="s">
        <v>25</v>
      </c>
      <c r="D86" s="37"/>
      <c r="E86" s="37"/>
      <c r="F86" s="28" t="str">
        <f>E15</f>
        <v>SZZ Krnov,p.o.,I.P.Pavlova 552/9, 794 01 Krnov</v>
      </c>
      <c r="G86" s="37"/>
      <c r="H86" s="37"/>
      <c r="I86" s="30" t="s">
        <v>31</v>
      </c>
      <c r="J86" s="33" t="str">
        <f>E21</f>
        <v>Janda &amp; Zezula architekti, tř.28 října 1639, FM</v>
      </c>
      <c r="K86" s="37"/>
      <c r="L86" s="114"/>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34</v>
      </c>
      <c r="J87" s="33" t="str">
        <f>E24</f>
        <v xml:space="preserve"> </v>
      </c>
      <c r="K87" s="37"/>
      <c r="L87" s="114"/>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14"/>
      <c r="S88" s="35"/>
      <c r="T88" s="35"/>
      <c r="U88" s="35"/>
      <c r="V88" s="35"/>
      <c r="W88" s="35"/>
      <c r="X88" s="35"/>
      <c r="Y88" s="35"/>
      <c r="Z88" s="35"/>
      <c r="AA88" s="35"/>
      <c r="AB88" s="35"/>
      <c r="AC88" s="35"/>
      <c r="AD88" s="35"/>
      <c r="AE88" s="35"/>
    </row>
    <row r="89" spans="1:65" s="11" customFormat="1" ht="29.25" customHeight="1">
      <c r="A89" s="152"/>
      <c r="B89" s="153"/>
      <c r="C89" s="154" t="s">
        <v>130</v>
      </c>
      <c r="D89" s="155" t="s">
        <v>56</v>
      </c>
      <c r="E89" s="155" t="s">
        <v>52</v>
      </c>
      <c r="F89" s="155" t="s">
        <v>53</v>
      </c>
      <c r="G89" s="155" t="s">
        <v>131</v>
      </c>
      <c r="H89" s="155" t="s">
        <v>132</v>
      </c>
      <c r="I89" s="155" t="s">
        <v>133</v>
      </c>
      <c r="J89" s="155" t="s">
        <v>116</v>
      </c>
      <c r="K89" s="156" t="s">
        <v>134</v>
      </c>
      <c r="L89" s="157"/>
      <c r="M89" s="69" t="s">
        <v>19</v>
      </c>
      <c r="N89" s="70" t="s">
        <v>41</v>
      </c>
      <c r="O89" s="70" t="s">
        <v>135</v>
      </c>
      <c r="P89" s="70" t="s">
        <v>136</v>
      </c>
      <c r="Q89" s="70" t="s">
        <v>137</v>
      </c>
      <c r="R89" s="70" t="s">
        <v>138</v>
      </c>
      <c r="S89" s="70" t="s">
        <v>139</v>
      </c>
      <c r="T89" s="71" t="s">
        <v>140</v>
      </c>
      <c r="U89" s="152"/>
      <c r="V89" s="152"/>
      <c r="W89" s="152"/>
      <c r="X89" s="152"/>
      <c r="Y89" s="152"/>
      <c r="Z89" s="152"/>
      <c r="AA89" s="152"/>
      <c r="AB89" s="152"/>
      <c r="AC89" s="152"/>
      <c r="AD89" s="152"/>
      <c r="AE89" s="152"/>
    </row>
    <row r="90" spans="1:65" s="2" customFormat="1" ht="22.9" customHeight="1">
      <c r="A90" s="35"/>
      <c r="B90" s="36"/>
      <c r="C90" s="76" t="s">
        <v>141</v>
      </c>
      <c r="D90" s="37"/>
      <c r="E90" s="37"/>
      <c r="F90" s="37"/>
      <c r="G90" s="37"/>
      <c r="H90" s="37"/>
      <c r="I90" s="37"/>
      <c r="J90" s="158">
        <f>BK90</f>
        <v>0</v>
      </c>
      <c r="K90" s="37"/>
      <c r="L90" s="40"/>
      <c r="M90" s="72"/>
      <c r="N90" s="159"/>
      <c r="O90" s="73"/>
      <c r="P90" s="160">
        <f>P91+P207+P255+P262</f>
        <v>0</v>
      </c>
      <c r="Q90" s="73"/>
      <c r="R90" s="160">
        <f>R91+R207+R255+R262</f>
        <v>3.4873853999999995</v>
      </c>
      <c r="S90" s="73"/>
      <c r="T90" s="161">
        <f>T91+T207+T255+T262</f>
        <v>69.564733000000004</v>
      </c>
      <c r="U90" s="35"/>
      <c r="V90" s="35"/>
      <c r="W90" s="35"/>
      <c r="X90" s="35"/>
      <c r="Y90" s="35"/>
      <c r="Z90" s="35"/>
      <c r="AA90" s="35"/>
      <c r="AB90" s="35"/>
      <c r="AC90" s="35"/>
      <c r="AD90" s="35"/>
      <c r="AE90" s="35"/>
      <c r="AT90" s="18" t="s">
        <v>70</v>
      </c>
      <c r="AU90" s="18" t="s">
        <v>117</v>
      </c>
      <c r="BK90" s="162">
        <f>BK91+BK207+BK255+BK262</f>
        <v>0</v>
      </c>
    </row>
    <row r="91" spans="1:65" s="12" customFormat="1" ht="25.9" customHeight="1">
      <c r="B91" s="163"/>
      <c r="C91" s="164"/>
      <c r="D91" s="165" t="s">
        <v>70</v>
      </c>
      <c r="E91" s="166" t="s">
        <v>142</v>
      </c>
      <c r="F91" s="166" t="s">
        <v>143</v>
      </c>
      <c r="G91" s="164"/>
      <c r="H91" s="164"/>
      <c r="I91" s="167"/>
      <c r="J91" s="168">
        <f>BK91</f>
        <v>0</v>
      </c>
      <c r="K91" s="164"/>
      <c r="L91" s="169"/>
      <c r="M91" s="170"/>
      <c r="N91" s="171"/>
      <c r="O91" s="171"/>
      <c r="P91" s="172">
        <f>P92+P98+P185+P204</f>
        <v>0</v>
      </c>
      <c r="Q91" s="171"/>
      <c r="R91" s="172">
        <f>R92+R98+R185+R204</f>
        <v>3.6865399999999993E-2</v>
      </c>
      <c r="S91" s="171"/>
      <c r="T91" s="173">
        <f>T92+T98+T185+T204</f>
        <v>63.822237999999999</v>
      </c>
      <c r="AR91" s="174" t="s">
        <v>79</v>
      </c>
      <c r="AT91" s="175" t="s">
        <v>70</v>
      </c>
      <c r="AU91" s="175" t="s">
        <v>71</v>
      </c>
      <c r="AY91" s="174" t="s">
        <v>144</v>
      </c>
      <c r="BK91" s="176">
        <f>BK92+BK98+BK185+BK204</f>
        <v>0</v>
      </c>
    </row>
    <row r="92" spans="1:65" s="12" customFormat="1" ht="22.9" customHeight="1">
      <c r="B92" s="163"/>
      <c r="C92" s="164"/>
      <c r="D92" s="165" t="s">
        <v>70</v>
      </c>
      <c r="E92" s="177" t="s">
        <v>145</v>
      </c>
      <c r="F92" s="177" t="s">
        <v>146</v>
      </c>
      <c r="G92" s="164"/>
      <c r="H92" s="164"/>
      <c r="I92" s="167"/>
      <c r="J92" s="178">
        <f>BK92</f>
        <v>0</v>
      </c>
      <c r="K92" s="164"/>
      <c r="L92" s="169"/>
      <c r="M92" s="170"/>
      <c r="N92" s="171"/>
      <c r="O92" s="171"/>
      <c r="P92" s="172">
        <f>SUM(P93:P97)</f>
        <v>0</v>
      </c>
      <c r="Q92" s="171"/>
      <c r="R92" s="172">
        <f>SUM(R93:R97)</f>
        <v>0</v>
      </c>
      <c r="S92" s="171"/>
      <c r="T92" s="173">
        <f>SUM(T93:T97)</f>
        <v>0</v>
      </c>
      <c r="AR92" s="174" t="s">
        <v>79</v>
      </c>
      <c r="AT92" s="175" t="s">
        <v>70</v>
      </c>
      <c r="AU92" s="175" t="s">
        <v>79</v>
      </c>
      <c r="AY92" s="174" t="s">
        <v>144</v>
      </c>
      <c r="BK92" s="176">
        <f>SUM(BK93:BK97)</f>
        <v>0</v>
      </c>
    </row>
    <row r="93" spans="1:65" s="2" customFormat="1" ht="16.5" customHeight="1">
      <c r="A93" s="35"/>
      <c r="B93" s="36"/>
      <c r="C93" s="179" t="s">
        <v>79</v>
      </c>
      <c r="D93" s="179" t="s">
        <v>147</v>
      </c>
      <c r="E93" s="180" t="s">
        <v>148</v>
      </c>
      <c r="F93" s="181" t="s">
        <v>149</v>
      </c>
      <c r="G93" s="182" t="s">
        <v>150</v>
      </c>
      <c r="H93" s="183">
        <v>283.58</v>
      </c>
      <c r="I93" s="184"/>
      <c r="J93" s="185">
        <f>ROUND(I93*H93,2)</f>
        <v>0</v>
      </c>
      <c r="K93" s="181" t="s">
        <v>151</v>
      </c>
      <c r="L93" s="40"/>
      <c r="M93" s="186" t="s">
        <v>19</v>
      </c>
      <c r="N93" s="187" t="s">
        <v>42</v>
      </c>
      <c r="O93" s="65"/>
      <c r="P93" s="188">
        <f>O93*H93</f>
        <v>0</v>
      </c>
      <c r="Q93" s="188">
        <v>0</v>
      </c>
      <c r="R93" s="188">
        <f>Q93*H93</f>
        <v>0</v>
      </c>
      <c r="S93" s="188">
        <v>0</v>
      </c>
      <c r="T93" s="189">
        <f>S93*H93</f>
        <v>0</v>
      </c>
      <c r="U93" s="35"/>
      <c r="V93" s="35"/>
      <c r="W93" s="35"/>
      <c r="X93" s="35"/>
      <c r="Y93" s="35"/>
      <c r="Z93" s="35"/>
      <c r="AA93" s="35"/>
      <c r="AB93" s="35"/>
      <c r="AC93" s="35"/>
      <c r="AD93" s="35"/>
      <c r="AE93" s="35"/>
      <c r="AR93" s="190" t="s">
        <v>152</v>
      </c>
      <c r="AT93" s="190" t="s">
        <v>147</v>
      </c>
      <c r="AU93" s="190" t="s">
        <v>81</v>
      </c>
      <c r="AY93" s="18" t="s">
        <v>144</v>
      </c>
      <c r="BE93" s="191">
        <f>IF(N93="základní",J93,0)</f>
        <v>0</v>
      </c>
      <c r="BF93" s="191">
        <f>IF(N93="snížená",J93,0)</f>
        <v>0</v>
      </c>
      <c r="BG93" s="191">
        <f>IF(N93="zákl. přenesená",J93,0)</f>
        <v>0</v>
      </c>
      <c r="BH93" s="191">
        <f>IF(N93="sníž. přenesená",J93,0)</f>
        <v>0</v>
      </c>
      <c r="BI93" s="191">
        <f>IF(N93="nulová",J93,0)</f>
        <v>0</v>
      </c>
      <c r="BJ93" s="18" t="s">
        <v>79</v>
      </c>
      <c r="BK93" s="191">
        <f>ROUND(I93*H93,2)</f>
        <v>0</v>
      </c>
      <c r="BL93" s="18" t="s">
        <v>152</v>
      </c>
      <c r="BM93" s="190" t="s">
        <v>153</v>
      </c>
    </row>
    <row r="94" spans="1:65" s="2" customFormat="1" ht="11.25">
      <c r="A94" s="35"/>
      <c r="B94" s="36"/>
      <c r="C94" s="37"/>
      <c r="D94" s="192" t="s">
        <v>154</v>
      </c>
      <c r="E94" s="37"/>
      <c r="F94" s="193" t="s">
        <v>155</v>
      </c>
      <c r="G94" s="37"/>
      <c r="H94" s="37"/>
      <c r="I94" s="194"/>
      <c r="J94" s="37"/>
      <c r="K94" s="37"/>
      <c r="L94" s="40"/>
      <c r="M94" s="195"/>
      <c r="N94" s="196"/>
      <c r="O94" s="65"/>
      <c r="P94" s="65"/>
      <c r="Q94" s="65"/>
      <c r="R94" s="65"/>
      <c r="S94" s="65"/>
      <c r="T94" s="66"/>
      <c r="U94" s="35"/>
      <c r="V94" s="35"/>
      <c r="W94" s="35"/>
      <c r="X94" s="35"/>
      <c r="Y94" s="35"/>
      <c r="Z94" s="35"/>
      <c r="AA94" s="35"/>
      <c r="AB94" s="35"/>
      <c r="AC94" s="35"/>
      <c r="AD94" s="35"/>
      <c r="AE94" s="35"/>
      <c r="AT94" s="18" t="s">
        <v>154</v>
      </c>
      <c r="AU94" s="18" t="s">
        <v>81</v>
      </c>
    </row>
    <row r="95" spans="1:65" s="13" customFormat="1" ht="11.25">
      <c r="B95" s="197"/>
      <c r="C95" s="198"/>
      <c r="D95" s="199" t="s">
        <v>156</v>
      </c>
      <c r="E95" s="200" t="s">
        <v>19</v>
      </c>
      <c r="F95" s="201" t="s">
        <v>157</v>
      </c>
      <c r="G95" s="198"/>
      <c r="H95" s="200" t="s">
        <v>19</v>
      </c>
      <c r="I95" s="202"/>
      <c r="J95" s="198"/>
      <c r="K95" s="198"/>
      <c r="L95" s="203"/>
      <c r="M95" s="204"/>
      <c r="N95" s="205"/>
      <c r="O95" s="205"/>
      <c r="P95" s="205"/>
      <c r="Q95" s="205"/>
      <c r="R95" s="205"/>
      <c r="S95" s="205"/>
      <c r="T95" s="206"/>
      <c r="AT95" s="207" t="s">
        <v>156</v>
      </c>
      <c r="AU95" s="207" t="s">
        <v>81</v>
      </c>
      <c r="AV95" s="13" t="s">
        <v>79</v>
      </c>
      <c r="AW95" s="13" t="s">
        <v>33</v>
      </c>
      <c r="AX95" s="13" t="s">
        <v>71</v>
      </c>
      <c r="AY95" s="207" t="s">
        <v>144</v>
      </c>
    </row>
    <row r="96" spans="1:65" s="14" customFormat="1" ht="11.25">
      <c r="B96" s="208"/>
      <c r="C96" s="209"/>
      <c r="D96" s="199" t="s">
        <v>156</v>
      </c>
      <c r="E96" s="210" t="s">
        <v>19</v>
      </c>
      <c r="F96" s="211" t="s">
        <v>158</v>
      </c>
      <c r="G96" s="209"/>
      <c r="H96" s="212">
        <v>283.58</v>
      </c>
      <c r="I96" s="213"/>
      <c r="J96" s="209"/>
      <c r="K96" s="209"/>
      <c r="L96" s="214"/>
      <c r="M96" s="215"/>
      <c r="N96" s="216"/>
      <c r="O96" s="216"/>
      <c r="P96" s="216"/>
      <c r="Q96" s="216"/>
      <c r="R96" s="216"/>
      <c r="S96" s="216"/>
      <c r="T96" s="217"/>
      <c r="AT96" s="218" t="s">
        <v>156</v>
      </c>
      <c r="AU96" s="218" t="s">
        <v>81</v>
      </c>
      <c r="AV96" s="14" t="s">
        <v>81</v>
      </c>
      <c r="AW96" s="14" t="s">
        <v>33</v>
      </c>
      <c r="AX96" s="14" t="s">
        <v>71</v>
      </c>
      <c r="AY96" s="218" t="s">
        <v>144</v>
      </c>
    </row>
    <row r="97" spans="1:65" s="15" customFormat="1" ht="11.25">
      <c r="B97" s="219"/>
      <c r="C97" s="220"/>
      <c r="D97" s="199" t="s">
        <v>156</v>
      </c>
      <c r="E97" s="221" t="s">
        <v>19</v>
      </c>
      <c r="F97" s="222" t="s">
        <v>159</v>
      </c>
      <c r="G97" s="220"/>
      <c r="H97" s="223">
        <v>283.58</v>
      </c>
      <c r="I97" s="224"/>
      <c r="J97" s="220"/>
      <c r="K97" s="220"/>
      <c r="L97" s="225"/>
      <c r="M97" s="226"/>
      <c r="N97" s="227"/>
      <c r="O97" s="227"/>
      <c r="P97" s="227"/>
      <c r="Q97" s="227"/>
      <c r="R97" s="227"/>
      <c r="S97" s="227"/>
      <c r="T97" s="228"/>
      <c r="AT97" s="229" t="s">
        <v>156</v>
      </c>
      <c r="AU97" s="229" t="s">
        <v>81</v>
      </c>
      <c r="AV97" s="15" t="s">
        <v>152</v>
      </c>
      <c r="AW97" s="15" t="s">
        <v>33</v>
      </c>
      <c r="AX97" s="15" t="s">
        <v>79</v>
      </c>
      <c r="AY97" s="229" t="s">
        <v>144</v>
      </c>
    </row>
    <row r="98" spans="1:65" s="12" customFormat="1" ht="22.9" customHeight="1">
      <c r="B98" s="163"/>
      <c r="C98" s="164"/>
      <c r="D98" s="165" t="s">
        <v>70</v>
      </c>
      <c r="E98" s="177" t="s">
        <v>160</v>
      </c>
      <c r="F98" s="177" t="s">
        <v>161</v>
      </c>
      <c r="G98" s="164"/>
      <c r="H98" s="164"/>
      <c r="I98" s="167"/>
      <c r="J98" s="178">
        <f>BK98</f>
        <v>0</v>
      </c>
      <c r="K98" s="164"/>
      <c r="L98" s="169"/>
      <c r="M98" s="170"/>
      <c r="N98" s="171"/>
      <c r="O98" s="171"/>
      <c r="P98" s="172">
        <f>SUM(P99:P184)</f>
        <v>0</v>
      </c>
      <c r="Q98" s="171"/>
      <c r="R98" s="172">
        <f>SUM(R99:R184)</f>
        <v>3.6865399999999993E-2</v>
      </c>
      <c r="S98" s="171"/>
      <c r="T98" s="173">
        <f>SUM(T99:T184)</f>
        <v>63.822237999999999</v>
      </c>
      <c r="AR98" s="174" t="s">
        <v>79</v>
      </c>
      <c r="AT98" s="175" t="s">
        <v>70</v>
      </c>
      <c r="AU98" s="175" t="s">
        <v>79</v>
      </c>
      <c r="AY98" s="174" t="s">
        <v>144</v>
      </c>
      <c r="BK98" s="176">
        <f>SUM(BK99:BK184)</f>
        <v>0</v>
      </c>
    </row>
    <row r="99" spans="1:65" s="2" customFormat="1" ht="24.2" customHeight="1">
      <c r="A99" s="35"/>
      <c r="B99" s="36"/>
      <c r="C99" s="179" t="s">
        <v>81</v>
      </c>
      <c r="D99" s="179" t="s">
        <v>147</v>
      </c>
      <c r="E99" s="180" t="s">
        <v>162</v>
      </c>
      <c r="F99" s="181" t="s">
        <v>163</v>
      </c>
      <c r="G99" s="182" t="s">
        <v>150</v>
      </c>
      <c r="H99" s="183">
        <v>405.6</v>
      </c>
      <c r="I99" s="184"/>
      <c r="J99" s="185">
        <f>ROUND(I99*H99,2)</f>
        <v>0</v>
      </c>
      <c r="K99" s="181" t="s">
        <v>151</v>
      </c>
      <c r="L99" s="40"/>
      <c r="M99" s="186" t="s">
        <v>19</v>
      </c>
      <c r="N99" s="187" t="s">
        <v>42</v>
      </c>
      <c r="O99" s="65"/>
      <c r="P99" s="188">
        <f>O99*H99</f>
        <v>0</v>
      </c>
      <c r="Q99" s="188">
        <v>0</v>
      </c>
      <c r="R99" s="188">
        <f>Q99*H99</f>
        <v>0</v>
      </c>
      <c r="S99" s="188">
        <v>0</v>
      </c>
      <c r="T99" s="189">
        <f>S99*H99</f>
        <v>0</v>
      </c>
      <c r="U99" s="35"/>
      <c r="V99" s="35"/>
      <c r="W99" s="35"/>
      <c r="X99" s="35"/>
      <c r="Y99" s="35"/>
      <c r="Z99" s="35"/>
      <c r="AA99" s="35"/>
      <c r="AB99" s="35"/>
      <c r="AC99" s="35"/>
      <c r="AD99" s="35"/>
      <c r="AE99" s="35"/>
      <c r="AR99" s="190" t="s">
        <v>152</v>
      </c>
      <c r="AT99" s="190" t="s">
        <v>147</v>
      </c>
      <c r="AU99" s="190" t="s">
        <v>81</v>
      </c>
      <c r="AY99" s="18" t="s">
        <v>144</v>
      </c>
      <c r="BE99" s="191">
        <f>IF(N99="základní",J99,0)</f>
        <v>0</v>
      </c>
      <c r="BF99" s="191">
        <f>IF(N99="snížená",J99,0)</f>
        <v>0</v>
      </c>
      <c r="BG99" s="191">
        <f>IF(N99="zákl. přenesená",J99,0)</f>
        <v>0</v>
      </c>
      <c r="BH99" s="191">
        <f>IF(N99="sníž. přenesená",J99,0)</f>
        <v>0</v>
      </c>
      <c r="BI99" s="191">
        <f>IF(N99="nulová",J99,0)</f>
        <v>0</v>
      </c>
      <c r="BJ99" s="18" t="s">
        <v>79</v>
      </c>
      <c r="BK99" s="191">
        <f>ROUND(I99*H99,2)</f>
        <v>0</v>
      </c>
      <c r="BL99" s="18" t="s">
        <v>152</v>
      </c>
      <c r="BM99" s="190" t="s">
        <v>164</v>
      </c>
    </row>
    <row r="100" spans="1:65" s="2" customFormat="1" ht="11.25">
      <c r="A100" s="35"/>
      <c r="B100" s="36"/>
      <c r="C100" s="37"/>
      <c r="D100" s="192" t="s">
        <v>154</v>
      </c>
      <c r="E100" s="37"/>
      <c r="F100" s="193" t="s">
        <v>165</v>
      </c>
      <c r="G100" s="37"/>
      <c r="H100" s="37"/>
      <c r="I100" s="194"/>
      <c r="J100" s="37"/>
      <c r="K100" s="37"/>
      <c r="L100" s="40"/>
      <c r="M100" s="195"/>
      <c r="N100" s="196"/>
      <c r="O100" s="65"/>
      <c r="P100" s="65"/>
      <c r="Q100" s="65"/>
      <c r="R100" s="65"/>
      <c r="S100" s="65"/>
      <c r="T100" s="66"/>
      <c r="U100" s="35"/>
      <c r="V100" s="35"/>
      <c r="W100" s="35"/>
      <c r="X100" s="35"/>
      <c r="Y100" s="35"/>
      <c r="Z100" s="35"/>
      <c r="AA100" s="35"/>
      <c r="AB100" s="35"/>
      <c r="AC100" s="35"/>
      <c r="AD100" s="35"/>
      <c r="AE100" s="35"/>
      <c r="AT100" s="18" t="s">
        <v>154</v>
      </c>
      <c r="AU100" s="18" t="s">
        <v>81</v>
      </c>
    </row>
    <row r="101" spans="1:65" s="14" customFormat="1" ht="11.25">
      <c r="B101" s="208"/>
      <c r="C101" s="209"/>
      <c r="D101" s="199" t="s">
        <v>156</v>
      </c>
      <c r="E101" s="210" t="s">
        <v>19</v>
      </c>
      <c r="F101" s="211" t="s">
        <v>166</v>
      </c>
      <c r="G101" s="209"/>
      <c r="H101" s="212">
        <v>244.8</v>
      </c>
      <c r="I101" s="213"/>
      <c r="J101" s="209"/>
      <c r="K101" s="209"/>
      <c r="L101" s="214"/>
      <c r="M101" s="215"/>
      <c r="N101" s="216"/>
      <c r="O101" s="216"/>
      <c r="P101" s="216"/>
      <c r="Q101" s="216"/>
      <c r="R101" s="216"/>
      <c r="S101" s="216"/>
      <c r="T101" s="217"/>
      <c r="AT101" s="218" t="s">
        <v>156</v>
      </c>
      <c r="AU101" s="218" t="s">
        <v>81</v>
      </c>
      <c r="AV101" s="14" t="s">
        <v>81</v>
      </c>
      <c r="AW101" s="14" t="s">
        <v>33</v>
      </c>
      <c r="AX101" s="14" t="s">
        <v>71</v>
      </c>
      <c r="AY101" s="218" t="s">
        <v>144</v>
      </c>
    </row>
    <row r="102" spans="1:65" s="14" customFormat="1" ht="11.25">
      <c r="B102" s="208"/>
      <c r="C102" s="209"/>
      <c r="D102" s="199" t="s">
        <v>156</v>
      </c>
      <c r="E102" s="210" t="s">
        <v>19</v>
      </c>
      <c r="F102" s="211" t="s">
        <v>167</v>
      </c>
      <c r="G102" s="209"/>
      <c r="H102" s="212">
        <v>160.80000000000001</v>
      </c>
      <c r="I102" s="213"/>
      <c r="J102" s="209"/>
      <c r="K102" s="209"/>
      <c r="L102" s="214"/>
      <c r="M102" s="215"/>
      <c r="N102" s="216"/>
      <c r="O102" s="216"/>
      <c r="P102" s="216"/>
      <c r="Q102" s="216"/>
      <c r="R102" s="216"/>
      <c r="S102" s="216"/>
      <c r="T102" s="217"/>
      <c r="AT102" s="218" t="s">
        <v>156</v>
      </c>
      <c r="AU102" s="218" t="s">
        <v>81</v>
      </c>
      <c r="AV102" s="14" t="s">
        <v>81</v>
      </c>
      <c r="AW102" s="14" t="s">
        <v>33</v>
      </c>
      <c r="AX102" s="14" t="s">
        <v>71</v>
      </c>
      <c r="AY102" s="218" t="s">
        <v>144</v>
      </c>
    </row>
    <row r="103" spans="1:65" s="15" customFormat="1" ht="11.25">
      <c r="B103" s="219"/>
      <c r="C103" s="220"/>
      <c r="D103" s="199" t="s">
        <v>156</v>
      </c>
      <c r="E103" s="221" t="s">
        <v>19</v>
      </c>
      <c r="F103" s="222" t="s">
        <v>159</v>
      </c>
      <c r="G103" s="220"/>
      <c r="H103" s="223">
        <v>405.6</v>
      </c>
      <c r="I103" s="224"/>
      <c r="J103" s="220"/>
      <c r="K103" s="220"/>
      <c r="L103" s="225"/>
      <c r="M103" s="226"/>
      <c r="N103" s="227"/>
      <c r="O103" s="227"/>
      <c r="P103" s="227"/>
      <c r="Q103" s="227"/>
      <c r="R103" s="227"/>
      <c r="S103" s="227"/>
      <c r="T103" s="228"/>
      <c r="AT103" s="229" t="s">
        <v>156</v>
      </c>
      <c r="AU103" s="229" t="s">
        <v>81</v>
      </c>
      <c r="AV103" s="15" t="s">
        <v>152</v>
      </c>
      <c r="AW103" s="15" t="s">
        <v>33</v>
      </c>
      <c r="AX103" s="15" t="s">
        <v>79</v>
      </c>
      <c r="AY103" s="229" t="s">
        <v>144</v>
      </c>
    </row>
    <row r="104" spans="1:65" s="2" customFormat="1" ht="24.2" customHeight="1">
      <c r="A104" s="35"/>
      <c r="B104" s="36"/>
      <c r="C104" s="179" t="s">
        <v>168</v>
      </c>
      <c r="D104" s="179" t="s">
        <v>147</v>
      </c>
      <c r="E104" s="180" t="s">
        <v>169</v>
      </c>
      <c r="F104" s="181" t="s">
        <v>170</v>
      </c>
      <c r="G104" s="182" t="s">
        <v>150</v>
      </c>
      <c r="H104" s="183">
        <v>12168</v>
      </c>
      <c r="I104" s="184"/>
      <c r="J104" s="185">
        <f>ROUND(I104*H104,2)</f>
        <v>0</v>
      </c>
      <c r="K104" s="181" t="s">
        <v>151</v>
      </c>
      <c r="L104" s="40"/>
      <c r="M104" s="186" t="s">
        <v>19</v>
      </c>
      <c r="N104" s="187" t="s">
        <v>42</v>
      </c>
      <c r="O104" s="65"/>
      <c r="P104" s="188">
        <f>O104*H104</f>
        <v>0</v>
      </c>
      <c r="Q104" s="188">
        <v>0</v>
      </c>
      <c r="R104" s="188">
        <f>Q104*H104</f>
        <v>0</v>
      </c>
      <c r="S104" s="188">
        <v>0</v>
      </c>
      <c r="T104" s="189">
        <f>S104*H104</f>
        <v>0</v>
      </c>
      <c r="U104" s="35"/>
      <c r="V104" s="35"/>
      <c r="W104" s="35"/>
      <c r="X104" s="35"/>
      <c r="Y104" s="35"/>
      <c r="Z104" s="35"/>
      <c r="AA104" s="35"/>
      <c r="AB104" s="35"/>
      <c r="AC104" s="35"/>
      <c r="AD104" s="35"/>
      <c r="AE104" s="35"/>
      <c r="AR104" s="190" t="s">
        <v>152</v>
      </c>
      <c r="AT104" s="190" t="s">
        <v>147</v>
      </c>
      <c r="AU104" s="190" t="s">
        <v>81</v>
      </c>
      <c r="AY104" s="18" t="s">
        <v>144</v>
      </c>
      <c r="BE104" s="191">
        <f>IF(N104="základní",J104,0)</f>
        <v>0</v>
      </c>
      <c r="BF104" s="191">
        <f>IF(N104="snížená",J104,0)</f>
        <v>0</v>
      </c>
      <c r="BG104" s="191">
        <f>IF(N104="zákl. přenesená",J104,0)</f>
        <v>0</v>
      </c>
      <c r="BH104" s="191">
        <f>IF(N104="sníž. přenesená",J104,0)</f>
        <v>0</v>
      </c>
      <c r="BI104" s="191">
        <f>IF(N104="nulová",J104,0)</f>
        <v>0</v>
      </c>
      <c r="BJ104" s="18" t="s">
        <v>79</v>
      </c>
      <c r="BK104" s="191">
        <f>ROUND(I104*H104,2)</f>
        <v>0</v>
      </c>
      <c r="BL104" s="18" t="s">
        <v>152</v>
      </c>
      <c r="BM104" s="190" t="s">
        <v>171</v>
      </c>
    </row>
    <row r="105" spans="1:65" s="2" customFormat="1" ht="11.25">
      <c r="A105" s="35"/>
      <c r="B105" s="36"/>
      <c r="C105" s="37"/>
      <c r="D105" s="192" t="s">
        <v>154</v>
      </c>
      <c r="E105" s="37"/>
      <c r="F105" s="193" t="s">
        <v>172</v>
      </c>
      <c r="G105" s="37"/>
      <c r="H105" s="37"/>
      <c r="I105" s="194"/>
      <c r="J105" s="37"/>
      <c r="K105" s="37"/>
      <c r="L105" s="40"/>
      <c r="M105" s="195"/>
      <c r="N105" s="196"/>
      <c r="O105" s="65"/>
      <c r="P105" s="65"/>
      <c r="Q105" s="65"/>
      <c r="R105" s="65"/>
      <c r="S105" s="65"/>
      <c r="T105" s="66"/>
      <c r="U105" s="35"/>
      <c r="V105" s="35"/>
      <c r="W105" s="35"/>
      <c r="X105" s="35"/>
      <c r="Y105" s="35"/>
      <c r="Z105" s="35"/>
      <c r="AA105" s="35"/>
      <c r="AB105" s="35"/>
      <c r="AC105" s="35"/>
      <c r="AD105" s="35"/>
      <c r="AE105" s="35"/>
      <c r="AT105" s="18" t="s">
        <v>154</v>
      </c>
      <c r="AU105" s="18" t="s">
        <v>81</v>
      </c>
    </row>
    <row r="106" spans="1:65" s="14" customFormat="1" ht="11.25">
      <c r="B106" s="208"/>
      <c r="C106" s="209"/>
      <c r="D106" s="199" t="s">
        <v>156</v>
      </c>
      <c r="E106" s="210" t="s">
        <v>19</v>
      </c>
      <c r="F106" s="211" t="s">
        <v>173</v>
      </c>
      <c r="G106" s="209"/>
      <c r="H106" s="212">
        <v>12168</v>
      </c>
      <c r="I106" s="213"/>
      <c r="J106" s="209"/>
      <c r="K106" s="209"/>
      <c r="L106" s="214"/>
      <c r="M106" s="215"/>
      <c r="N106" s="216"/>
      <c r="O106" s="216"/>
      <c r="P106" s="216"/>
      <c r="Q106" s="216"/>
      <c r="R106" s="216"/>
      <c r="S106" s="216"/>
      <c r="T106" s="217"/>
      <c r="AT106" s="218" t="s">
        <v>156</v>
      </c>
      <c r="AU106" s="218" t="s">
        <v>81</v>
      </c>
      <c r="AV106" s="14" t="s">
        <v>81</v>
      </c>
      <c r="AW106" s="14" t="s">
        <v>33</v>
      </c>
      <c r="AX106" s="14" t="s">
        <v>71</v>
      </c>
      <c r="AY106" s="218" t="s">
        <v>144</v>
      </c>
    </row>
    <row r="107" spans="1:65" s="15" customFormat="1" ht="11.25">
      <c r="B107" s="219"/>
      <c r="C107" s="220"/>
      <c r="D107" s="199" t="s">
        <v>156</v>
      </c>
      <c r="E107" s="221" t="s">
        <v>19</v>
      </c>
      <c r="F107" s="222" t="s">
        <v>159</v>
      </c>
      <c r="G107" s="220"/>
      <c r="H107" s="223">
        <v>12168</v>
      </c>
      <c r="I107" s="224"/>
      <c r="J107" s="220"/>
      <c r="K107" s="220"/>
      <c r="L107" s="225"/>
      <c r="M107" s="226"/>
      <c r="N107" s="227"/>
      <c r="O107" s="227"/>
      <c r="P107" s="227"/>
      <c r="Q107" s="227"/>
      <c r="R107" s="227"/>
      <c r="S107" s="227"/>
      <c r="T107" s="228"/>
      <c r="AT107" s="229" t="s">
        <v>156</v>
      </c>
      <c r="AU107" s="229" t="s">
        <v>81</v>
      </c>
      <c r="AV107" s="15" t="s">
        <v>152</v>
      </c>
      <c r="AW107" s="15" t="s">
        <v>33</v>
      </c>
      <c r="AX107" s="15" t="s">
        <v>79</v>
      </c>
      <c r="AY107" s="229" t="s">
        <v>144</v>
      </c>
    </row>
    <row r="108" spans="1:65" s="2" customFormat="1" ht="24.2" customHeight="1">
      <c r="A108" s="35"/>
      <c r="B108" s="36"/>
      <c r="C108" s="179" t="s">
        <v>152</v>
      </c>
      <c r="D108" s="179" t="s">
        <v>147</v>
      </c>
      <c r="E108" s="180" t="s">
        <v>174</v>
      </c>
      <c r="F108" s="181" t="s">
        <v>175</v>
      </c>
      <c r="G108" s="182" t="s">
        <v>150</v>
      </c>
      <c r="H108" s="183">
        <v>405.6</v>
      </c>
      <c r="I108" s="184"/>
      <c r="J108" s="185">
        <f>ROUND(I108*H108,2)</f>
        <v>0</v>
      </c>
      <c r="K108" s="181" t="s">
        <v>151</v>
      </c>
      <c r="L108" s="40"/>
      <c r="M108" s="186" t="s">
        <v>19</v>
      </c>
      <c r="N108" s="187" t="s">
        <v>42</v>
      </c>
      <c r="O108" s="65"/>
      <c r="P108" s="188">
        <f>O108*H108</f>
        <v>0</v>
      </c>
      <c r="Q108" s="188">
        <v>0</v>
      </c>
      <c r="R108" s="188">
        <f>Q108*H108</f>
        <v>0</v>
      </c>
      <c r="S108" s="188">
        <v>0</v>
      </c>
      <c r="T108" s="189">
        <f>S108*H108</f>
        <v>0</v>
      </c>
      <c r="U108" s="35"/>
      <c r="V108" s="35"/>
      <c r="W108" s="35"/>
      <c r="X108" s="35"/>
      <c r="Y108" s="35"/>
      <c r="Z108" s="35"/>
      <c r="AA108" s="35"/>
      <c r="AB108" s="35"/>
      <c r="AC108" s="35"/>
      <c r="AD108" s="35"/>
      <c r="AE108" s="35"/>
      <c r="AR108" s="190" t="s">
        <v>152</v>
      </c>
      <c r="AT108" s="190" t="s">
        <v>147</v>
      </c>
      <c r="AU108" s="190" t="s">
        <v>81</v>
      </c>
      <c r="AY108" s="18" t="s">
        <v>144</v>
      </c>
      <c r="BE108" s="191">
        <f>IF(N108="základní",J108,0)</f>
        <v>0</v>
      </c>
      <c r="BF108" s="191">
        <f>IF(N108="snížená",J108,0)</f>
        <v>0</v>
      </c>
      <c r="BG108" s="191">
        <f>IF(N108="zákl. přenesená",J108,0)</f>
        <v>0</v>
      </c>
      <c r="BH108" s="191">
        <f>IF(N108="sníž. přenesená",J108,0)</f>
        <v>0</v>
      </c>
      <c r="BI108" s="191">
        <f>IF(N108="nulová",J108,0)</f>
        <v>0</v>
      </c>
      <c r="BJ108" s="18" t="s">
        <v>79</v>
      </c>
      <c r="BK108" s="191">
        <f>ROUND(I108*H108,2)</f>
        <v>0</v>
      </c>
      <c r="BL108" s="18" t="s">
        <v>152</v>
      </c>
      <c r="BM108" s="190" t="s">
        <v>176</v>
      </c>
    </row>
    <row r="109" spans="1:65" s="2" customFormat="1" ht="11.25">
      <c r="A109" s="35"/>
      <c r="B109" s="36"/>
      <c r="C109" s="37"/>
      <c r="D109" s="192" t="s">
        <v>154</v>
      </c>
      <c r="E109" s="37"/>
      <c r="F109" s="193" t="s">
        <v>177</v>
      </c>
      <c r="G109" s="37"/>
      <c r="H109" s="37"/>
      <c r="I109" s="194"/>
      <c r="J109" s="37"/>
      <c r="K109" s="37"/>
      <c r="L109" s="40"/>
      <c r="M109" s="195"/>
      <c r="N109" s="196"/>
      <c r="O109" s="65"/>
      <c r="P109" s="65"/>
      <c r="Q109" s="65"/>
      <c r="R109" s="65"/>
      <c r="S109" s="65"/>
      <c r="T109" s="66"/>
      <c r="U109" s="35"/>
      <c r="V109" s="35"/>
      <c r="W109" s="35"/>
      <c r="X109" s="35"/>
      <c r="Y109" s="35"/>
      <c r="Z109" s="35"/>
      <c r="AA109" s="35"/>
      <c r="AB109" s="35"/>
      <c r="AC109" s="35"/>
      <c r="AD109" s="35"/>
      <c r="AE109" s="35"/>
      <c r="AT109" s="18" t="s">
        <v>154</v>
      </c>
      <c r="AU109" s="18" t="s">
        <v>81</v>
      </c>
    </row>
    <row r="110" spans="1:65" s="14" customFormat="1" ht="11.25">
      <c r="B110" s="208"/>
      <c r="C110" s="209"/>
      <c r="D110" s="199" t="s">
        <v>156</v>
      </c>
      <c r="E110" s="210" t="s">
        <v>19</v>
      </c>
      <c r="F110" s="211" t="s">
        <v>166</v>
      </c>
      <c r="G110" s="209"/>
      <c r="H110" s="212">
        <v>244.8</v>
      </c>
      <c r="I110" s="213"/>
      <c r="J110" s="209"/>
      <c r="K110" s="209"/>
      <c r="L110" s="214"/>
      <c r="M110" s="215"/>
      <c r="N110" s="216"/>
      <c r="O110" s="216"/>
      <c r="P110" s="216"/>
      <c r="Q110" s="216"/>
      <c r="R110" s="216"/>
      <c r="S110" s="216"/>
      <c r="T110" s="217"/>
      <c r="AT110" s="218" t="s">
        <v>156</v>
      </c>
      <c r="AU110" s="218" t="s">
        <v>81</v>
      </c>
      <c r="AV110" s="14" t="s">
        <v>81</v>
      </c>
      <c r="AW110" s="14" t="s">
        <v>33</v>
      </c>
      <c r="AX110" s="14" t="s">
        <v>71</v>
      </c>
      <c r="AY110" s="218" t="s">
        <v>144</v>
      </c>
    </row>
    <row r="111" spans="1:65" s="14" customFormat="1" ht="11.25">
      <c r="B111" s="208"/>
      <c r="C111" s="209"/>
      <c r="D111" s="199" t="s">
        <v>156</v>
      </c>
      <c r="E111" s="210" t="s">
        <v>19</v>
      </c>
      <c r="F111" s="211" t="s">
        <v>167</v>
      </c>
      <c r="G111" s="209"/>
      <c r="H111" s="212">
        <v>160.80000000000001</v>
      </c>
      <c r="I111" s="213"/>
      <c r="J111" s="209"/>
      <c r="K111" s="209"/>
      <c r="L111" s="214"/>
      <c r="M111" s="215"/>
      <c r="N111" s="216"/>
      <c r="O111" s="216"/>
      <c r="P111" s="216"/>
      <c r="Q111" s="216"/>
      <c r="R111" s="216"/>
      <c r="S111" s="216"/>
      <c r="T111" s="217"/>
      <c r="AT111" s="218" t="s">
        <v>156</v>
      </c>
      <c r="AU111" s="218" t="s">
        <v>81</v>
      </c>
      <c r="AV111" s="14" t="s">
        <v>81</v>
      </c>
      <c r="AW111" s="14" t="s">
        <v>33</v>
      </c>
      <c r="AX111" s="14" t="s">
        <v>71</v>
      </c>
      <c r="AY111" s="218" t="s">
        <v>144</v>
      </c>
    </row>
    <row r="112" spans="1:65" s="15" customFormat="1" ht="11.25">
      <c r="B112" s="219"/>
      <c r="C112" s="220"/>
      <c r="D112" s="199" t="s">
        <v>156</v>
      </c>
      <c r="E112" s="221" t="s">
        <v>19</v>
      </c>
      <c r="F112" s="222" t="s">
        <v>159</v>
      </c>
      <c r="G112" s="220"/>
      <c r="H112" s="223">
        <v>405.6</v>
      </c>
      <c r="I112" s="224"/>
      <c r="J112" s="220"/>
      <c r="K112" s="220"/>
      <c r="L112" s="225"/>
      <c r="M112" s="226"/>
      <c r="N112" s="227"/>
      <c r="O112" s="227"/>
      <c r="P112" s="227"/>
      <c r="Q112" s="227"/>
      <c r="R112" s="227"/>
      <c r="S112" s="227"/>
      <c r="T112" s="228"/>
      <c r="AT112" s="229" t="s">
        <v>156</v>
      </c>
      <c r="AU112" s="229" t="s">
        <v>81</v>
      </c>
      <c r="AV112" s="15" t="s">
        <v>152</v>
      </c>
      <c r="AW112" s="15" t="s">
        <v>33</v>
      </c>
      <c r="AX112" s="15" t="s">
        <v>79</v>
      </c>
      <c r="AY112" s="229" t="s">
        <v>144</v>
      </c>
    </row>
    <row r="113" spans="1:65" s="2" customFormat="1" ht="24.2" customHeight="1">
      <c r="A113" s="35"/>
      <c r="B113" s="36"/>
      <c r="C113" s="179" t="s">
        <v>178</v>
      </c>
      <c r="D113" s="179" t="s">
        <v>147</v>
      </c>
      <c r="E113" s="180" t="s">
        <v>179</v>
      </c>
      <c r="F113" s="181" t="s">
        <v>180</v>
      </c>
      <c r="G113" s="182" t="s">
        <v>150</v>
      </c>
      <c r="H113" s="183">
        <v>283.58</v>
      </c>
      <c r="I113" s="184"/>
      <c r="J113" s="185">
        <f>ROUND(I113*H113,2)</f>
        <v>0</v>
      </c>
      <c r="K113" s="181" t="s">
        <v>151</v>
      </c>
      <c r="L113" s="40"/>
      <c r="M113" s="186" t="s">
        <v>19</v>
      </c>
      <c r="N113" s="187" t="s">
        <v>42</v>
      </c>
      <c r="O113" s="65"/>
      <c r="P113" s="188">
        <f>O113*H113</f>
        <v>0</v>
      </c>
      <c r="Q113" s="188">
        <v>1.2999999999999999E-4</v>
      </c>
      <c r="R113" s="188">
        <f>Q113*H113</f>
        <v>3.6865399999999993E-2</v>
      </c>
      <c r="S113" s="188">
        <v>0</v>
      </c>
      <c r="T113" s="189">
        <f>S113*H113</f>
        <v>0</v>
      </c>
      <c r="U113" s="35"/>
      <c r="V113" s="35"/>
      <c r="W113" s="35"/>
      <c r="X113" s="35"/>
      <c r="Y113" s="35"/>
      <c r="Z113" s="35"/>
      <c r="AA113" s="35"/>
      <c r="AB113" s="35"/>
      <c r="AC113" s="35"/>
      <c r="AD113" s="35"/>
      <c r="AE113" s="35"/>
      <c r="AR113" s="190" t="s">
        <v>152</v>
      </c>
      <c r="AT113" s="190" t="s">
        <v>147</v>
      </c>
      <c r="AU113" s="190" t="s">
        <v>81</v>
      </c>
      <c r="AY113" s="18" t="s">
        <v>144</v>
      </c>
      <c r="BE113" s="191">
        <f>IF(N113="základní",J113,0)</f>
        <v>0</v>
      </c>
      <c r="BF113" s="191">
        <f>IF(N113="snížená",J113,0)</f>
        <v>0</v>
      </c>
      <c r="BG113" s="191">
        <f>IF(N113="zákl. přenesená",J113,0)</f>
        <v>0</v>
      </c>
      <c r="BH113" s="191">
        <f>IF(N113="sníž. přenesená",J113,0)</f>
        <v>0</v>
      </c>
      <c r="BI113" s="191">
        <f>IF(N113="nulová",J113,0)</f>
        <v>0</v>
      </c>
      <c r="BJ113" s="18" t="s">
        <v>79</v>
      </c>
      <c r="BK113" s="191">
        <f>ROUND(I113*H113,2)</f>
        <v>0</v>
      </c>
      <c r="BL113" s="18" t="s">
        <v>152</v>
      </c>
      <c r="BM113" s="190" t="s">
        <v>181</v>
      </c>
    </row>
    <row r="114" spans="1:65" s="2" customFormat="1" ht="11.25">
      <c r="A114" s="35"/>
      <c r="B114" s="36"/>
      <c r="C114" s="37"/>
      <c r="D114" s="192" t="s">
        <v>154</v>
      </c>
      <c r="E114" s="37"/>
      <c r="F114" s="193" t="s">
        <v>182</v>
      </c>
      <c r="G114" s="37"/>
      <c r="H114" s="37"/>
      <c r="I114" s="194"/>
      <c r="J114" s="37"/>
      <c r="K114" s="37"/>
      <c r="L114" s="40"/>
      <c r="M114" s="195"/>
      <c r="N114" s="196"/>
      <c r="O114" s="65"/>
      <c r="P114" s="65"/>
      <c r="Q114" s="65"/>
      <c r="R114" s="65"/>
      <c r="S114" s="65"/>
      <c r="T114" s="66"/>
      <c r="U114" s="35"/>
      <c r="V114" s="35"/>
      <c r="W114" s="35"/>
      <c r="X114" s="35"/>
      <c r="Y114" s="35"/>
      <c r="Z114" s="35"/>
      <c r="AA114" s="35"/>
      <c r="AB114" s="35"/>
      <c r="AC114" s="35"/>
      <c r="AD114" s="35"/>
      <c r="AE114" s="35"/>
      <c r="AT114" s="18" t="s">
        <v>154</v>
      </c>
      <c r="AU114" s="18" t="s">
        <v>81</v>
      </c>
    </row>
    <row r="115" spans="1:65" s="13" customFormat="1" ht="11.25">
      <c r="B115" s="197"/>
      <c r="C115" s="198"/>
      <c r="D115" s="199" t="s">
        <v>156</v>
      </c>
      <c r="E115" s="200" t="s">
        <v>19</v>
      </c>
      <c r="F115" s="201" t="s">
        <v>157</v>
      </c>
      <c r="G115" s="198"/>
      <c r="H115" s="200" t="s">
        <v>19</v>
      </c>
      <c r="I115" s="202"/>
      <c r="J115" s="198"/>
      <c r="K115" s="198"/>
      <c r="L115" s="203"/>
      <c r="M115" s="204"/>
      <c r="N115" s="205"/>
      <c r="O115" s="205"/>
      <c r="P115" s="205"/>
      <c r="Q115" s="205"/>
      <c r="R115" s="205"/>
      <c r="S115" s="205"/>
      <c r="T115" s="206"/>
      <c r="AT115" s="207" t="s">
        <v>156</v>
      </c>
      <c r="AU115" s="207" t="s">
        <v>81</v>
      </c>
      <c r="AV115" s="13" t="s">
        <v>79</v>
      </c>
      <c r="AW115" s="13" t="s">
        <v>33</v>
      </c>
      <c r="AX115" s="13" t="s">
        <v>71</v>
      </c>
      <c r="AY115" s="207" t="s">
        <v>144</v>
      </c>
    </row>
    <row r="116" spans="1:65" s="14" customFormat="1" ht="11.25">
      <c r="B116" s="208"/>
      <c r="C116" s="209"/>
      <c r="D116" s="199" t="s">
        <v>156</v>
      </c>
      <c r="E116" s="210" t="s">
        <v>19</v>
      </c>
      <c r="F116" s="211" t="s">
        <v>158</v>
      </c>
      <c r="G116" s="209"/>
      <c r="H116" s="212">
        <v>283.58</v>
      </c>
      <c r="I116" s="213"/>
      <c r="J116" s="209"/>
      <c r="K116" s="209"/>
      <c r="L116" s="214"/>
      <c r="M116" s="215"/>
      <c r="N116" s="216"/>
      <c r="O116" s="216"/>
      <c r="P116" s="216"/>
      <c r="Q116" s="216"/>
      <c r="R116" s="216"/>
      <c r="S116" s="216"/>
      <c r="T116" s="217"/>
      <c r="AT116" s="218" t="s">
        <v>156</v>
      </c>
      <c r="AU116" s="218" t="s">
        <v>81</v>
      </c>
      <c r="AV116" s="14" t="s">
        <v>81</v>
      </c>
      <c r="AW116" s="14" t="s">
        <v>33</v>
      </c>
      <c r="AX116" s="14" t="s">
        <v>71</v>
      </c>
      <c r="AY116" s="218" t="s">
        <v>144</v>
      </c>
    </row>
    <row r="117" spans="1:65" s="15" customFormat="1" ht="11.25">
      <c r="B117" s="219"/>
      <c r="C117" s="220"/>
      <c r="D117" s="199" t="s">
        <v>156</v>
      </c>
      <c r="E117" s="221" t="s">
        <v>19</v>
      </c>
      <c r="F117" s="222" t="s">
        <v>159</v>
      </c>
      <c r="G117" s="220"/>
      <c r="H117" s="223">
        <v>283.58</v>
      </c>
      <c r="I117" s="224"/>
      <c r="J117" s="220"/>
      <c r="K117" s="220"/>
      <c r="L117" s="225"/>
      <c r="M117" s="226"/>
      <c r="N117" s="227"/>
      <c r="O117" s="227"/>
      <c r="P117" s="227"/>
      <c r="Q117" s="227"/>
      <c r="R117" s="227"/>
      <c r="S117" s="227"/>
      <c r="T117" s="228"/>
      <c r="AT117" s="229" t="s">
        <v>156</v>
      </c>
      <c r="AU117" s="229" t="s">
        <v>81</v>
      </c>
      <c r="AV117" s="15" t="s">
        <v>152</v>
      </c>
      <c r="AW117" s="15" t="s">
        <v>33</v>
      </c>
      <c r="AX117" s="15" t="s">
        <v>79</v>
      </c>
      <c r="AY117" s="229" t="s">
        <v>144</v>
      </c>
    </row>
    <row r="118" spans="1:65" s="2" customFormat="1" ht="24.2" customHeight="1">
      <c r="A118" s="35"/>
      <c r="B118" s="36"/>
      <c r="C118" s="179" t="s">
        <v>145</v>
      </c>
      <c r="D118" s="179" t="s">
        <v>147</v>
      </c>
      <c r="E118" s="180" t="s">
        <v>183</v>
      </c>
      <c r="F118" s="181" t="s">
        <v>184</v>
      </c>
      <c r="G118" s="182" t="s">
        <v>150</v>
      </c>
      <c r="H118" s="183">
        <v>277.79599999999999</v>
      </c>
      <c r="I118" s="184"/>
      <c r="J118" s="185">
        <f>ROUND(I118*H118,2)</f>
        <v>0</v>
      </c>
      <c r="K118" s="181" t="s">
        <v>151</v>
      </c>
      <c r="L118" s="40"/>
      <c r="M118" s="186" t="s">
        <v>19</v>
      </c>
      <c r="N118" s="187" t="s">
        <v>42</v>
      </c>
      <c r="O118" s="65"/>
      <c r="P118" s="188">
        <f>O118*H118</f>
        <v>0</v>
      </c>
      <c r="Q118" s="188">
        <v>0</v>
      </c>
      <c r="R118" s="188">
        <f>Q118*H118</f>
        <v>0</v>
      </c>
      <c r="S118" s="188">
        <v>0.13100000000000001</v>
      </c>
      <c r="T118" s="189">
        <f>S118*H118</f>
        <v>36.391275999999998</v>
      </c>
      <c r="U118" s="35"/>
      <c r="V118" s="35"/>
      <c r="W118" s="35"/>
      <c r="X118" s="35"/>
      <c r="Y118" s="35"/>
      <c r="Z118" s="35"/>
      <c r="AA118" s="35"/>
      <c r="AB118" s="35"/>
      <c r="AC118" s="35"/>
      <c r="AD118" s="35"/>
      <c r="AE118" s="35"/>
      <c r="AR118" s="190" t="s">
        <v>152</v>
      </c>
      <c r="AT118" s="190" t="s">
        <v>147</v>
      </c>
      <c r="AU118" s="190" t="s">
        <v>81</v>
      </c>
      <c r="AY118" s="18" t="s">
        <v>144</v>
      </c>
      <c r="BE118" s="191">
        <f>IF(N118="základní",J118,0)</f>
        <v>0</v>
      </c>
      <c r="BF118" s="191">
        <f>IF(N118="snížená",J118,0)</f>
        <v>0</v>
      </c>
      <c r="BG118" s="191">
        <f>IF(N118="zákl. přenesená",J118,0)</f>
        <v>0</v>
      </c>
      <c r="BH118" s="191">
        <f>IF(N118="sníž. přenesená",J118,0)</f>
        <v>0</v>
      </c>
      <c r="BI118" s="191">
        <f>IF(N118="nulová",J118,0)</f>
        <v>0</v>
      </c>
      <c r="BJ118" s="18" t="s">
        <v>79</v>
      </c>
      <c r="BK118" s="191">
        <f>ROUND(I118*H118,2)</f>
        <v>0</v>
      </c>
      <c r="BL118" s="18" t="s">
        <v>152</v>
      </c>
      <c r="BM118" s="190" t="s">
        <v>185</v>
      </c>
    </row>
    <row r="119" spans="1:65" s="2" customFormat="1" ht="11.25">
      <c r="A119" s="35"/>
      <c r="B119" s="36"/>
      <c r="C119" s="37"/>
      <c r="D119" s="192" t="s">
        <v>154</v>
      </c>
      <c r="E119" s="37"/>
      <c r="F119" s="193" t="s">
        <v>186</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154</v>
      </c>
      <c r="AU119" s="18" t="s">
        <v>81</v>
      </c>
    </row>
    <row r="120" spans="1:65" s="13" customFormat="1" ht="11.25">
      <c r="B120" s="197"/>
      <c r="C120" s="198"/>
      <c r="D120" s="199" t="s">
        <v>156</v>
      </c>
      <c r="E120" s="200" t="s">
        <v>19</v>
      </c>
      <c r="F120" s="201" t="s">
        <v>157</v>
      </c>
      <c r="G120" s="198"/>
      <c r="H120" s="200" t="s">
        <v>19</v>
      </c>
      <c r="I120" s="202"/>
      <c r="J120" s="198"/>
      <c r="K120" s="198"/>
      <c r="L120" s="203"/>
      <c r="M120" s="204"/>
      <c r="N120" s="205"/>
      <c r="O120" s="205"/>
      <c r="P120" s="205"/>
      <c r="Q120" s="205"/>
      <c r="R120" s="205"/>
      <c r="S120" s="205"/>
      <c r="T120" s="206"/>
      <c r="AT120" s="207" t="s">
        <v>156</v>
      </c>
      <c r="AU120" s="207" t="s">
        <v>81</v>
      </c>
      <c r="AV120" s="13" t="s">
        <v>79</v>
      </c>
      <c r="AW120" s="13" t="s">
        <v>33</v>
      </c>
      <c r="AX120" s="13" t="s">
        <v>71</v>
      </c>
      <c r="AY120" s="207" t="s">
        <v>144</v>
      </c>
    </row>
    <row r="121" spans="1:65" s="14" customFormat="1" ht="11.25">
      <c r="B121" s="208"/>
      <c r="C121" s="209"/>
      <c r="D121" s="199" t="s">
        <v>156</v>
      </c>
      <c r="E121" s="210" t="s">
        <v>19</v>
      </c>
      <c r="F121" s="211" t="s">
        <v>187</v>
      </c>
      <c r="G121" s="209"/>
      <c r="H121" s="212">
        <v>59.04</v>
      </c>
      <c r="I121" s="213"/>
      <c r="J121" s="209"/>
      <c r="K121" s="209"/>
      <c r="L121" s="214"/>
      <c r="M121" s="215"/>
      <c r="N121" s="216"/>
      <c r="O121" s="216"/>
      <c r="P121" s="216"/>
      <c r="Q121" s="216"/>
      <c r="R121" s="216"/>
      <c r="S121" s="216"/>
      <c r="T121" s="217"/>
      <c r="AT121" s="218" t="s">
        <v>156</v>
      </c>
      <c r="AU121" s="218" t="s">
        <v>81</v>
      </c>
      <c r="AV121" s="14" t="s">
        <v>81</v>
      </c>
      <c r="AW121" s="14" t="s">
        <v>33</v>
      </c>
      <c r="AX121" s="14" t="s">
        <v>71</v>
      </c>
      <c r="AY121" s="218" t="s">
        <v>144</v>
      </c>
    </row>
    <row r="122" spans="1:65" s="14" customFormat="1" ht="11.25">
      <c r="B122" s="208"/>
      <c r="C122" s="209"/>
      <c r="D122" s="199" t="s">
        <v>156</v>
      </c>
      <c r="E122" s="210" t="s">
        <v>19</v>
      </c>
      <c r="F122" s="211" t="s">
        <v>188</v>
      </c>
      <c r="G122" s="209"/>
      <c r="H122" s="212">
        <v>-14.577</v>
      </c>
      <c r="I122" s="213"/>
      <c r="J122" s="209"/>
      <c r="K122" s="209"/>
      <c r="L122" s="214"/>
      <c r="M122" s="215"/>
      <c r="N122" s="216"/>
      <c r="O122" s="216"/>
      <c r="P122" s="216"/>
      <c r="Q122" s="216"/>
      <c r="R122" s="216"/>
      <c r="S122" s="216"/>
      <c r="T122" s="217"/>
      <c r="AT122" s="218" t="s">
        <v>156</v>
      </c>
      <c r="AU122" s="218" t="s">
        <v>81</v>
      </c>
      <c r="AV122" s="14" t="s">
        <v>81</v>
      </c>
      <c r="AW122" s="14" t="s">
        <v>33</v>
      </c>
      <c r="AX122" s="14" t="s">
        <v>71</v>
      </c>
      <c r="AY122" s="218" t="s">
        <v>144</v>
      </c>
    </row>
    <row r="123" spans="1:65" s="14" customFormat="1" ht="11.25">
      <c r="B123" s="208"/>
      <c r="C123" s="209"/>
      <c r="D123" s="199" t="s">
        <v>156</v>
      </c>
      <c r="E123" s="210" t="s">
        <v>19</v>
      </c>
      <c r="F123" s="211" t="s">
        <v>189</v>
      </c>
      <c r="G123" s="209"/>
      <c r="H123" s="212">
        <v>7.524</v>
      </c>
      <c r="I123" s="213"/>
      <c r="J123" s="209"/>
      <c r="K123" s="209"/>
      <c r="L123" s="214"/>
      <c r="M123" s="215"/>
      <c r="N123" s="216"/>
      <c r="O123" s="216"/>
      <c r="P123" s="216"/>
      <c r="Q123" s="216"/>
      <c r="R123" s="216"/>
      <c r="S123" s="216"/>
      <c r="T123" s="217"/>
      <c r="AT123" s="218" t="s">
        <v>156</v>
      </c>
      <c r="AU123" s="218" t="s">
        <v>81</v>
      </c>
      <c r="AV123" s="14" t="s">
        <v>81</v>
      </c>
      <c r="AW123" s="14" t="s">
        <v>33</v>
      </c>
      <c r="AX123" s="14" t="s">
        <v>71</v>
      </c>
      <c r="AY123" s="218" t="s">
        <v>144</v>
      </c>
    </row>
    <row r="124" spans="1:65" s="14" customFormat="1" ht="11.25">
      <c r="B124" s="208"/>
      <c r="C124" s="209"/>
      <c r="D124" s="199" t="s">
        <v>156</v>
      </c>
      <c r="E124" s="210" t="s">
        <v>19</v>
      </c>
      <c r="F124" s="211" t="s">
        <v>190</v>
      </c>
      <c r="G124" s="209"/>
      <c r="H124" s="212">
        <v>-2.64</v>
      </c>
      <c r="I124" s="213"/>
      <c r="J124" s="209"/>
      <c r="K124" s="209"/>
      <c r="L124" s="214"/>
      <c r="M124" s="215"/>
      <c r="N124" s="216"/>
      <c r="O124" s="216"/>
      <c r="P124" s="216"/>
      <c r="Q124" s="216"/>
      <c r="R124" s="216"/>
      <c r="S124" s="216"/>
      <c r="T124" s="217"/>
      <c r="AT124" s="218" t="s">
        <v>156</v>
      </c>
      <c r="AU124" s="218" t="s">
        <v>81</v>
      </c>
      <c r="AV124" s="14" t="s">
        <v>81</v>
      </c>
      <c r="AW124" s="14" t="s">
        <v>33</v>
      </c>
      <c r="AX124" s="14" t="s">
        <v>71</v>
      </c>
      <c r="AY124" s="218" t="s">
        <v>144</v>
      </c>
    </row>
    <row r="125" spans="1:65" s="14" customFormat="1" ht="11.25">
      <c r="B125" s="208"/>
      <c r="C125" s="209"/>
      <c r="D125" s="199" t="s">
        <v>156</v>
      </c>
      <c r="E125" s="210" t="s">
        <v>19</v>
      </c>
      <c r="F125" s="211" t="s">
        <v>191</v>
      </c>
      <c r="G125" s="209"/>
      <c r="H125" s="212">
        <v>68.400000000000006</v>
      </c>
      <c r="I125" s="213"/>
      <c r="J125" s="209"/>
      <c r="K125" s="209"/>
      <c r="L125" s="214"/>
      <c r="M125" s="215"/>
      <c r="N125" s="216"/>
      <c r="O125" s="216"/>
      <c r="P125" s="216"/>
      <c r="Q125" s="216"/>
      <c r="R125" s="216"/>
      <c r="S125" s="216"/>
      <c r="T125" s="217"/>
      <c r="AT125" s="218" t="s">
        <v>156</v>
      </c>
      <c r="AU125" s="218" t="s">
        <v>81</v>
      </c>
      <c r="AV125" s="14" t="s">
        <v>81</v>
      </c>
      <c r="AW125" s="14" t="s">
        <v>33</v>
      </c>
      <c r="AX125" s="14" t="s">
        <v>71</v>
      </c>
      <c r="AY125" s="218" t="s">
        <v>144</v>
      </c>
    </row>
    <row r="126" spans="1:65" s="14" customFormat="1" ht="11.25">
      <c r="B126" s="208"/>
      <c r="C126" s="209"/>
      <c r="D126" s="199" t="s">
        <v>156</v>
      </c>
      <c r="E126" s="210" t="s">
        <v>19</v>
      </c>
      <c r="F126" s="211" t="s">
        <v>192</v>
      </c>
      <c r="G126" s="209"/>
      <c r="H126" s="212">
        <v>-20.239999999999998</v>
      </c>
      <c r="I126" s="213"/>
      <c r="J126" s="209"/>
      <c r="K126" s="209"/>
      <c r="L126" s="214"/>
      <c r="M126" s="215"/>
      <c r="N126" s="216"/>
      <c r="O126" s="216"/>
      <c r="P126" s="216"/>
      <c r="Q126" s="216"/>
      <c r="R126" s="216"/>
      <c r="S126" s="216"/>
      <c r="T126" s="217"/>
      <c r="AT126" s="218" t="s">
        <v>156</v>
      </c>
      <c r="AU126" s="218" t="s">
        <v>81</v>
      </c>
      <c r="AV126" s="14" t="s">
        <v>81</v>
      </c>
      <c r="AW126" s="14" t="s">
        <v>33</v>
      </c>
      <c r="AX126" s="14" t="s">
        <v>71</v>
      </c>
      <c r="AY126" s="218" t="s">
        <v>144</v>
      </c>
    </row>
    <row r="127" spans="1:65" s="14" customFormat="1" ht="11.25">
      <c r="B127" s="208"/>
      <c r="C127" s="209"/>
      <c r="D127" s="199" t="s">
        <v>156</v>
      </c>
      <c r="E127" s="210" t="s">
        <v>19</v>
      </c>
      <c r="F127" s="211" t="s">
        <v>191</v>
      </c>
      <c r="G127" s="209"/>
      <c r="H127" s="212">
        <v>68.400000000000006</v>
      </c>
      <c r="I127" s="213"/>
      <c r="J127" s="209"/>
      <c r="K127" s="209"/>
      <c r="L127" s="214"/>
      <c r="M127" s="215"/>
      <c r="N127" s="216"/>
      <c r="O127" s="216"/>
      <c r="P127" s="216"/>
      <c r="Q127" s="216"/>
      <c r="R127" s="216"/>
      <c r="S127" s="216"/>
      <c r="T127" s="217"/>
      <c r="AT127" s="218" t="s">
        <v>156</v>
      </c>
      <c r="AU127" s="218" t="s">
        <v>81</v>
      </c>
      <c r="AV127" s="14" t="s">
        <v>81</v>
      </c>
      <c r="AW127" s="14" t="s">
        <v>33</v>
      </c>
      <c r="AX127" s="14" t="s">
        <v>71</v>
      </c>
      <c r="AY127" s="218" t="s">
        <v>144</v>
      </c>
    </row>
    <row r="128" spans="1:65" s="14" customFormat="1" ht="11.25">
      <c r="B128" s="208"/>
      <c r="C128" s="209"/>
      <c r="D128" s="199" t="s">
        <v>156</v>
      </c>
      <c r="E128" s="210" t="s">
        <v>19</v>
      </c>
      <c r="F128" s="211" t="s">
        <v>193</v>
      </c>
      <c r="G128" s="209"/>
      <c r="H128" s="212">
        <v>-18.260000000000002</v>
      </c>
      <c r="I128" s="213"/>
      <c r="J128" s="209"/>
      <c r="K128" s="209"/>
      <c r="L128" s="214"/>
      <c r="M128" s="215"/>
      <c r="N128" s="216"/>
      <c r="O128" s="216"/>
      <c r="P128" s="216"/>
      <c r="Q128" s="216"/>
      <c r="R128" s="216"/>
      <c r="S128" s="216"/>
      <c r="T128" s="217"/>
      <c r="AT128" s="218" t="s">
        <v>156</v>
      </c>
      <c r="AU128" s="218" t="s">
        <v>81</v>
      </c>
      <c r="AV128" s="14" t="s">
        <v>81</v>
      </c>
      <c r="AW128" s="14" t="s">
        <v>33</v>
      </c>
      <c r="AX128" s="14" t="s">
        <v>71</v>
      </c>
      <c r="AY128" s="218" t="s">
        <v>144</v>
      </c>
    </row>
    <row r="129" spans="1:65" s="14" customFormat="1" ht="11.25">
      <c r="B129" s="208"/>
      <c r="C129" s="209"/>
      <c r="D129" s="199" t="s">
        <v>156</v>
      </c>
      <c r="E129" s="210" t="s">
        <v>19</v>
      </c>
      <c r="F129" s="211" t="s">
        <v>194</v>
      </c>
      <c r="G129" s="209"/>
      <c r="H129" s="212">
        <v>12.808999999999999</v>
      </c>
      <c r="I129" s="213"/>
      <c r="J129" s="209"/>
      <c r="K129" s="209"/>
      <c r="L129" s="214"/>
      <c r="M129" s="215"/>
      <c r="N129" s="216"/>
      <c r="O129" s="216"/>
      <c r="P129" s="216"/>
      <c r="Q129" s="216"/>
      <c r="R129" s="216"/>
      <c r="S129" s="216"/>
      <c r="T129" s="217"/>
      <c r="AT129" s="218" t="s">
        <v>156</v>
      </c>
      <c r="AU129" s="218" t="s">
        <v>81</v>
      </c>
      <c r="AV129" s="14" t="s">
        <v>81</v>
      </c>
      <c r="AW129" s="14" t="s">
        <v>33</v>
      </c>
      <c r="AX129" s="14" t="s">
        <v>71</v>
      </c>
      <c r="AY129" s="218" t="s">
        <v>144</v>
      </c>
    </row>
    <row r="130" spans="1:65" s="14" customFormat="1" ht="11.25">
      <c r="B130" s="208"/>
      <c r="C130" s="209"/>
      <c r="D130" s="199" t="s">
        <v>156</v>
      </c>
      <c r="E130" s="210" t="s">
        <v>19</v>
      </c>
      <c r="F130" s="211" t="s">
        <v>195</v>
      </c>
      <c r="G130" s="209"/>
      <c r="H130" s="212">
        <v>45.72</v>
      </c>
      <c r="I130" s="213"/>
      <c r="J130" s="209"/>
      <c r="K130" s="209"/>
      <c r="L130" s="214"/>
      <c r="M130" s="215"/>
      <c r="N130" s="216"/>
      <c r="O130" s="216"/>
      <c r="P130" s="216"/>
      <c r="Q130" s="216"/>
      <c r="R130" s="216"/>
      <c r="S130" s="216"/>
      <c r="T130" s="217"/>
      <c r="AT130" s="218" t="s">
        <v>156</v>
      </c>
      <c r="AU130" s="218" t="s">
        <v>81</v>
      </c>
      <c r="AV130" s="14" t="s">
        <v>81</v>
      </c>
      <c r="AW130" s="14" t="s">
        <v>33</v>
      </c>
      <c r="AX130" s="14" t="s">
        <v>71</v>
      </c>
      <c r="AY130" s="218" t="s">
        <v>144</v>
      </c>
    </row>
    <row r="131" spans="1:65" s="14" customFormat="1" ht="11.25">
      <c r="B131" s="208"/>
      <c r="C131" s="209"/>
      <c r="D131" s="199" t="s">
        <v>156</v>
      </c>
      <c r="E131" s="210" t="s">
        <v>19</v>
      </c>
      <c r="F131" s="211" t="s">
        <v>195</v>
      </c>
      <c r="G131" s="209"/>
      <c r="H131" s="212">
        <v>45.72</v>
      </c>
      <c r="I131" s="213"/>
      <c r="J131" s="209"/>
      <c r="K131" s="209"/>
      <c r="L131" s="214"/>
      <c r="M131" s="215"/>
      <c r="N131" s="216"/>
      <c r="O131" s="216"/>
      <c r="P131" s="216"/>
      <c r="Q131" s="216"/>
      <c r="R131" s="216"/>
      <c r="S131" s="216"/>
      <c r="T131" s="217"/>
      <c r="AT131" s="218" t="s">
        <v>156</v>
      </c>
      <c r="AU131" s="218" t="s">
        <v>81</v>
      </c>
      <c r="AV131" s="14" t="s">
        <v>81</v>
      </c>
      <c r="AW131" s="14" t="s">
        <v>33</v>
      </c>
      <c r="AX131" s="14" t="s">
        <v>71</v>
      </c>
      <c r="AY131" s="218" t="s">
        <v>144</v>
      </c>
    </row>
    <row r="132" spans="1:65" s="14" customFormat="1" ht="11.25">
      <c r="B132" s="208"/>
      <c r="C132" s="209"/>
      <c r="D132" s="199" t="s">
        <v>156</v>
      </c>
      <c r="E132" s="210" t="s">
        <v>19</v>
      </c>
      <c r="F132" s="211" t="s">
        <v>196</v>
      </c>
      <c r="G132" s="209"/>
      <c r="H132" s="212">
        <v>11.16</v>
      </c>
      <c r="I132" s="213"/>
      <c r="J132" s="209"/>
      <c r="K132" s="209"/>
      <c r="L132" s="214"/>
      <c r="M132" s="215"/>
      <c r="N132" s="216"/>
      <c r="O132" s="216"/>
      <c r="P132" s="216"/>
      <c r="Q132" s="216"/>
      <c r="R132" s="216"/>
      <c r="S132" s="216"/>
      <c r="T132" s="217"/>
      <c r="AT132" s="218" t="s">
        <v>156</v>
      </c>
      <c r="AU132" s="218" t="s">
        <v>81</v>
      </c>
      <c r="AV132" s="14" t="s">
        <v>81</v>
      </c>
      <c r="AW132" s="14" t="s">
        <v>33</v>
      </c>
      <c r="AX132" s="14" t="s">
        <v>71</v>
      </c>
      <c r="AY132" s="218" t="s">
        <v>144</v>
      </c>
    </row>
    <row r="133" spans="1:65" s="14" customFormat="1" ht="11.25">
      <c r="B133" s="208"/>
      <c r="C133" s="209"/>
      <c r="D133" s="199" t="s">
        <v>156</v>
      </c>
      <c r="E133" s="210" t="s">
        <v>19</v>
      </c>
      <c r="F133" s="211" t="s">
        <v>197</v>
      </c>
      <c r="G133" s="209"/>
      <c r="H133" s="212">
        <v>19.8</v>
      </c>
      <c r="I133" s="213"/>
      <c r="J133" s="209"/>
      <c r="K133" s="209"/>
      <c r="L133" s="214"/>
      <c r="M133" s="215"/>
      <c r="N133" s="216"/>
      <c r="O133" s="216"/>
      <c r="P133" s="216"/>
      <c r="Q133" s="216"/>
      <c r="R133" s="216"/>
      <c r="S133" s="216"/>
      <c r="T133" s="217"/>
      <c r="AT133" s="218" t="s">
        <v>156</v>
      </c>
      <c r="AU133" s="218" t="s">
        <v>81</v>
      </c>
      <c r="AV133" s="14" t="s">
        <v>81</v>
      </c>
      <c r="AW133" s="14" t="s">
        <v>33</v>
      </c>
      <c r="AX133" s="14" t="s">
        <v>71</v>
      </c>
      <c r="AY133" s="218" t="s">
        <v>144</v>
      </c>
    </row>
    <row r="134" spans="1:65" s="14" customFormat="1" ht="11.25">
      <c r="B134" s="208"/>
      <c r="C134" s="209"/>
      <c r="D134" s="199" t="s">
        <v>156</v>
      </c>
      <c r="E134" s="210" t="s">
        <v>19</v>
      </c>
      <c r="F134" s="211" t="s">
        <v>198</v>
      </c>
      <c r="G134" s="209"/>
      <c r="H134" s="212">
        <v>-5.0599999999999996</v>
      </c>
      <c r="I134" s="213"/>
      <c r="J134" s="209"/>
      <c r="K134" s="209"/>
      <c r="L134" s="214"/>
      <c r="M134" s="215"/>
      <c r="N134" s="216"/>
      <c r="O134" s="216"/>
      <c r="P134" s="216"/>
      <c r="Q134" s="216"/>
      <c r="R134" s="216"/>
      <c r="S134" s="216"/>
      <c r="T134" s="217"/>
      <c r="AT134" s="218" t="s">
        <v>156</v>
      </c>
      <c r="AU134" s="218" t="s">
        <v>81</v>
      </c>
      <c r="AV134" s="14" t="s">
        <v>81</v>
      </c>
      <c r="AW134" s="14" t="s">
        <v>33</v>
      </c>
      <c r="AX134" s="14" t="s">
        <v>71</v>
      </c>
      <c r="AY134" s="218" t="s">
        <v>144</v>
      </c>
    </row>
    <row r="135" spans="1:65" s="15" customFormat="1" ht="11.25">
      <c r="B135" s="219"/>
      <c r="C135" s="220"/>
      <c r="D135" s="199" t="s">
        <v>156</v>
      </c>
      <c r="E135" s="221" t="s">
        <v>19</v>
      </c>
      <c r="F135" s="222" t="s">
        <v>159</v>
      </c>
      <c r="G135" s="220"/>
      <c r="H135" s="223">
        <v>277.79600000000005</v>
      </c>
      <c r="I135" s="224"/>
      <c r="J135" s="220"/>
      <c r="K135" s="220"/>
      <c r="L135" s="225"/>
      <c r="M135" s="226"/>
      <c r="N135" s="227"/>
      <c r="O135" s="227"/>
      <c r="P135" s="227"/>
      <c r="Q135" s="227"/>
      <c r="R135" s="227"/>
      <c r="S135" s="227"/>
      <c r="T135" s="228"/>
      <c r="AT135" s="229" t="s">
        <v>156</v>
      </c>
      <c r="AU135" s="229" t="s">
        <v>81</v>
      </c>
      <c r="AV135" s="15" t="s">
        <v>152</v>
      </c>
      <c r="AW135" s="15" t="s">
        <v>33</v>
      </c>
      <c r="AX135" s="15" t="s">
        <v>79</v>
      </c>
      <c r="AY135" s="229" t="s">
        <v>144</v>
      </c>
    </row>
    <row r="136" spans="1:65" s="2" customFormat="1" ht="24.2" customHeight="1">
      <c r="A136" s="35"/>
      <c r="B136" s="36"/>
      <c r="C136" s="179" t="s">
        <v>199</v>
      </c>
      <c r="D136" s="179" t="s">
        <v>147</v>
      </c>
      <c r="E136" s="180" t="s">
        <v>200</v>
      </c>
      <c r="F136" s="181" t="s">
        <v>201</v>
      </c>
      <c r="G136" s="182" t="s">
        <v>150</v>
      </c>
      <c r="H136" s="183">
        <v>89.043999999999997</v>
      </c>
      <c r="I136" s="184"/>
      <c r="J136" s="185">
        <f>ROUND(I136*H136,2)</f>
        <v>0</v>
      </c>
      <c r="K136" s="181" t="s">
        <v>151</v>
      </c>
      <c r="L136" s="40"/>
      <c r="M136" s="186" t="s">
        <v>19</v>
      </c>
      <c r="N136" s="187" t="s">
        <v>42</v>
      </c>
      <c r="O136" s="65"/>
      <c r="P136" s="188">
        <f>O136*H136</f>
        <v>0</v>
      </c>
      <c r="Q136" s="188">
        <v>0</v>
      </c>
      <c r="R136" s="188">
        <f>Q136*H136</f>
        <v>0</v>
      </c>
      <c r="S136" s="188">
        <v>0.26100000000000001</v>
      </c>
      <c r="T136" s="189">
        <f>S136*H136</f>
        <v>23.240483999999999</v>
      </c>
      <c r="U136" s="35"/>
      <c r="V136" s="35"/>
      <c r="W136" s="35"/>
      <c r="X136" s="35"/>
      <c r="Y136" s="35"/>
      <c r="Z136" s="35"/>
      <c r="AA136" s="35"/>
      <c r="AB136" s="35"/>
      <c r="AC136" s="35"/>
      <c r="AD136" s="35"/>
      <c r="AE136" s="35"/>
      <c r="AR136" s="190" t="s">
        <v>152</v>
      </c>
      <c r="AT136" s="190" t="s">
        <v>147</v>
      </c>
      <c r="AU136" s="190" t="s">
        <v>81</v>
      </c>
      <c r="AY136" s="18" t="s">
        <v>144</v>
      </c>
      <c r="BE136" s="191">
        <f>IF(N136="základní",J136,0)</f>
        <v>0</v>
      </c>
      <c r="BF136" s="191">
        <f>IF(N136="snížená",J136,0)</f>
        <v>0</v>
      </c>
      <c r="BG136" s="191">
        <f>IF(N136="zákl. přenesená",J136,0)</f>
        <v>0</v>
      </c>
      <c r="BH136" s="191">
        <f>IF(N136="sníž. přenesená",J136,0)</f>
        <v>0</v>
      </c>
      <c r="BI136" s="191">
        <f>IF(N136="nulová",J136,0)</f>
        <v>0</v>
      </c>
      <c r="BJ136" s="18" t="s">
        <v>79</v>
      </c>
      <c r="BK136" s="191">
        <f>ROUND(I136*H136,2)</f>
        <v>0</v>
      </c>
      <c r="BL136" s="18" t="s">
        <v>152</v>
      </c>
      <c r="BM136" s="190" t="s">
        <v>202</v>
      </c>
    </row>
    <row r="137" spans="1:65" s="2" customFormat="1" ht="11.25">
      <c r="A137" s="35"/>
      <c r="B137" s="36"/>
      <c r="C137" s="37"/>
      <c r="D137" s="192" t="s">
        <v>154</v>
      </c>
      <c r="E137" s="37"/>
      <c r="F137" s="193" t="s">
        <v>203</v>
      </c>
      <c r="G137" s="37"/>
      <c r="H137" s="37"/>
      <c r="I137" s="194"/>
      <c r="J137" s="37"/>
      <c r="K137" s="37"/>
      <c r="L137" s="40"/>
      <c r="M137" s="195"/>
      <c r="N137" s="196"/>
      <c r="O137" s="65"/>
      <c r="P137" s="65"/>
      <c r="Q137" s="65"/>
      <c r="R137" s="65"/>
      <c r="S137" s="65"/>
      <c r="T137" s="66"/>
      <c r="U137" s="35"/>
      <c r="V137" s="35"/>
      <c r="W137" s="35"/>
      <c r="X137" s="35"/>
      <c r="Y137" s="35"/>
      <c r="Z137" s="35"/>
      <c r="AA137" s="35"/>
      <c r="AB137" s="35"/>
      <c r="AC137" s="35"/>
      <c r="AD137" s="35"/>
      <c r="AE137" s="35"/>
      <c r="AT137" s="18" t="s">
        <v>154</v>
      </c>
      <c r="AU137" s="18" t="s">
        <v>81</v>
      </c>
    </row>
    <row r="138" spans="1:65" s="13" customFormat="1" ht="11.25">
      <c r="B138" s="197"/>
      <c r="C138" s="198"/>
      <c r="D138" s="199" t="s">
        <v>156</v>
      </c>
      <c r="E138" s="200" t="s">
        <v>19</v>
      </c>
      <c r="F138" s="201" t="s">
        <v>157</v>
      </c>
      <c r="G138" s="198"/>
      <c r="H138" s="200" t="s">
        <v>19</v>
      </c>
      <c r="I138" s="202"/>
      <c r="J138" s="198"/>
      <c r="K138" s="198"/>
      <c r="L138" s="203"/>
      <c r="M138" s="204"/>
      <c r="N138" s="205"/>
      <c r="O138" s="205"/>
      <c r="P138" s="205"/>
      <c r="Q138" s="205"/>
      <c r="R138" s="205"/>
      <c r="S138" s="205"/>
      <c r="T138" s="206"/>
      <c r="AT138" s="207" t="s">
        <v>156</v>
      </c>
      <c r="AU138" s="207" t="s">
        <v>81</v>
      </c>
      <c r="AV138" s="13" t="s">
        <v>79</v>
      </c>
      <c r="AW138" s="13" t="s">
        <v>33</v>
      </c>
      <c r="AX138" s="13" t="s">
        <v>71</v>
      </c>
      <c r="AY138" s="207" t="s">
        <v>144</v>
      </c>
    </row>
    <row r="139" spans="1:65" s="14" customFormat="1" ht="11.25">
      <c r="B139" s="208"/>
      <c r="C139" s="209"/>
      <c r="D139" s="199" t="s">
        <v>156</v>
      </c>
      <c r="E139" s="210" t="s">
        <v>19</v>
      </c>
      <c r="F139" s="211" t="s">
        <v>204</v>
      </c>
      <c r="G139" s="209"/>
      <c r="H139" s="212">
        <v>13.986000000000001</v>
      </c>
      <c r="I139" s="213"/>
      <c r="J139" s="209"/>
      <c r="K139" s="209"/>
      <c r="L139" s="214"/>
      <c r="M139" s="215"/>
      <c r="N139" s="216"/>
      <c r="O139" s="216"/>
      <c r="P139" s="216"/>
      <c r="Q139" s="216"/>
      <c r="R139" s="216"/>
      <c r="S139" s="216"/>
      <c r="T139" s="217"/>
      <c r="AT139" s="218" t="s">
        <v>156</v>
      </c>
      <c r="AU139" s="218" t="s">
        <v>81</v>
      </c>
      <c r="AV139" s="14" t="s">
        <v>81</v>
      </c>
      <c r="AW139" s="14" t="s">
        <v>33</v>
      </c>
      <c r="AX139" s="14" t="s">
        <v>71</v>
      </c>
      <c r="AY139" s="218" t="s">
        <v>144</v>
      </c>
    </row>
    <row r="140" spans="1:65" s="14" customFormat="1" ht="11.25">
      <c r="B140" s="208"/>
      <c r="C140" s="209"/>
      <c r="D140" s="199" t="s">
        <v>156</v>
      </c>
      <c r="E140" s="210" t="s">
        <v>19</v>
      </c>
      <c r="F140" s="211" t="s">
        <v>204</v>
      </c>
      <c r="G140" s="209"/>
      <c r="H140" s="212">
        <v>13.986000000000001</v>
      </c>
      <c r="I140" s="213"/>
      <c r="J140" s="209"/>
      <c r="K140" s="209"/>
      <c r="L140" s="214"/>
      <c r="M140" s="215"/>
      <c r="N140" s="216"/>
      <c r="O140" s="216"/>
      <c r="P140" s="216"/>
      <c r="Q140" s="216"/>
      <c r="R140" s="216"/>
      <c r="S140" s="216"/>
      <c r="T140" s="217"/>
      <c r="AT140" s="218" t="s">
        <v>156</v>
      </c>
      <c r="AU140" s="218" t="s">
        <v>81</v>
      </c>
      <c r="AV140" s="14" t="s">
        <v>81</v>
      </c>
      <c r="AW140" s="14" t="s">
        <v>33</v>
      </c>
      <c r="AX140" s="14" t="s">
        <v>71</v>
      </c>
      <c r="AY140" s="218" t="s">
        <v>144</v>
      </c>
    </row>
    <row r="141" spans="1:65" s="14" customFormat="1" ht="11.25">
      <c r="B141" s="208"/>
      <c r="C141" s="209"/>
      <c r="D141" s="199" t="s">
        <v>156</v>
      </c>
      <c r="E141" s="210" t="s">
        <v>19</v>
      </c>
      <c r="F141" s="211" t="s">
        <v>205</v>
      </c>
      <c r="G141" s="209"/>
      <c r="H141" s="212">
        <v>3.6</v>
      </c>
      <c r="I141" s="213"/>
      <c r="J141" s="209"/>
      <c r="K141" s="209"/>
      <c r="L141" s="214"/>
      <c r="M141" s="215"/>
      <c r="N141" s="216"/>
      <c r="O141" s="216"/>
      <c r="P141" s="216"/>
      <c r="Q141" s="216"/>
      <c r="R141" s="216"/>
      <c r="S141" s="216"/>
      <c r="T141" s="217"/>
      <c r="AT141" s="218" t="s">
        <v>156</v>
      </c>
      <c r="AU141" s="218" t="s">
        <v>81</v>
      </c>
      <c r="AV141" s="14" t="s">
        <v>81</v>
      </c>
      <c r="AW141" s="14" t="s">
        <v>33</v>
      </c>
      <c r="AX141" s="14" t="s">
        <v>71</v>
      </c>
      <c r="AY141" s="218" t="s">
        <v>144</v>
      </c>
    </row>
    <row r="142" spans="1:65" s="14" customFormat="1" ht="11.25">
      <c r="B142" s="208"/>
      <c r="C142" s="209"/>
      <c r="D142" s="199" t="s">
        <v>156</v>
      </c>
      <c r="E142" s="210" t="s">
        <v>19</v>
      </c>
      <c r="F142" s="211" t="s">
        <v>205</v>
      </c>
      <c r="G142" s="209"/>
      <c r="H142" s="212">
        <v>3.6</v>
      </c>
      <c r="I142" s="213"/>
      <c r="J142" s="209"/>
      <c r="K142" s="209"/>
      <c r="L142" s="214"/>
      <c r="M142" s="215"/>
      <c r="N142" s="216"/>
      <c r="O142" s="216"/>
      <c r="P142" s="216"/>
      <c r="Q142" s="216"/>
      <c r="R142" s="216"/>
      <c r="S142" s="216"/>
      <c r="T142" s="217"/>
      <c r="AT142" s="218" t="s">
        <v>156</v>
      </c>
      <c r="AU142" s="218" t="s">
        <v>81</v>
      </c>
      <c r="AV142" s="14" t="s">
        <v>81</v>
      </c>
      <c r="AW142" s="14" t="s">
        <v>33</v>
      </c>
      <c r="AX142" s="14" t="s">
        <v>71</v>
      </c>
      <c r="AY142" s="218" t="s">
        <v>144</v>
      </c>
    </row>
    <row r="143" spans="1:65" s="14" customFormat="1" ht="11.25">
      <c r="B143" s="208"/>
      <c r="C143" s="209"/>
      <c r="D143" s="199" t="s">
        <v>156</v>
      </c>
      <c r="E143" s="210" t="s">
        <v>19</v>
      </c>
      <c r="F143" s="211" t="s">
        <v>204</v>
      </c>
      <c r="G143" s="209"/>
      <c r="H143" s="212">
        <v>13.986000000000001</v>
      </c>
      <c r="I143" s="213"/>
      <c r="J143" s="209"/>
      <c r="K143" s="209"/>
      <c r="L143" s="214"/>
      <c r="M143" s="215"/>
      <c r="N143" s="216"/>
      <c r="O143" s="216"/>
      <c r="P143" s="216"/>
      <c r="Q143" s="216"/>
      <c r="R143" s="216"/>
      <c r="S143" s="216"/>
      <c r="T143" s="217"/>
      <c r="AT143" s="218" t="s">
        <v>156</v>
      </c>
      <c r="AU143" s="218" t="s">
        <v>81</v>
      </c>
      <c r="AV143" s="14" t="s">
        <v>81</v>
      </c>
      <c r="AW143" s="14" t="s">
        <v>33</v>
      </c>
      <c r="AX143" s="14" t="s">
        <v>71</v>
      </c>
      <c r="AY143" s="218" t="s">
        <v>144</v>
      </c>
    </row>
    <row r="144" spans="1:65" s="14" customFormat="1" ht="11.25">
      <c r="B144" s="208"/>
      <c r="C144" s="209"/>
      <c r="D144" s="199" t="s">
        <v>156</v>
      </c>
      <c r="E144" s="210" t="s">
        <v>19</v>
      </c>
      <c r="F144" s="211" t="s">
        <v>204</v>
      </c>
      <c r="G144" s="209"/>
      <c r="H144" s="212">
        <v>13.986000000000001</v>
      </c>
      <c r="I144" s="213"/>
      <c r="J144" s="209"/>
      <c r="K144" s="209"/>
      <c r="L144" s="214"/>
      <c r="M144" s="215"/>
      <c r="N144" s="216"/>
      <c r="O144" s="216"/>
      <c r="P144" s="216"/>
      <c r="Q144" s="216"/>
      <c r="R144" s="216"/>
      <c r="S144" s="216"/>
      <c r="T144" s="217"/>
      <c r="AT144" s="218" t="s">
        <v>156</v>
      </c>
      <c r="AU144" s="218" t="s">
        <v>81</v>
      </c>
      <c r="AV144" s="14" t="s">
        <v>81</v>
      </c>
      <c r="AW144" s="14" t="s">
        <v>33</v>
      </c>
      <c r="AX144" s="14" t="s">
        <v>71</v>
      </c>
      <c r="AY144" s="218" t="s">
        <v>144</v>
      </c>
    </row>
    <row r="145" spans="1:65" s="14" customFormat="1" ht="11.25">
      <c r="B145" s="208"/>
      <c r="C145" s="209"/>
      <c r="D145" s="199" t="s">
        <v>156</v>
      </c>
      <c r="E145" s="210" t="s">
        <v>19</v>
      </c>
      <c r="F145" s="211" t="s">
        <v>205</v>
      </c>
      <c r="G145" s="209"/>
      <c r="H145" s="212">
        <v>3.6</v>
      </c>
      <c r="I145" s="213"/>
      <c r="J145" s="209"/>
      <c r="K145" s="209"/>
      <c r="L145" s="214"/>
      <c r="M145" s="215"/>
      <c r="N145" s="216"/>
      <c r="O145" s="216"/>
      <c r="P145" s="216"/>
      <c r="Q145" s="216"/>
      <c r="R145" s="216"/>
      <c r="S145" s="216"/>
      <c r="T145" s="217"/>
      <c r="AT145" s="218" t="s">
        <v>156</v>
      </c>
      <c r="AU145" s="218" t="s">
        <v>81</v>
      </c>
      <c r="AV145" s="14" t="s">
        <v>81</v>
      </c>
      <c r="AW145" s="14" t="s">
        <v>33</v>
      </c>
      <c r="AX145" s="14" t="s">
        <v>71</v>
      </c>
      <c r="AY145" s="218" t="s">
        <v>144</v>
      </c>
    </row>
    <row r="146" spans="1:65" s="14" customFormat="1" ht="11.25">
      <c r="B146" s="208"/>
      <c r="C146" s="209"/>
      <c r="D146" s="199" t="s">
        <v>156</v>
      </c>
      <c r="E146" s="210" t="s">
        <v>19</v>
      </c>
      <c r="F146" s="211" t="s">
        <v>206</v>
      </c>
      <c r="G146" s="209"/>
      <c r="H146" s="212">
        <v>17.64</v>
      </c>
      <c r="I146" s="213"/>
      <c r="J146" s="209"/>
      <c r="K146" s="209"/>
      <c r="L146" s="214"/>
      <c r="M146" s="215"/>
      <c r="N146" s="216"/>
      <c r="O146" s="216"/>
      <c r="P146" s="216"/>
      <c r="Q146" s="216"/>
      <c r="R146" s="216"/>
      <c r="S146" s="216"/>
      <c r="T146" s="217"/>
      <c r="AT146" s="218" t="s">
        <v>156</v>
      </c>
      <c r="AU146" s="218" t="s">
        <v>81</v>
      </c>
      <c r="AV146" s="14" t="s">
        <v>81</v>
      </c>
      <c r="AW146" s="14" t="s">
        <v>33</v>
      </c>
      <c r="AX146" s="14" t="s">
        <v>71</v>
      </c>
      <c r="AY146" s="218" t="s">
        <v>144</v>
      </c>
    </row>
    <row r="147" spans="1:65" s="14" customFormat="1" ht="11.25">
      <c r="B147" s="208"/>
      <c r="C147" s="209"/>
      <c r="D147" s="199" t="s">
        <v>156</v>
      </c>
      <c r="E147" s="210" t="s">
        <v>19</v>
      </c>
      <c r="F147" s="211" t="s">
        <v>207</v>
      </c>
      <c r="G147" s="209"/>
      <c r="H147" s="212">
        <v>-3.08</v>
      </c>
      <c r="I147" s="213"/>
      <c r="J147" s="209"/>
      <c r="K147" s="209"/>
      <c r="L147" s="214"/>
      <c r="M147" s="215"/>
      <c r="N147" s="216"/>
      <c r="O147" s="216"/>
      <c r="P147" s="216"/>
      <c r="Q147" s="216"/>
      <c r="R147" s="216"/>
      <c r="S147" s="216"/>
      <c r="T147" s="217"/>
      <c r="AT147" s="218" t="s">
        <v>156</v>
      </c>
      <c r="AU147" s="218" t="s">
        <v>81</v>
      </c>
      <c r="AV147" s="14" t="s">
        <v>81</v>
      </c>
      <c r="AW147" s="14" t="s">
        <v>33</v>
      </c>
      <c r="AX147" s="14" t="s">
        <v>71</v>
      </c>
      <c r="AY147" s="218" t="s">
        <v>144</v>
      </c>
    </row>
    <row r="148" spans="1:65" s="14" customFormat="1" ht="11.25">
      <c r="B148" s="208"/>
      <c r="C148" s="209"/>
      <c r="D148" s="199" t="s">
        <v>156</v>
      </c>
      <c r="E148" s="210" t="s">
        <v>19</v>
      </c>
      <c r="F148" s="211" t="s">
        <v>208</v>
      </c>
      <c r="G148" s="209"/>
      <c r="H148" s="212">
        <v>9.7200000000000006</v>
      </c>
      <c r="I148" s="213"/>
      <c r="J148" s="209"/>
      <c r="K148" s="209"/>
      <c r="L148" s="214"/>
      <c r="M148" s="215"/>
      <c r="N148" s="216"/>
      <c r="O148" s="216"/>
      <c r="P148" s="216"/>
      <c r="Q148" s="216"/>
      <c r="R148" s="216"/>
      <c r="S148" s="216"/>
      <c r="T148" s="217"/>
      <c r="AT148" s="218" t="s">
        <v>156</v>
      </c>
      <c r="AU148" s="218" t="s">
        <v>81</v>
      </c>
      <c r="AV148" s="14" t="s">
        <v>81</v>
      </c>
      <c r="AW148" s="14" t="s">
        <v>33</v>
      </c>
      <c r="AX148" s="14" t="s">
        <v>71</v>
      </c>
      <c r="AY148" s="218" t="s">
        <v>144</v>
      </c>
    </row>
    <row r="149" spans="1:65" s="14" customFormat="1" ht="11.25">
      <c r="B149" s="208"/>
      <c r="C149" s="209"/>
      <c r="D149" s="199" t="s">
        <v>156</v>
      </c>
      <c r="E149" s="210" t="s">
        <v>19</v>
      </c>
      <c r="F149" s="211" t="s">
        <v>209</v>
      </c>
      <c r="G149" s="209"/>
      <c r="H149" s="212">
        <v>-1.98</v>
      </c>
      <c r="I149" s="213"/>
      <c r="J149" s="209"/>
      <c r="K149" s="209"/>
      <c r="L149" s="214"/>
      <c r="M149" s="215"/>
      <c r="N149" s="216"/>
      <c r="O149" s="216"/>
      <c r="P149" s="216"/>
      <c r="Q149" s="216"/>
      <c r="R149" s="216"/>
      <c r="S149" s="216"/>
      <c r="T149" s="217"/>
      <c r="AT149" s="218" t="s">
        <v>156</v>
      </c>
      <c r="AU149" s="218" t="s">
        <v>81</v>
      </c>
      <c r="AV149" s="14" t="s">
        <v>81</v>
      </c>
      <c r="AW149" s="14" t="s">
        <v>33</v>
      </c>
      <c r="AX149" s="14" t="s">
        <v>71</v>
      </c>
      <c r="AY149" s="218" t="s">
        <v>144</v>
      </c>
    </row>
    <row r="150" spans="1:65" s="15" customFormat="1" ht="11.25">
      <c r="B150" s="219"/>
      <c r="C150" s="220"/>
      <c r="D150" s="199" t="s">
        <v>156</v>
      </c>
      <c r="E150" s="221" t="s">
        <v>19</v>
      </c>
      <c r="F150" s="222" t="s">
        <v>159</v>
      </c>
      <c r="G150" s="220"/>
      <c r="H150" s="223">
        <v>89.043999999999997</v>
      </c>
      <c r="I150" s="224"/>
      <c r="J150" s="220"/>
      <c r="K150" s="220"/>
      <c r="L150" s="225"/>
      <c r="M150" s="226"/>
      <c r="N150" s="227"/>
      <c r="O150" s="227"/>
      <c r="P150" s="227"/>
      <c r="Q150" s="227"/>
      <c r="R150" s="227"/>
      <c r="S150" s="227"/>
      <c r="T150" s="228"/>
      <c r="AT150" s="229" t="s">
        <v>156</v>
      </c>
      <c r="AU150" s="229" t="s">
        <v>81</v>
      </c>
      <c r="AV150" s="15" t="s">
        <v>152</v>
      </c>
      <c r="AW150" s="15" t="s">
        <v>33</v>
      </c>
      <c r="AX150" s="15" t="s">
        <v>79</v>
      </c>
      <c r="AY150" s="229" t="s">
        <v>144</v>
      </c>
    </row>
    <row r="151" spans="1:65" s="2" customFormat="1" ht="24.2" customHeight="1">
      <c r="A151" s="35"/>
      <c r="B151" s="36"/>
      <c r="C151" s="179" t="s">
        <v>210</v>
      </c>
      <c r="D151" s="179" t="s">
        <v>147</v>
      </c>
      <c r="E151" s="180" t="s">
        <v>211</v>
      </c>
      <c r="F151" s="181" t="s">
        <v>212</v>
      </c>
      <c r="G151" s="182" t="s">
        <v>150</v>
      </c>
      <c r="H151" s="183">
        <v>25.503</v>
      </c>
      <c r="I151" s="184"/>
      <c r="J151" s="185">
        <f>ROUND(I151*H151,2)</f>
        <v>0</v>
      </c>
      <c r="K151" s="181" t="s">
        <v>151</v>
      </c>
      <c r="L151" s="40"/>
      <c r="M151" s="186" t="s">
        <v>19</v>
      </c>
      <c r="N151" s="187" t="s">
        <v>42</v>
      </c>
      <c r="O151" s="65"/>
      <c r="P151" s="188">
        <f>O151*H151</f>
        <v>0</v>
      </c>
      <c r="Q151" s="188">
        <v>0</v>
      </c>
      <c r="R151" s="188">
        <f>Q151*H151</f>
        <v>0</v>
      </c>
      <c r="S151" s="188">
        <v>7.5999999999999998E-2</v>
      </c>
      <c r="T151" s="189">
        <f>S151*H151</f>
        <v>1.9382280000000001</v>
      </c>
      <c r="U151" s="35"/>
      <c r="V151" s="35"/>
      <c r="W151" s="35"/>
      <c r="X151" s="35"/>
      <c r="Y151" s="35"/>
      <c r="Z151" s="35"/>
      <c r="AA151" s="35"/>
      <c r="AB151" s="35"/>
      <c r="AC151" s="35"/>
      <c r="AD151" s="35"/>
      <c r="AE151" s="35"/>
      <c r="AR151" s="190" t="s">
        <v>152</v>
      </c>
      <c r="AT151" s="190" t="s">
        <v>147</v>
      </c>
      <c r="AU151" s="190" t="s">
        <v>81</v>
      </c>
      <c r="AY151" s="18" t="s">
        <v>144</v>
      </c>
      <c r="BE151" s="191">
        <f>IF(N151="základní",J151,0)</f>
        <v>0</v>
      </c>
      <c r="BF151" s="191">
        <f>IF(N151="snížená",J151,0)</f>
        <v>0</v>
      </c>
      <c r="BG151" s="191">
        <f>IF(N151="zákl. přenesená",J151,0)</f>
        <v>0</v>
      </c>
      <c r="BH151" s="191">
        <f>IF(N151="sníž. přenesená",J151,0)</f>
        <v>0</v>
      </c>
      <c r="BI151" s="191">
        <f>IF(N151="nulová",J151,0)</f>
        <v>0</v>
      </c>
      <c r="BJ151" s="18" t="s">
        <v>79</v>
      </c>
      <c r="BK151" s="191">
        <f>ROUND(I151*H151,2)</f>
        <v>0</v>
      </c>
      <c r="BL151" s="18" t="s">
        <v>152</v>
      </c>
      <c r="BM151" s="190" t="s">
        <v>213</v>
      </c>
    </row>
    <row r="152" spans="1:65" s="2" customFormat="1" ht="11.25">
      <c r="A152" s="35"/>
      <c r="B152" s="36"/>
      <c r="C152" s="37"/>
      <c r="D152" s="192" t="s">
        <v>154</v>
      </c>
      <c r="E152" s="37"/>
      <c r="F152" s="193" t="s">
        <v>214</v>
      </c>
      <c r="G152" s="37"/>
      <c r="H152" s="37"/>
      <c r="I152" s="194"/>
      <c r="J152" s="37"/>
      <c r="K152" s="37"/>
      <c r="L152" s="40"/>
      <c r="M152" s="195"/>
      <c r="N152" s="196"/>
      <c r="O152" s="65"/>
      <c r="P152" s="65"/>
      <c r="Q152" s="65"/>
      <c r="R152" s="65"/>
      <c r="S152" s="65"/>
      <c r="T152" s="66"/>
      <c r="U152" s="35"/>
      <c r="V152" s="35"/>
      <c r="W152" s="35"/>
      <c r="X152" s="35"/>
      <c r="Y152" s="35"/>
      <c r="Z152" s="35"/>
      <c r="AA152" s="35"/>
      <c r="AB152" s="35"/>
      <c r="AC152" s="35"/>
      <c r="AD152" s="35"/>
      <c r="AE152" s="35"/>
      <c r="AT152" s="18" t="s">
        <v>154</v>
      </c>
      <c r="AU152" s="18" t="s">
        <v>81</v>
      </c>
    </row>
    <row r="153" spans="1:65" s="13" customFormat="1" ht="11.25">
      <c r="B153" s="197"/>
      <c r="C153" s="198"/>
      <c r="D153" s="199" t="s">
        <v>156</v>
      </c>
      <c r="E153" s="200" t="s">
        <v>19</v>
      </c>
      <c r="F153" s="201" t="s">
        <v>157</v>
      </c>
      <c r="G153" s="198"/>
      <c r="H153" s="200" t="s">
        <v>19</v>
      </c>
      <c r="I153" s="202"/>
      <c r="J153" s="198"/>
      <c r="K153" s="198"/>
      <c r="L153" s="203"/>
      <c r="M153" s="204"/>
      <c r="N153" s="205"/>
      <c r="O153" s="205"/>
      <c r="P153" s="205"/>
      <c r="Q153" s="205"/>
      <c r="R153" s="205"/>
      <c r="S153" s="205"/>
      <c r="T153" s="206"/>
      <c r="AT153" s="207" t="s">
        <v>156</v>
      </c>
      <c r="AU153" s="207" t="s">
        <v>81</v>
      </c>
      <c r="AV153" s="13" t="s">
        <v>79</v>
      </c>
      <c r="AW153" s="13" t="s">
        <v>33</v>
      </c>
      <c r="AX153" s="13" t="s">
        <v>71</v>
      </c>
      <c r="AY153" s="207" t="s">
        <v>144</v>
      </c>
    </row>
    <row r="154" spans="1:65" s="14" customFormat="1" ht="11.25">
      <c r="B154" s="208"/>
      <c r="C154" s="209"/>
      <c r="D154" s="199" t="s">
        <v>156</v>
      </c>
      <c r="E154" s="210" t="s">
        <v>19</v>
      </c>
      <c r="F154" s="211" t="s">
        <v>215</v>
      </c>
      <c r="G154" s="209"/>
      <c r="H154" s="212">
        <v>1.5760000000000001</v>
      </c>
      <c r="I154" s="213"/>
      <c r="J154" s="209"/>
      <c r="K154" s="209"/>
      <c r="L154" s="214"/>
      <c r="M154" s="215"/>
      <c r="N154" s="216"/>
      <c r="O154" s="216"/>
      <c r="P154" s="216"/>
      <c r="Q154" s="216"/>
      <c r="R154" s="216"/>
      <c r="S154" s="216"/>
      <c r="T154" s="217"/>
      <c r="AT154" s="218" t="s">
        <v>156</v>
      </c>
      <c r="AU154" s="218" t="s">
        <v>81</v>
      </c>
      <c r="AV154" s="14" t="s">
        <v>81</v>
      </c>
      <c r="AW154" s="14" t="s">
        <v>33</v>
      </c>
      <c r="AX154" s="14" t="s">
        <v>71</v>
      </c>
      <c r="AY154" s="218" t="s">
        <v>144</v>
      </c>
    </row>
    <row r="155" spans="1:65" s="14" customFormat="1" ht="11.25">
      <c r="B155" s="208"/>
      <c r="C155" s="209"/>
      <c r="D155" s="199" t="s">
        <v>156</v>
      </c>
      <c r="E155" s="210" t="s">
        <v>19</v>
      </c>
      <c r="F155" s="211" t="s">
        <v>216</v>
      </c>
      <c r="G155" s="209"/>
      <c r="H155" s="212">
        <v>1.379</v>
      </c>
      <c r="I155" s="213"/>
      <c r="J155" s="209"/>
      <c r="K155" s="209"/>
      <c r="L155" s="214"/>
      <c r="M155" s="215"/>
      <c r="N155" s="216"/>
      <c r="O155" s="216"/>
      <c r="P155" s="216"/>
      <c r="Q155" s="216"/>
      <c r="R155" s="216"/>
      <c r="S155" s="216"/>
      <c r="T155" s="217"/>
      <c r="AT155" s="218" t="s">
        <v>156</v>
      </c>
      <c r="AU155" s="218" t="s">
        <v>81</v>
      </c>
      <c r="AV155" s="14" t="s">
        <v>81</v>
      </c>
      <c r="AW155" s="14" t="s">
        <v>33</v>
      </c>
      <c r="AX155" s="14" t="s">
        <v>71</v>
      </c>
      <c r="AY155" s="218" t="s">
        <v>144</v>
      </c>
    </row>
    <row r="156" spans="1:65" s="14" customFormat="1" ht="11.25">
      <c r="B156" s="208"/>
      <c r="C156" s="209"/>
      <c r="D156" s="199" t="s">
        <v>156</v>
      </c>
      <c r="E156" s="210" t="s">
        <v>19</v>
      </c>
      <c r="F156" s="211" t="s">
        <v>215</v>
      </c>
      <c r="G156" s="209"/>
      <c r="H156" s="212">
        <v>1.5760000000000001</v>
      </c>
      <c r="I156" s="213"/>
      <c r="J156" s="209"/>
      <c r="K156" s="209"/>
      <c r="L156" s="214"/>
      <c r="M156" s="215"/>
      <c r="N156" s="216"/>
      <c r="O156" s="216"/>
      <c r="P156" s="216"/>
      <c r="Q156" s="216"/>
      <c r="R156" s="216"/>
      <c r="S156" s="216"/>
      <c r="T156" s="217"/>
      <c r="AT156" s="218" t="s">
        <v>156</v>
      </c>
      <c r="AU156" s="218" t="s">
        <v>81</v>
      </c>
      <c r="AV156" s="14" t="s">
        <v>81</v>
      </c>
      <c r="AW156" s="14" t="s">
        <v>33</v>
      </c>
      <c r="AX156" s="14" t="s">
        <v>71</v>
      </c>
      <c r="AY156" s="218" t="s">
        <v>144</v>
      </c>
    </row>
    <row r="157" spans="1:65" s="14" customFormat="1" ht="11.25">
      <c r="B157" s="208"/>
      <c r="C157" s="209"/>
      <c r="D157" s="199" t="s">
        <v>156</v>
      </c>
      <c r="E157" s="210" t="s">
        <v>19</v>
      </c>
      <c r="F157" s="211" t="s">
        <v>215</v>
      </c>
      <c r="G157" s="209"/>
      <c r="H157" s="212">
        <v>1.5760000000000001</v>
      </c>
      <c r="I157" s="213"/>
      <c r="J157" s="209"/>
      <c r="K157" s="209"/>
      <c r="L157" s="214"/>
      <c r="M157" s="215"/>
      <c r="N157" s="216"/>
      <c r="O157" s="216"/>
      <c r="P157" s="216"/>
      <c r="Q157" s="216"/>
      <c r="R157" s="216"/>
      <c r="S157" s="216"/>
      <c r="T157" s="217"/>
      <c r="AT157" s="218" t="s">
        <v>156</v>
      </c>
      <c r="AU157" s="218" t="s">
        <v>81</v>
      </c>
      <c r="AV157" s="14" t="s">
        <v>81</v>
      </c>
      <c r="AW157" s="14" t="s">
        <v>33</v>
      </c>
      <c r="AX157" s="14" t="s">
        <v>71</v>
      </c>
      <c r="AY157" s="218" t="s">
        <v>144</v>
      </c>
    </row>
    <row r="158" spans="1:65" s="14" customFormat="1" ht="11.25">
      <c r="B158" s="208"/>
      <c r="C158" s="209"/>
      <c r="D158" s="199" t="s">
        <v>156</v>
      </c>
      <c r="E158" s="210" t="s">
        <v>19</v>
      </c>
      <c r="F158" s="211" t="s">
        <v>215</v>
      </c>
      <c r="G158" s="209"/>
      <c r="H158" s="212">
        <v>1.5760000000000001</v>
      </c>
      <c r="I158" s="213"/>
      <c r="J158" s="209"/>
      <c r="K158" s="209"/>
      <c r="L158" s="214"/>
      <c r="M158" s="215"/>
      <c r="N158" s="216"/>
      <c r="O158" s="216"/>
      <c r="P158" s="216"/>
      <c r="Q158" s="216"/>
      <c r="R158" s="216"/>
      <c r="S158" s="216"/>
      <c r="T158" s="217"/>
      <c r="AT158" s="218" t="s">
        <v>156</v>
      </c>
      <c r="AU158" s="218" t="s">
        <v>81</v>
      </c>
      <c r="AV158" s="14" t="s">
        <v>81</v>
      </c>
      <c r="AW158" s="14" t="s">
        <v>33</v>
      </c>
      <c r="AX158" s="14" t="s">
        <v>71</v>
      </c>
      <c r="AY158" s="218" t="s">
        <v>144</v>
      </c>
    </row>
    <row r="159" spans="1:65" s="14" customFormat="1" ht="11.25">
      <c r="B159" s="208"/>
      <c r="C159" s="209"/>
      <c r="D159" s="199" t="s">
        <v>156</v>
      </c>
      <c r="E159" s="210" t="s">
        <v>19</v>
      </c>
      <c r="F159" s="211" t="s">
        <v>217</v>
      </c>
      <c r="G159" s="209"/>
      <c r="H159" s="212">
        <v>1.98</v>
      </c>
      <c r="I159" s="213"/>
      <c r="J159" s="209"/>
      <c r="K159" s="209"/>
      <c r="L159" s="214"/>
      <c r="M159" s="215"/>
      <c r="N159" s="216"/>
      <c r="O159" s="216"/>
      <c r="P159" s="216"/>
      <c r="Q159" s="216"/>
      <c r="R159" s="216"/>
      <c r="S159" s="216"/>
      <c r="T159" s="217"/>
      <c r="AT159" s="218" t="s">
        <v>156</v>
      </c>
      <c r="AU159" s="218" t="s">
        <v>81</v>
      </c>
      <c r="AV159" s="14" t="s">
        <v>81</v>
      </c>
      <c r="AW159" s="14" t="s">
        <v>33</v>
      </c>
      <c r="AX159" s="14" t="s">
        <v>71</v>
      </c>
      <c r="AY159" s="218" t="s">
        <v>144</v>
      </c>
    </row>
    <row r="160" spans="1:65" s="14" customFormat="1" ht="11.25">
      <c r="B160" s="208"/>
      <c r="C160" s="209"/>
      <c r="D160" s="199" t="s">
        <v>156</v>
      </c>
      <c r="E160" s="210" t="s">
        <v>19</v>
      </c>
      <c r="F160" s="211" t="s">
        <v>217</v>
      </c>
      <c r="G160" s="209"/>
      <c r="H160" s="212">
        <v>1.98</v>
      </c>
      <c r="I160" s="213"/>
      <c r="J160" s="209"/>
      <c r="K160" s="209"/>
      <c r="L160" s="214"/>
      <c r="M160" s="215"/>
      <c r="N160" s="216"/>
      <c r="O160" s="216"/>
      <c r="P160" s="216"/>
      <c r="Q160" s="216"/>
      <c r="R160" s="216"/>
      <c r="S160" s="216"/>
      <c r="T160" s="217"/>
      <c r="AT160" s="218" t="s">
        <v>156</v>
      </c>
      <c r="AU160" s="218" t="s">
        <v>81</v>
      </c>
      <c r="AV160" s="14" t="s">
        <v>81</v>
      </c>
      <c r="AW160" s="14" t="s">
        <v>33</v>
      </c>
      <c r="AX160" s="14" t="s">
        <v>71</v>
      </c>
      <c r="AY160" s="218" t="s">
        <v>144</v>
      </c>
    </row>
    <row r="161" spans="1:65" s="14" customFormat="1" ht="11.25">
      <c r="B161" s="208"/>
      <c r="C161" s="209"/>
      <c r="D161" s="199" t="s">
        <v>156</v>
      </c>
      <c r="E161" s="210" t="s">
        <v>19</v>
      </c>
      <c r="F161" s="211" t="s">
        <v>217</v>
      </c>
      <c r="G161" s="209"/>
      <c r="H161" s="212">
        <v>1.98</v>
      </c>
      <c r="I161" s="213"/>
      <c r="J161" s="209"/>
      <c r="K161" s="209"/>
      <c r="L161" s="214"/>
      <c r="M161" s="215"/>
      <c r="N161" s="216"/>
      <c r="O161" s="216"/>
      <c r="P161" s="216"/>
      <c r="Q161" s="216"/>
      <c r="R161" s="216"/>
      <c r="S161" s="216"/>
      <c r="T161" s="217"/>
      <c r="AT161" s="218" t="s">
        <v>156</v>
      </c>
      <c r="AU161" s="218" t="s">
        <v>81</v>
      </c>
      <c r="AV161" s="14" t="s">
        <v>81</v>
      </c>
      <c r="AW161" s="14" t="s">
        <v>33</v>
      </c>
      <c r="AX161" s="14" t="s">
        <v>71</v>
      </c>
      <c r="AY161" s="218" t="s">
        <v>144</v>
      </c>
    </row>
    <row r="162" spans="1:65" s="14" customFormat="1" ht="11.25">
      <c r="B162" s="208"/>
      <c r="C162" s="209"/>
      <c r="D162" s="199" t="s">
        <v>156</v>
      </c>
      <c r="E162" s="210" t="s">
        <v>19</v>
      </c>
      <c r="F162" s="211" t="s">
        <v>217</v>
      </c>
      <c r="G162" s="209"/>
      <c r="H162" s="212">
        <v>1.98</v>
      </c>
      <c r="I162" s="213"/>
      <c r="J162" s="209"/>
      <c r="K162" s="209"/>
      <c r="L162" s="214"/>
      <c r="M162" s="215"/>
      <c r="N162" s="216"/>
      <c r="O162" s="216"/>
      <c r="P162" s="216"/>
      <c r="Q162" s="216"/>
      <c r="R162" s="216"/>
      <c r="S162" s="216"/>
      <c r="T162" s="217"/>
      <c r="AT162" s="218" t="s">
        <v>156</v>
      </c>
      <c r="AU162" s="218" t="s">
        <v>81</v>
      </c>
      <c r="AV162" s="14" t="s">
        <v>81</v>
      </c>
      <c r="AW162" s="14" t="s">
        <v>33</v>
      </c>
      <c r="AX162" s="14" t="s">
        <v>71</v>
      </c>
      <c r="AY162" s="218" t="s">
        <v>144</v>
      </c>
    </row>
    <row r="163" spans="1:65" s="14" customFormat="1" ht="11.25">
      <c r="B163" s="208"/>
      <c r="C163" s="209"/>
      <c r="D163" s="199" t="s">
        <v>156</v>
      </c>
      <c r="E163" s="210" t="s">
        <v>19</v>
      </c>
      <c r="F163" s="211" t="s">
        <v>217</v>
      </c>
      <c r="G163" s="209"/>
      <c r="H163" s="212">
        <v>1.98</v>
      </c>
      <c r="I163" s="213"/>
      <c r="J163" s="209"/>
      <c r="K163" s="209"/>
      <c r="L163" s="214"/>
      <c r="M163" s="215"/>
      <c r="N163" s="216"/>
      <c r="O163" s="216"/>
      <c r="P163" s="216"/>
      <c r="Q163" s="216"/>
      <c r="R163" s="216"/>
      <c r="S163" s="216"/>
      <c r="T163" s="217"/>
      <c r="AT163" s="218" t="s">
        <v>156</v>
      </c>
      <c r="AU163" s="218" t="s">
        <v>81</v>
      </c>
      <c r="AV163" s="14" t="s">
        <v>81</v>
      </c>
      <c r="AW163" s="14" t="s">
        <v>33</v>
      </c>
      <c r="AX163" s="14" t="s">
        <v>71</v>
      </c>
      <c r="AY163" s="218" t="s">
        <v>144</v>
      </c>
    </row>
    <row r="164" spans="1:65" s="14" customFormat="1" ht="11.25">
      <c r="B164" s="208"/>
      <c r="C164" s="209"/>
      <c r="D164" s="199" t="s">
        <v>156</v>
      </c>
      <c r="E164" s="210" t="s">
        <v>19</v>
      </c>
      <c r="F164" s="211" t="s">
        <v>217</v>
      </c>
      <c r="G164" s="209"/>
      <c r="H164" s="212">
        <v>1.98</v>
      </c>
      <c r="I164" s="213"/>
      <c r="J164" s="209"/>
      <c r="K164" s="209"/>
      <c r="L164" s="214"/>
      <c r="M164" s="215"/>
      <c r="N164" s="216"/>
      <c r="O164" s="216"/>
      <c r="P164" s="216"/>
      <c r="Q164" s="216"/>
      <c r="R164" s="216"/>
      <c r="S164" s="216"/>
      <c r="T164" s="217"/>
      <c r="AT164" s="218" t="s">
        <v>156</v>
      </c>
      <c r="AU164" s="218" t="s">
        <v>81</v>
      </c>
      <c r="AV164" s="14" t="s">
        <v>81</v>
      </c>
      <c r="AW164" s="14" t="s">
        <v>33</v>
      </c>
      <c r="AX164" s="14" t="s">
        <v>71</v>
      </c>
      <c r="AY164" s="218" t="s">
        <v>144</v>
      </c>
    </row>
    <row r="165" spans="1:65" s="14" customFormat="1" ht="11.25">
      <c r="B165" s="208"/>
      <c r="C165" s="209"/>
      <c r="D165" s="199" t="s">
        <v>156</v>
      </c>
      <c r="E165" s="210" t="s">
        <v>19</v>
      </c>
      <c r="F165" s="211" t="s">
        <v>217</v>
      </c>
      <c r="G165" s="209"/>
      <c r="H165" s="212">
        <v>1.98</v>
      </c>
      <c r="I165" s="213"/>
      <c r="J165" s="209"/>
      <c r="K165" s="209"/>
      <c r="L165" s="214"/>
      <c r="M165" s="215"/>
      <c r="N165" s="216"/>
      <c r="O165" s="216"/>
      <c r="P165" s="216"/>
      <c r="Q165" s="216"/>
      <c r="R165" s="216"/>
      <c r="S165" s="216"/>
      <c r="T165" s="217"/>
      <c r="AT165" s="218" t="s">
        <v>156</v>
      </c>
      <c r="AU165" s="218" t="s">
        <v>81</v>
      </c>
      <c r="AV165" s="14" t="s">
        <v>81</v>
      </c>
      <c r="AW165" s="14" t="s">
        <v>33</v>
      </c>
      <c r="AX165" s="14" t="s">
        <v>71</v>
      </c>
      <c r="AY165" s="218" t="s">
        <v>144</v>
      </c>
    </row>
    <row r="166" spans="1:65" s="14" customFormat="1" ht="11.25">
      <c r="B166" s="208"/>
      <c r="C166" s="209"/>
      <c r="D166" s="199" t="s">
        <v>156</v>
      </c>
      <c r="E166" s="210" t="s">
        <v>19</v>
      </c>
      <c r="F166" s="211" t="s">
        <v>217</v>
      </c>
      <c r="G166" s="209"/>
      <c r="H166" s="212">
        <v>1.98</v>
      </c>
      <c r="I166" s="213"/>
      <c r="J166" s="209"/>
      <c r="K166" s="209"/>
      <c r="L166" s="214"/>
      <c r="M166" s="215"/>
      <c r="N166" s="216"/>
      <c r="O166" s="216"/>
      <c r="P166" s="216"/>
      <c r="Q166" s="216"/>
      <c r="R166" s="216"/>
      <c r="S166" s="216"/>
      <c r="T166" s="217"/>
      <c r="AT166" s="218" t="s">
        <v>156</v>
      </c>
      <c r="AU166" s="218" t="s">
        <v>81</v>
      </c>
      <c r="AV166" s="14" t="s">
        <v>81</v>
      </c>
      <c r="AW166" s="14" t="s">
        <v>33</v>
      </c>
      <c r="AX166" s="14" t="s">
        <v>71</v>
      </c>
      <c r="AY166" s="218" t="s">
        <v>144</v>
      </c>
    </row>
    <row r="167" spans="1:65" s="14" customFormat="1" ht="11.25">
      <c r="B167" s="208"/>
      <c r="C167" s="209"/>
      <c r="D167" s="199" t="s">
        <v>156</v>
      </c>
      <c r="E167" s="210" t="s">
        <v>19</v>
      </c>
      <c r="F167" s="211" t="s">
        <v>217</v>
      </c>
      <c r="G167" s="209"/>
      <c r="H167" s="212">
        <v>1.98</v>
      </c>
      <c r="I167" s="213"/>
      <c r="J167" s="209"/>
      <c r="K167" s="209"/>
      <c r="L167" s="214"/>
      <c r="M167" s="215"/>
      <c r="N167" s="216"/>
      <c r="O167" s="216"/>
      <c r="P167" s="216"/>
      <c r="Q167" s="216"/>
      <c r="R167" s="216"/>
      <c r="S167" s="216"/>
      <c r="T167" s="217"/>
      <c r="AT167" s="218" t="s">
        <v>156</v>
      </c>
      <c r="AU167" s="218" t="s">
        <v>81</v>
      </c>
      <c r="AV167" s="14" t="s">
        <v>81</v>
      </c>
      <c r="AW167" s="14" t="s">
        <v>33</v>
      </c>
      <c r="AX167" s="14" t="s">
        <v>71</v>
      </c>
      <c r="AY167" s="218" t="s">
        <v>144</v>
      </c>
    </row>
    <row r="168" spans="1:65" s="15" customFormat="1" ht="11.25">
      <c r="B168" s="219"/>
      <c r="C168" s="220"/>
      <c r="D168" s="199" t="s">
        <v>156</v>
      </c>
      <c r="E168" s="221" t="s">
        <v>19</v>
      </c>
      <c r="F168" s="222" t="s">
        <v>159</v>
      </c>
      <c r="G168" s="220"/>
      <c r="H168" s="223">
        <v>25.503000000000004</v>
      </c>
      <c r="I168" s="224"/>
      <c r="J168" s="220"/>
      <c r="K168" s="220"/>
      <c r="L168" s="225"/>
      <c r="M168" s="226"/>
      <c r="N168" s="227"/>
      <c r="O168" s="227"/>
      <c r="P168" s="227"/>
      <c r="Q168" s="227"/>
      <c r="R168" s="227"/>
      <c r="S168" s="227"/>
      <c r="T168" s="228"/>
      <c r="AT168" s="229" t="s">
        <v>156</v>
      </c>
      <c r="AU168" s="229" t="s">
        <v>81</v>
      </c>
      <c r="AV168" s="15" t="s">
        <v>152</v>
      </c>
      <c r="AW168" s="15" t="s">
        <v>33</v>
      </c>
      <c r="AX168" s="15" t="s">
        <v>79</v>
      </c>
      <c r="AY168" s="229" t="s">
        <v>144</v>
      </c>
    </row>
    <row r="169" spans="1:65" s="2" customFormat="1" ht="24.2" customHeight="1">
      <c r="A169" s="35"/>
      <c r="B169" s="36"/>
      <c r="C169" s="179" t="s">
        <v>160</v>
      </c>
      <c r="D169" s="179" t="s">
        <v>147</v>
      </c>
      <c r="E169" s="180" t="s">
        <v>218</v>
      </c>
      <c r="F169" s="181" t="s">
        <v>219</v>
      </c>
      <c r="G169" s="182" t="s">
        <v>150</v>
      </c>
      <c r="H169" s="183">
        <v>35.75</v>
      </c>
      <c r="I169" s="184"/>
      <c r="J169" s="185">
        <f>ROUND(I169*H169,2)</f>
        <v>0</v>
      </c>
      <c r="K169" s="181" t="s">
        <v>151</v>
      </c>
      <c r="L169" s="40"/>
      <c r="M169" s="186" t="s">
        <v>19</v>
      </c>
      <c r="N169" s="187" t="s">
        <v>42</v>
      </c>
      <c r="O169" s="65"/>
      <c r="P169" s="188">
        <f>O169*H169</f>
        <v>0</v>
      </c>
      <c r="Q169" s="188">
        <v>0</v>
      </c>
      <c r="R169" s="188">
        <f>Q169*H169</f>
        <v>0</v>
      </c>
      <c r="S169" s="188">
        <v>6.3E-2</v>
      </c>
      <c r="T169" s="189">
        <f>S169*H169</f>
        <v>2.2522500000000001</v>
      </c>
      <c r="U169" s="35"/>
      <c r="V169" s="35"/>
      <c r="W169" s="35"/>
      <c r="X169" s="35"/>
      <c r="Y169" s="35"/>
      <c r="Z169" s="35"/>
      <c r="AA169" s="35"/>
      <c r="AB169" s="35"/>
      <c r="AC169" s="35"/>
      <c r="AD169" s="35"/>
      <c r="AE169" s="35"/>
      <c r="AR169" s="190" t="s">
        <v>152</v>
      </c>
      <c r="AT169" s="190" t="s">
        <v>147</v>
      </c>
      <c r="AU169" s="190" t="s">
        <v>81</v>
      </c>
      <c r="AY169" s="18" t="s">
        <v>144</v>
      </c>
      <c r="BE169" s="191">
        <f>IF(N169="základní",J169,0)</f>
        <v>0</v>
      </c>
      <c r="BF169" s="191">
        <f>IF(N169="snížená",J169,0)</f>
        <v>0</v>
      </c>
      <c r="BG169" s="191">
        <f>IF(N169="zákl. přenesená",J169,0)</f>
        <v>0</v>
      </c>
      <c r="BH169" s="191">
        <f>IF(N169="sníž. přenesená",J169,0)</f>
        <v>0</v>
      </c>
      <c r="BI169" s="191">
        <f>IF(N169="nulová",J169,0)</f>
        <v>0</v>
      </c>
      <c r="BJ169" s="18" t="s">
        <v>79</v>
      </c>
      <c r="BK169" s="191">
        <f>ROUND(I169*H169,2)</f>
        <v>0</v>
      </c>
      <c r="BL169" s="18" t="s">
        <v>152</v>
      </c>
      <c r="BM169" s="190" t="s">
        <v>220</v>
      </c>
    </row>
    <row r="170" spans="1:65" s="2" customFormat="1" ht="11.25">
      <c r="A170" s="35"/>
      <c r="B170" s="36"/>
      <c r="C170" s="37"/>
      <c r="D170" s="192" t="s">
        <v>154</v>
      </c>
      <c r="E170" s="37"/>
      <c r="F170" s="193" t="s">
        <v>221</v>
      </c>
      <c r="G170" s="37"/>
      <c r="H170" s="37"/>
      <c r="I170" s="194"/>
      <c r="J170" s="37"/>
      <c r="K170" s="37"/>
      <c r="L170" s="40"/>
      <c r="M170" s="195"/>
      <c r="N170" s="196"/>
      <c r="O170" s="65"/>
      <c r="P170" s="65"/>
      <c r="Q170" s="65"/>
      <c r="R170" s="65"/>
      <c r="S170" s="65"/>
      <c r="T170" s="66"/>
      <c r="U170" s="35"/>
      <c r="V170" s="35"/>
      <c r="W170" s="35"/>
      <c r="X170" s="35"/>
      <c r="Y170" s="35"/>
      <c r="Z170" s="35"/>
      <c r="AA170" s="35"/>
      <c r="AB170" s="35"/>
      <c r="AC170" s="35"/>
      <c r="AD170" s="35"/>
      <c r="AE170" s="35"/>
      <c r="AT170" s="18" t="s">
        <v>154</v>
      </c>
      <c r="AU170" s="18" t="s">
        <v>81</v>
      </c>
    </row>
    <row r="171" spans="1:65" s="13" customFormat="1" ht="11.25">
      <c r="B171" s="197"/>
      <c r="C171" s="198"/>
      <c r="D171" s="199" t="s">
        <v>156</v>
      </c>
      <c r="E171" s="200" t="s">
        <v>19</v>
      </c>
      <c r="F171" s="201" t="s">
        <v>157</v>
      </c>
      <c r="G171" s="198"/>
      <c r="H171" s="200" t="s">
        <v>19</v>
      </c>
      <c r="I171" s="202"/>
      <c r="J171" s="198"/>
      <c r="K171" s="198"/>
      <c r="L171" s="203"/>
      <c r="M171" s="204"/>
      <c r="N171" s="205"/>
      <c r="O171" s="205"/>
      <c r="P171" s="205"/>
      <c r="Q171" s="205"/>
      <c r="R171" s="205"/>
      <c r="S171" s="205"/>
      <c r="T171" s="206"/>
      <c r="AT171" s="207" t="s">
        <v>156</v>
      </c>
      <c r="AU171" s="207" t="s">
        <v>81</v>
      </c>
      <c r="AV171" s="13" t="s">
        <v>79</v>
      </c>
      <c r="AW171" s="13" t="s">
        <v>33</v>
      </c>
      <c r="AX171" s="13" t="s">
        <v>71</v>
      </c>
      <c r="AY171" s="207" t="s">
        <v>144</v>
      </c>
    </row>
    <row r="172" spans="1:65" s="14" customFormat="1" ht="11.25">
      <c r="B172" s="208"/>
      <c r="C172" s="209"/>
      <c r="D172" s="199" t="s">
        <v>156</v>
      </c>
      <c r="E172" s="210" t="s">
        <v>19</v>
      </c>
      <c r="F172" s="211" t="s">
        <v>222</v>
      </c>
      <c r="G172" s="209"/>
      <c r="H172" s="212">
        <v>2.75</v>
      </c>
      <c r="I172" s="213"/>
      <c r="J172" s="209"/>
      <c r="K172" s="209"/>
      <c r="L172" s="214"/>
      <c r="M172" s="215"/>
      <c r="N172" s="216"/>
      <c r="O172" s="216"/>
      <c r="P172" s="216"/>
      <c r="Q172" s="216"/>
      <c r="R172" s="216"/>
      <c r="S172" s="216"/>
      <c r="T172" s="217"/>
      <c r="AT172" s="218" t="s">
        <v>156</v>
      </c>
      <c r="AU172" s="218" t="s">
        <v>81</v>
      </c>
      <c r="AV172" s="14" t="s">
        <v>81</v>
      </c>
      <c r="AW172" s="14" t="s">
        <v>33</v>
      </c>
      <c r="AX172" s="14" t="s">
        <v>71</v>
      </c>
      <c r="AY172" s="218" t="s">
        <v>144</v>
      </c>
    </row>
    <row r="173" spans="1:65" s="14" customFormat="1" ht="11.25">
      <c r="B173" s="208"/>
      <c r="C173" s="209"/>
      <c r="D173" s="199" t="s">
        <v>156</v>
      </c>
      <c r="E173" s="210" t="s">
        <v>19</v>
      </c>
      <c r="F173" s="211" t="s">
        <v>222</v>
      </c>
      <c r="G173" s="209"/>
      <c r="H173" s="212">
        <v>2.75</v>
      </c>
      <c r="I173" s="213"/>
      <c r="J173" s="209"/>
      <c r="K173" s="209"/>
      <c r="L173" s="214"/>
      <c r="M173" s="215"/>
      <c r="N173" s="216"/>
      <c r="O173" s="216"/>
      <c r="P173" s="216"/>
      <c r="Q173" s="216"/>
      <c r="R173" s="216"/>
      <c r="S173" s="216"/>
      <c r="T173" s="217"/>
      <c r="AT173" s="218" t="s">
        <v>156</v>
      </c>
      <c r="AU173" s="218" t="s">
        <v>81</v>
      </c>
      <c r="AV173" s="14" t="s">
        <v>81</v>
      </c>
      <c r="AW173" s="14" t="s">
        <v>33</v>
      </c>
      <c r="AX173" s="14" t="s">
        <v>71</v>
      </c>
      <c r="AY173" s="218" t="s">
        <v>144</v>
      </c>
    </row>
    <row r="174" spans="1:65" s="14" customFormat="1" ht="11.25">
      <c r="B174" s="208"/>
      <c r="C174" s="209"/>
      <c r="D174" s="199" t="s">
        <v>156</v>
      </c>
      <c r="E174" s="210" t="s">
        <v>19</v>
      </c>
      <c r="F174" s="211" t="s">
        <v>223</v>
      </c>
      <c r="G174" s="209"/>
      <c r="H174" s="212">
        <v>2.64</v>
      </c>
      <c r="I174" s="213"/>
      <c r="J174" s="209"/>
      <c r="K174" s="209"/>
      <c r="L174" s="214"/>
      <c r="M174" s="215"/>
      <c r="N174" s="216"/>
      <c r="O174" s="216"/>
      <c r="P174" s="216"/>
      <c r="Q174" s="216"/>
      <c r="R174" s="216"/>
      <c r="S174" s="216"/>
      <c r="T174" s="217"/>
      <c r="AT174" s="218" t="s">
        <v>156</v>
      </c>
      <c r="AU174" s="218" t="s">
        <v>81</v>
      </c>
      <c r="AV174" s="14" t="s">
        <v>81</v>
      </c>
      <c r="AW174" s="14" t="s">
        <v>33</v>
      </c>
      <c r="AX174" s="14" t="s">
        <v>71</v>
      </c>
      <c r="AY174" s="218" t="s">
        <v>144</v>
      </c>
    </row>
    <row r="175" spans="1:65" s="14" customFormat="1" ht="11.25">
      <c r="B175" s="208"/>
      <c r="C175" s="209"/>
      <c r="D175" s="199" t="s">
        <v>156</v>
      </c>
      <c r="E175" s="210" t="s">
        <v>19</v>
      </c>
      <c r="F175" s="211" t="s">
        <v>224</v>
      </c>
      <c r="G175" s="209"/>
      <c r="H175" s="212">
        <v>2.97</v>
      </c>
      <c r="I175" s="213"/>
      <c r="J175" s="209"/>
      <c r="K175" s="209"/>
      <c r="L175" s="214"/>
      <c r="M175" s="215"/>
      <c r="N175" s="216"/>
      <c r="O175" s="216"/>
      <c r="P175" s="216"/>
      <c r="Q175" s="216"/>
      <c r="R175" s="216"/>
      <c r="S175" s="216"/>
      <c r="T175" s="217"/>
      <c r="AT175" s="218" t="s">
        <v>156</v>
      </c>
      <c r="AU175" s="218" t="s">
        <v>81</v>
      </c>
      <c r="AV175" s="14" t="s">
        <v>81</v>
      </c>
      <c r="AW175" s="14" t="s">
        <v>33</v>
      </c>
      <c r="AX175" s="14" t="s">
        <v>71</v>
      </c>
      <c r="AY175" s="218" t="s">
        <v>144</v>
      </c>
    </row>
    <row r="176" spans="1:65" s="14" customFormat="1" ht="11.25">
      <c r="B176" s="208"/>
      <c r="C176" s="209"/>
      <c r="D176" s="199" t="s">
        <v>156</v>
      </c>
      <c r="E176" s="210" t="s">
        <v>19</v>
      </c>
      <c r="F176" s="211" t="s">
        <v>225</v>
      </c>
      <c r="G176" s="209"/>
      <c r="H176" s="212">
        <v>3.08</v>
      </c>
      <c r="I176" s="213"/>
      <c r="J176" s="209"/>
      <c r="K176" s="209"/>
      <c r="L176" s="214"/>
      <c r="M176" s="215"/>
      <c r="N176" s="216"/>
      <c r="O176" s="216"/>
      <c r="P176" s="216"/>
      <c r="Q176" s="216"/>
      <c r="R176" s="216"/>
      <c r="S176" s="216"/>
      <c r="T176" s="217"/>
      <c r="AT176" s="218" t="s">
        <v>156</v>
      </c>
      <c r="AU176" s="218" t="s">
        <v>81</v>
      </c>
      <c r="AV176" s="14" t="s">
        <v>81</v>
      </c>
      <c r="AW176" s="14" t="s">
        <v>33</v>
      </c>
      <c r="AX176" s="14" t="s">
        <v>71</v>
      </c>
      <c r="AY176" s="218" t="s">
        <v>144</v>
      </c>
    </row>
    <row r="177" spans="1:65" s="14" customFormat="1" ht="11.25">
      <c r="B177" s="208"/>
      <c r="C177" s="209"/>
      <c r="D177" s="199" t="s">
        <v>156</v>
      </c>
      <c r="E177" s="210" t="s">
        <v>19</v>
      </c>
      <c r="F177" s="211" t="s">
        <v>225</v>
      </c>
      <c r="G177" s="209"/>
      <c r="H177" s="212">
        <v>3.08</v>
      </c>
      <c r="I177" s="213"/>
      <c r="J177" s="209"/>
      <c r="K177" s="209"/>
      <c r="L177" s="214"/>
      <c r="M177" s="215"/>
      <c r="N177" s="216"/>
      <c r="O177" s="216"/>
      <c r="P177" s="216"/>
      <c r="Q177" s="216"/>
      <c r="R177" s="216"/>
      <c r="S177" s="216"/>
      <c r="T177" s="217"/>
      <c r="AT177" s="218" t="s">
        <v>156</v>
      </c>
      <c r="AU177" s="218" t="s">
        <v>81</v>
      </c>
      <c r="AV177" s="14" t="s">
        <v>81</v>
      </c>
      <c r="AW177" s="14" t="s">
        <v>33</v>
      </c>
      <c r="AX177" s="14" t="s">
        <v>71</v>
      </c>
      <c r="AY177" s="218" t="s">
        <v>144</v>
      </c>
    </row>
    <row r="178" spans="1:65" s="14" customFormat="1" ht="11.25">
      <c r="B178" s="208"/>
      <c r="C178" s="209"/>
      <c r="D178" s="199" t="s">
        <v>156</v>
      </c>
      <c r="E178" s="210" t="s">
        <v>19</v>
      </c>
      <c r="F178" s="211" t="s">
        <v>225</v>
      </c>
      <c r="G178" s="209"/>
      <c r="H178" s="212">
        <v>3.08</v>
      </c>
      <c r="I178" s="213"/>
      <c r="J178" s="209"/>
      <c r="K178" s="209"/>
      <c r="L178" s="214"/>
      <c r="M178" s="215"/>
      <c r="N178" s="216"/>
      <c r="O178" s="216"/>
      <c r="P178" s="216"/>
      <c r="Q178" s="216"/>
      <c r="R178" s="216"/>
      <c r="S178" s="216"/>
      <c r="T178" s="217"/>
      <c r="AT178" s="218" t="s">
        <v>156</v>
      </c>
      <c r="AU178" s="218" t="s">
        <v>81</v>
      </c>
      <c r="AV178" s="14" t="s">
        <v>81</v>
      </c>
      <c r="AW178" s="14" t="s">
        <v>33</v>
      </c>
      <c r="AX178" s="14" t="s">
        <v>71</v>
      </c>
      <c r="AY178" s="218" t="s">
        <v>144</v>
      </c>
    </row>
    <row r="179" spans="1:65" s="14" customFormat="1" ht="11.25">
      <c r="B179" s="208"/>
      <c r="C179" s="209"/>
      <c r="D179" s="199" t="s">
        <v>156</v>
      </c>
      <c r="E179" s="210" t="s">
        <v>19</v>
      </c>
      <c r="F179" s="211" t="s">
        <v>225</v>
      </c>
      <c r="G179" s="209"/>
      <c r="H179" s="212">
        <v>3.08</v>
      </c>
      <c r="I179" s="213"/>
      <c r="J179" s="209"/>
      <c r="K179" s="209"/>
      <c r="L179" s="214"/>
      <c r="M179" s="215"/>
      <c r="N179" s="216"/>
      <c r="O179" s="216"/>
      <c r="P179" s="216"/>
      <c r="Q179" s="216"/>
      <c r="R179" s="216"/>
      <c r="S179" s="216"/>
      <c r="T179" s="217"/>
      <c r="AT179" s="218" t="s">
        <v>156</v>
      </c>
      <c r="AU179" s="218" t="s">
        <v>81</v>
      </c>
      <c r="AV179" s="14" t="s">
        <v>81</v>
      </c>
      <c r="AW179" s="14" t="s">
        <v>33</v>
      </c>
      <c r="AX179" s="14" t="s">
        <v>71</v>
      </c>
      <c r="AY179" s="218" t="s">
        <v>144</v>
      </c>
    </row>
    <row r="180" spans="1:65" s="14" customFormat="1" ht="11.25">
      <c r="B180" s="208"/>
      <c r="C180" s="209"/>
      <c r="D180" s="199" t="s">
        <v>156</v>
      </c>
      <c r="E180" s="210" t="s">
        <v>19</v>
      </c>
      <c r="F180" s="211" t="s">
        <v>225</v>
      </c>
      <c r="G180" s="209"/>
      <c r="H180" s="212">
        <v>3.08</v>
      </c>
      <c r="I180" s="213"/>
      <c r="J180" s="209"/>
      <c r="K180" s="209"/>
      <c r="L180" s="214"/>
      <c r="M180" s="215"/>
      <c r="N180" s="216"/>
      <c r="O180" s="216"/>
      <c r="P180" s="216"/>
      <c r="Q180" s="216"/>
      <c r="R180" s="216"/>
      <c r="S180" s="216"/>
      <c r="T180" s="217"/>
      <c r="AT180" s="218" t="s">
        <v>156</v>
      </c>
      <c r="AU180" s="218" t="s">
        <v>81</v>
      </c>
      <c r="AV180" s="14" t="s">
        <v>81</v>
      </c>
      <c r="AW180" s="14" t="s">
        <v>33</v>
      </c>
      <c r="AX180" s="14" t="s">
        <v>71</v>
      </c>
      <c r="AY180" s="218" t="s">
        <v>144</v>
      </c>
    </row>
    <row r="181" spans="1:65" s="14" customFormat="1" ht="11.25">
      <c r="B181" s="208"/>
      <c r="C181" s="209"/>
      <c r="D181" s="199" t="s">
        <v>156</v>
      </c>
      <c r="E181" s="210" t="s">
        <v>19</v>
      </c>
      <c r="F181" s="211" t="s">
        <v>225</v>
      </c>
      <c r="G181" s="209"/>
      <c r="H181" s="212">
        <v>3.08</v>
      </c>
      <c r="I181" s="213"/>
      <c r="J181" s="209"/>
      <c r="K181" s="209"/>
      <c r="L181" s="214"/>
      <c r="M181" s="215"/>
      <c r="N181" s="216"/>
      <c r="O181" s="216"/>
      <c r="P181" s="216"/>
      <c r="Q181" s="216"/>
      <c r="R181" s="216"/>
      <c r="S181" s="216"/>
      <c r="T181" s="217"/>
      <c r="AT181" s="218" t="s">
        <v>156</v>
      </c>
      <c r="AU181" s="218" t="s">
        <v>81</v>
      </c>
      <c r="AV181" s="14" t="s">
        <v>81</v>
      </c>
      <c r="AW181" s="14" t="s">
        <v>33</v>
      </c>
      <c r="AX181" s="14" t="s">
        <v>71</v>
      </c>
      <c r="AY181" s="218" t="s">
        <v>144</v>
      </c>
    </row>
    <row r="182" spans="1:65" s="14" customFormat="1" ht="11.25">
      <c r="B182" s="208"/>
      <c r="C182" s="209"/>
      <c r="D182" s="199" t="s">
        <v>156</v>
      </c>
      <c r="E182" s="210" t="s">
        <v>19</v>
      </c>
      <c r="F182" s="211" t="s">
        <v>225</v>
      </c>
      <c r="G182" s="209"/>
      <c r="H182" s="212">
        <v>3.08</v>
      </c>
      <c r="I182" s="213"/>
      <c r="J182" s="209"/>
      <c r="K182" s="209"/>
      <c r="L182" s="214"/>
      <c r="M182" s="215"/>
      <c r="N182" s="216"/>
      <c r="O182" s="216"/>
      <c r="P182" s="216"/>
      <c r="Q182" s="216"/>
      <c r="R182" s="216"/>
      <c r="S182" s="216"/>
      <c r="T182" s="217"/>
      <c r="AT182" s="218" t="s">
        <v>156</v>
      </c>
      <c r="AU182" s="218" t="s">
        <v>81</v>
      </c>
      <c r="AV182" s="14" t="s">
        <v>81</v>
      </c>
      <c r="AW182" s="14" t="s">
        <v>33</v>
      </c>
      <c r="AX182" s="14" t="s">
        <v>71</v>
      </c>
      <c r="AY182" s="218" t="s">
        <v>144</v>
      </c>
    </row>
    <row r="183" spans="1:65" s="14" customFormat="1" ht="11.25">
      <c r="B183" s="208"/>
      <c r="C183" s="209"/>
      <c r="D183" s="199" t="s">
        <v>156</v>
      </c>
      <c r="E183" s="210" t="s">
        <v>19</v>
      </c>
      <c r="F183" s="211" t="s">
        <v>225</v>
      </c>
      <c r="G183" s="209"/>
      <c r="H183" s="212">
        <v>3.08</v>
      </c>
      <c r="I183" s="213"/>
      <c r="J183" s="209"/>
      <c r="K183" s="209"/>
      <c r="L183" s="214"/>
      <c r="M183" s="215"/>
      <c r="N183" s="216"/>
      <c r="O183" s="216"/>
      <c r="P183" s="216"/>
      <c r="Q183" s="216"/>
      <c r="R183" s="216"/>
      <c r="S183" s="216"/>
      <c r="T183" s="217"/>
      <c r="AT183" s="218" t="s">
        <v>156</v>
      </c>
      <c r="AU183" s="218" t="s">
        <v>81</v>
      </c>
      <c r="AV183" s="14" t="s">
        <v>81</v>
      </c>
      <c r="AW183" s="14" t="s">
        <v>33</v>
      </c>
      <c r="AX183" s="14" t="s">
        <v>71</v>
      </c>
      <c r="AY183" s="218" t="s">
        <v>144</v>
      </c>
    </row>
    <row r="184" spans="1:65" s="15" customFormat="1" ht="11.25">
      <c r="B184" s="219"/>
      <c r="C184" s="220"/>
      <c r="D184" s="199" t="s">
        <v>156</v>
      </c>
      <c r="E184" s="221" t="s">
        <v>19</v>
      </c>
      <c r="F184" s="222" t="s">
        <v>159</v>
      </c>
      <c r="G184" s="220"/>
      <c r="H184" s="223">
        <v>35.749999999999993</v>
      </c>
      <c r="I184" s="224"/>
      <c r="J184" s="220"/>
      <c r="K184" s="220"/>
      <c r="L184" s="225"/>
      <c r="M184" s="226"/>
      <c r="N184" s="227"/>
      <c r="O184" s="227"/>
      <c r="P184" s="227"/>
      <c r="Q184" s="227"/>
      <c r="R184" s="227"/>
      <c r="S184" s="227"/>
      <c r="T184" s="228"/>
      <c r="AT184" s="229" t="s">
        <v>156</v>
      </c>
      <c r="AU184" s="229" t="s">
        <v>81</v>
      </c>
      <c r="AV184" s="15" t="s">
        <v>152</v>
      </c>
      <c r="AW184" s="15" t="s">
        <v>33</v>
      </c>
      <c r="AX184" s="15" t="s">
        <v>79</v>
      </c>
      <c r="AY184" s="229" t="s">
        <v>144</v>
      </c>
    </row>
    <row r="185" spans="1:65" s="12" customFormat="1" ht="22.9" customHeight="1">
      <c r="B185" s="163"/>
      <c r="C185" s="164"/>
      <c r="D185" s="165" t="s">
        <v>70</v>
      </c>
      <c r="E185" s="177" t="s">
        <v>226</v>
      </c>
      <c r="F185" s="177" t="s">
        <v>227</v>
      </c>
      <c r="G185" s="164"/>
      <c r="H185" s="164"/>
      <c r="I185" s="167"/>
      <c r="J185" s="178">
        <f>BK185</f>
        <v>0</v>
      </c>
      <c r="K185" s="164"/>
      <c r="L185" s="169"/>
      <c r="M185" s="170"/>
      <c r="N185" s="171"/>
      <c r="O185" s="171"/>
      <c r="P185" s="172">
        <f>SUM(P186:P203)</f>
        <v>0</v>
      </c>
      <c r="Q185" s="171"/>
      <c r="R185" s="172">
        <f>SUM(R186:R203)</f>
        <v>0</v>
      </c>
      <c r="S185" s="171"/>
      <c r="T185" s="173">
        <f>SUM(T186:T203)</f>
        <v>0</v>
      </c>
      <c r="AR185" s="174" t="s">
        <v>79</v>
      </c>
      <c r="AT185" s="175" t="s">
        <v>70</v>
      </c>
      <c r="AU185" s="175" t="s">
        <v>79</v>
      </c>
      <c r="AY185" s="174" t="s">
        <v>144</v>
      </c>
      <c r="BK185" s="176">
        <f>SUM(BK186:BK203)</f>
        <v>0</v>
      </c>
    </row>
    <row r="186" spans="1:65" s="2" customFormat="1" ht="24.2" customHeight="1">
      <c r="A186" s="35"/>
      <c r="B186" s="36"/>
      <c r="C186" s="179" t="s">
        <v>228</v>
      </c>
      <c r="D186" s="179" t="s">
        <v>147</v>
      </c>
      <c r="E186" s="180" t="s">
        <v>229</v>
      </c>
      <c r="F186" s="181" t="s">
        <v>230</v>
      </c>
      <c r="G186" s="182" t="s">
        <v>231</v>
      </c>
      <c r="H186" s="183">
        <v>69.564999999999998</v>
      </c>
      <c r="I186" s="184"/>
      <c r="J186" s="185">
        <f>ROUND(I186*H186,2)</f>
        <v>0</v>
      </c>
      <c r="K186" s="181" t="s">
        <v>151</v>
      </c>
      <c r="L186" s="40"/>
      <c r="M186" s="186" t="s">
        <v>19</v>
      </c>
      <c r="N186" s="187" t="s">
        <v>42</v>
      </c>
      <c r="O186" s="65"/>
      <c r="P186" s="188">
        <f>O186*H186</f>
        <v>0</v>
      </c>
      <c r="Q186" s="188">
        <v>0</v>
      </c>
      <c r="R186" s="188">
        <f>Q186*H186</f>
        <v>0</v>
      </c>
      <c r="S186" s="188">
        <v>0</v>
      </c>
      <c r="T186" s="189">
        <f>S186*H186</f>
        <v>0</v>
      </c>
      <c r="U186" s="35"/>
      <c r="V186" s="35"/>
      <c r="W186" s="35"/>
      <c r="X186" s="35"/>
      <c r="Y186" s="35"/>
      <c r="Z186" s="35"/>
      <c r="AA186" s="35"/>
      <c r="AB186" s="35"/>
      <c r="AC186" s="35"/>
      <c r="AD186" s="35"/>
      <c r="AE186" s="35"/>
      <c r="AR186" s="190" t="s">
        <v>152</v>
      </c>
      <c r="AT186" s="190" t="s">
        <v>147</v>
      </c>
      <c r="AU186" s="190" t="s">
        <v>81</v>
      </c>
      <c r="AY186" s="18" t="s">
        <v>144</v>
      </c>
      <c r="BE186" s="191">
        <f>IF(N186="základní",J186,0)</f>
        <v>0</v>
      </c>
      <c r="BF186" s="191">
        <f>IF(N186="snížená",J186,0)</f>
        <v>0</v>
      </c>
      <c r="BG186" s="191">
        <f>IF(N186="zákl. přenesená",J186,0)</f>
        <v>0</v>
      </c>
      <c r="BH186" s="191">
        <f>IF(N186="sníž. přenesená",J186,0)</f>
        <v>0</v>
      </c>
      <c r="BI186" s="191">
        <f>IF(N186="nulová",J186,0)</f>
        <v>0</v>
      </c>
      <c r="BJ186" s="18" t="s">
        <v>79</v>
      </c>
      <c r="BK186" s="191">
        <f>ROUND(I186*H186,2)</f>
        <v>0</v>
      </c>
      <c r="BL186" s="18" t="s">
        <v>152</v>
      </c>
      <c r="BM186" s="190" t="s">
        <v>232</v>
      </c>
    </row>
    <row r="187" spans="1:65" s="2" customFormat="1" ht="11.25">
      <c r="A187" s="35"/>
      <c r="B187" s="36"/>
      <c r="C187" s="37"/>
      <c r="D187" s="192" t="s">
        <v>154</v>
      </c>
      <c r="E187" s="37"/>
      <c r="F187" s="193" t="s">
        <v>233</v>
      </c>
      <c r="G187" s="37"/>
      <c r="H187" s="37"/>
      <c r="I187" s="194"/>
      <c r="J187" s="37"/>
      <c r="K187" s="37"/>
      <c r="L187" s="40"/>
      <c r="M187" s="195"/>
      <c r="N187" s="196"/>
      <c r="O187" s="65"/>
      <c r="P187" s="65"/>
      <c r="Q187" s="65"/>
      <c r="R187" s="65"/>
      <c r="S187" s="65"/>
      <c r="T187" s="66"/>
      <c r="U187" s="35"/>
      <c r="V187" s="35"/>
      <c r="W187" s="35"/>
      <c r="X187" s="35"/>
      <c r="Y187" s="35"/>
      <c r="Z187" s="35"/>
      <c r="AA187" s="35"/>
      <c r="AB187" s="35"/>
      <c r="AC187" s="35"/>
      <c r="AD187" s="35"/>
      <c r="AE187" s="35"/>
      <c r="AT187" s="18" t="s">
        <v>154</v>
      </c>
      <c r="AU187" s="18" t="s">
        <v>81</v>
      </c>
    </row>
    <row r="188" spans="1:65" s="2" customFormat="1" ht="16.5" customHeight="1">
      <c r="A188" s="35"/>
      <c r="B188" s="36"/>
      <c r="C188" s="179" t="s">
        <v>234</v>
      </c>
      <c r="D188" s="179" t="s">
        <v>147</v>
      </c>
      <c r="E188" s="180" t="s">
        <v>235</v>
      </c>
      <c r="F188" s="181" t="s">
        <v>236</v>
      </c>
      <c r="G188" s="182" t="s">
        <v>237</v>
      </c>
      <c r="H188" s="183">
        <v>12</v>
      </c>
      <c r="I188" s="184"/>
      <c r="J188" s="185">
        <f>ROUND(I188*H188,2)</f>
        <v>0</v>
      </c>
      <c r="K188" s="181" t="s">
        <v>151</v>
      </c>
      <c r="L188" s="40"/>
      <c r="M188" s="186" t="s">
        <v>19</v>
      </c>
      <c r="N188" s="187" t="s">
        <v>42</v>
      </c>
      <c r="O188" s="65"/>
      <c r="P188" s="188">
        <f>O188*H188</f>
        <v>0</v>
      </c>
      <c r="Q188" s="188">
        <v>0</v>
      </c>
      <c r="R188" s="188">
        <f>Q188*H188</f>
        <v>0</v>
      </c>
      <c r="S188" s="188">
        <v>0</v>
      </c>
      <c r="T188" s="189">
        <f>S188*H188</f>
        <v>0</v>
      </c>
      <c r="U188" s="35"/>
      <c r="V188" s="35"/>
      <c r="W188" s="35"/>
      <c r="X188" s="35"/>
      <c r="Y188" s="35"/>
      <c r="Z188" s="35"/>
      <c r="AA188" s="35"/>
      <c r="AB188" s="35"/>
      <c r="AC188" s="35"/>
      <c r="AD188" s="35"/>
      <c r="AE188" s="35"/>
      <c r="AR188" s="190" t="s">
        <v>152</v>
      </c>
      <c r="AT188" s="190" t="s">
        <v>147</v>
      </c>
      <c r="AU188" s="190" t="s">
        <v>81</v>
      </c>
      <c r="AY188" s="18" t="s">
        <v>144</v>
      </c>
      <c r="BE188" s="191">
        <f>IF(N188="základní",J188,0)</f>
        <v>0</v>
      </c>
      <c r="BF188" s="191">
        <f>IF(N188="snížená",J188,0)</f>
        <v>0</v>
      </c>
      <c r="BG188" s="191">
        <f>IF(N188="zákl. přenesená",J188,0)</f>
        <v>0</v>
      </c>
      <c r="BH188" s="191">
        <f>IF(N188="sníž. přenesená",J188,0)</f>
        <v>0</v>
      </c>
      <c r="BI188" s="191">
        <f>IF(N188="nulová",J188,0)</f>
        <v>0</v>
      </c>
      <c r="BJ188" s="18" t="s">
        <v>79</v>
      </c>
      <c r="BK188" s="191">
        <f>ROUND(I188*H188,2)</f>
        <v>0</v>
      </c>
      <c r="BL188" s="18" t="s">
        <v>152</v>
      </c>
      <c r="BM188" s="190" t="s">
        <v>238</v>
      </c>
    </row>
    <row r="189" spans="1:65" s="2" customFormat="1" ht="11.25">
      <c r="A189" s="35"/>
      <c r="B189" s="36"/>
      <c r="C189" s="37"/>
      <c r="D189" s="192" t="s">
        <v>154</v>
      </c>
      <c r="E189" s="37"/>
      <c r="F189" s="193" t="s">
        <v>239</v>
      </c>
      <c r="G189" s="37"/>
      <c r="H189" s="37"/>
      <c r="I189" s="194"/>
      <c r="J189" s="37"/>
      <c r="K189" s="37"/>
      <c r="L189" s="40"/>
      <c r="M189" s="195"/>
      <c r="N189" s="196"/>
      <c r="O189" s="65"/>
      <c r="P189" s="65"/>
      <c r="Q189" s="65"/>
      <c r="R189" s="65"/>
      <c r="S189" s="65"/>
      <c r="T189" s="66"/>
      <c r="U189" s="35"/>
      <c r="V189" s="35"/>
      <c r="W189" s="35"/>
      <c r="X189" s="35"/>
      <c r="Y189" s="35"/>
      <c r="Z189" s="35"/>
      <c r="AA189" s="35"/>
      <c r="AB189" s="35"/>
      <c r="AC189" s="35"/>
      <c r="AD189" s="35"/>
      <c r="AE189" s="35"/>
      <c r="AT189" s="18" t="s">
        <v>154</v>
      </c>
      <c r="AU189" s="18" t="s">
        <v>81</v>
      </c>
    </row>
    <row r="190" spans="1:65" s="14" customFormat="1" ht="11.25">
      <c r="B190" s="208"/>
      <c r="C190" s="209"/>
      <c r="D190" s="199" t="s">
        <v>156</v>
      </c>
      <c r="E190" s="210" t="s">
        <v>19</v>
      </c>
      <c r="F190" s="211" t="s">
        <v>240</v>
      </c>
      <c r="G190" s="209"/>
      <c r="H190" s="212">
        <v>12</v>
      </c>
      <c r="I190" s="213"/>
      <c r="J190" s="209"/>
      <c r="K190" s="209"/>
      <c r="L190" s="214"/>
      <c r="M190" s="215"/>
      <c r="N190" s="216"/>
      <c r="O190" s="216"/>
      <c r="P190" s="216"/>
      <c r="Q190" s="216"/>
      <c r="R190" s="216"/>
      <c r="S190" s="216"/>
      <c r="T190" s="217"/>
      <c r="AT190" s="218" t="s">
        <v>156</v>
      </c>
      <c r="AU190" s="218" t="s">
        <v>81</v>
      </c>
      <c r="AV190" s="14" t="s">
        <v>81</v>
      </c>
      <c r="AW190" s="14" t="s">
        <v>33</v>
      </c>
      <c r="AX190" s="14" t="s">
        <v>71</v>
      </c>
      <c r="AY190" s="218" t="s">
        <v>144</v>
      </c>
    </row>
    <row r="191" spans="1:65" s="15" customFormat="1" ht="11.25">
      <c r="B191" s="219"/>
      <c r="C191" s="220"/>
      <c r="D191" s="199" t="s">
        <v>156</v>
      </c>
      <c r="E191" s="221" t="s">
        <v>19</v>
      </c>
      <c r="F191" s="222" t="s">
        <v>159</v>
      </c>
      <c r="G191" s="220"/>
      <c r="H191" s="223">
        <v>12</v>
      </c>
      <c r="I191" s="224"/>
      <c r="J191" s="220"/>
      <c r="K191" s="220"/>
      <c r="L191" s="225"/>
      <c r="M191" s="226"/>
      <c r="N191" s="227"/>
      <c r="O191" s="227"/>
      <c r="P191" s="227"/>
      <c r="Q191" s="227"/>
      <c r="R191" s="227"/>
      <c r="S191" s="227"/>
      <c r="T191" s="228"/>
      <c r="AT191" s="229" t="s">
        <v>156</v>
      </c>
      <c r="AU191" s="229" t="s">
        <v>81</v>
      </c>
      <c r="AV191" s="15" t="s">
        <v>152</v>
      </c>
      <c r="AW191" s="15" t="s">
        <v>33</v>
      </c>
      <c r="AX191" s="15" t="s">
        <v>79</v>
      </c>
      <c r="AY191" s="229" t="s">
        <v>144</v>
      </c>
    </row>
    <row r="192" spans="1:65" s="2" customFormat="1" ht="24.2" customHeight="1">
      <c r="A192" s="35"/>
      <c r="B192" s="36"/>
      <c r="C192" s="179" t="s">
        <v>240</v>
      </c>
      <c r="D192" s="179" t="s">
        <v>147</v>
      </c>
      <c r="E192" s="180" t="s">
        <v>241</v>
      </c>
      <c r="F192" s="181" t="s">
        <v>242</v>
      </c>
      <c r="G192" s="182" t="s">
        <v>237</v>
      </c>
      <c r="H192" s="183">
        <v>360</v>
      </c>
      <c r="I192" s="184"/>
      <c r="J192" s="185">
        <f>ROUND(I192*H192,2)</f>
        <v>0</v>
      </c>
      <c r="K192" s="181" t="s">
        <v>151</v>
      </c>
      <c r="L192" s="40"/>
      <c r="M192" s="186" t="s">
        <v>19</v>
      </c>
      <c r="N192" s="187" t="s">
        <v>42</v>
      </c>
      <c r="O192" s="65"/>
      <c r="P192" s="188">
        <f>O192*H192</f>
        <v>0</v>
      </c>
      <c r="Q192" s="188">
        <v>0</v>
      </c>
      <c r="R192" s="188">
        <f>Q192*H192</f>
        <v>0</v>
      </c>
      <c r="S192" s="188">
        <v>0</v>
      </c>
      <c r="T192" s="189">
        <f>S192*H192</f>
        <v>0</v>
      </c>
      <c r="U192" s="35"/>
      <c r="V192" s="35"/>
      <c r="W192" s="35"/>
      <c r="X192" s="35"/>
      <c r="Y192" s="35"/>
      <c r="Z192" s="35"/>
      <c r="AA192" s="35"/>
      <c r="AB192" s="35"/>
      <c r="AC192" s="35"/>
      <c r="AD192" s="35"/>
      <c r="AE192" s="35"/>
      <c r="AR192" s="190" t="s">
        <v>152</v>
      </c>
      <c r="AT192" s="190" t="s">
        <v>147</v>
      </c>
      <c r="AU192" s="190" t="s">
        <v>81</v>
      </c>
      <c r="AY192" s="18" t="s">
        <v>144</v>
      </c>
      <c r="BE192" s="191">
        <f>IF(N192="základní",J192,0)</f>
        <v>0</v>
      </c>
      <c r="BF192" s="191">
        <f>IF(N192="snížená",J192,0)</f>
        <v>0</v>
      </c>
      <c r="BG192" s="191">
        <f>IF(N192="zákl. přenesená",J192,0)</f>
        <v>0</v>
      </c>
      <c r="BH192" s="191">
        <f>IF(N192="sníž. přenesená",J192,0)</f>
        <v>0</v>
      </c>
      <c r="BI192" s="191">
        <f>IF(N192="nulová",J192,0)</f>
        <v>0</v>
      </c>
      <c r="BJ192" s="18" t="s">
        <v>79</v>
      </c>
      <c r="BK192" s="191">
        <f>ROUND(I192*H192,2)</f>
        <v>0</v>
      </c>
      <c r="BL192" s="18" t="s">
        <v>152</v>
      </c>
      <c r="BM192" s="190" t="s">
        <v>243</v>
      </c>
    </row>
    <row r="193" spans="1:65" s="2" customFormat="1" ht="11.25">
      <c r="A193" s="35"/>
      <c r="B193" s="36"/>
      <c r="C193" s="37"/>
      <c r="D193" s="192" t="s">
        <v>154</v>
      </c>
      <c r="E193" s="37"/>
      <c r="F193" s="193" t="s">
        <v>244</v>
      </c>
      <c r="G193" s="37"/>
      <c r="H193" s="37"/>
      <c r="I193" s="194"/>
      <c r="J193" s="37"/>
      <c r="K193" s="37"/>
      <c r="L193" s="40"/>
      <c r="M193" s="195"/>
      <c r="N193" s="196"/>
      <c r="O193" s="65"/>
      <c r="P193" s="65"/>
      <c r="Q193" s="65"/>
      <c r="R193" s="65"/>
      <c r="S193" s="65"/>
      <c r="T193" s="66"/>
      <c r="U193" s="35"/>
      <c r="V193" s="35"/>
      <c r="W193" s="35"/>
      <c r="X193" s="35"/>
      <c r="Y193" s="35"/>
      <c r="Z193" s="35"/>
      <c r="AA193" s="35"/>
      <c r="AB193" s="35"/>
      <c r="AC193" s="35"/>
      <c r="AD193" s="35"/>
      <c r="AE193" s="35"/>
      <c r="AT193" s="18" t="s">
        <v>154</v>
      </c>
      <c r="AU193" s="18" t="s">
        <v>81</v>
      </c>
    </row>
    <row r="194" spans="1:65" s="14" customFormat="1" ht="11.25">
      <c r="B194" s="208"/>
      <c r="C194" s="209"/>
      <c r="D194" s="199" t="s">
        <v>156</v>
      </c>
      <c r="E194" s="210" t="s">
        <v>19</v>
      </c>
      <c r="F194" s="211" t="s">
        <v>245</v>
      </c>
      <c r="G194" s="209"/>
      <c r="H194" s="212">
        <v>360</v>
      </c>
      <c r="I194" s="213"/>
      <c r="J194" s="209"/>
      <c r="K194" s="209"/>
      <c r="L194" s="214"/>
      <c r="M194" s="215"/>
      <c r="N194" s="216"/>
      <c r="O194" s="216"/>
      <c r="P194" s="216"/>
      <c r="Q194" s="216"/>
      <c r="R194" s="216"/>
      <c r="S194" s="216"/>
      <c r="T194" s="217"/>
      <c r="AT194" s="218" t="s">
        <v>156</v>
      </c>
      <c r="AU194" s="218" t="s">
        <v>81</v>
      </c>
      <c r="AV194" s="14" t="s">
        <v>81</v>
      </c>
      <c r="AW194" s="14" t="s">
        <v>33</v>
      </c>
      <c r="AX194" s="14" t="s">
        <v>71</v>
      </c>
      <c r="AY194" s="218" t="s">
        <v>144</v>
      </c>
    </row>
    <row r="195" spans="1:65" s="15" customFormat="1" ht="11.25">
      <c r="B195" s="219"/>
      <c r="C195" s="220"/>
      <c r="D195" s="199" t="s">
        <v>156</v>
      </c>
      <c r="E195" s="221" t="s">
        <v>19</v>
      </c>
      <c r="F195" s="222" t="s">
        <v>159</v>
      </c>
      <c r="G195" s="220"/>
      <c r="H195" s="223">
        <v>360</v>
      </c>
      <c r="I195" s="224"/>
      <c r="J195" s="220"/>
      <c r="K195" s="220"/>
      <c r="L195" s="225"/>
      <c r="M195" s="226"/>
      <c r="N195" s="227"/>
      <c r="O195" s="227"/>
      <c r="P195" s="227"/>
      <c r="Q195" s="227"/>
      <c r="R195" s="227"/>
      <c r="S195" s="227"/>
      <c r="T195" s="228"/>
      <c r="AT195" s="229" t="s">
        <v>156</v>
      </c>
      <c r="AU195" s="229" t="s">
        <v>81</v>
      </c>
      <c r="AV195" s="15" t="s">
        <v>152</v>
      </c>
      <c r="AW195" s="15" t="s">
        <v>33</v>
      </c>
      <c r="AX195" s="15" t="s">
        <v>79</v>
      </c>
      <c r="AY195" s="229" t="s">
        <v>144</v>
      </c>
    </row>
    <row r="196" spans="1:65" s="2" customFormat="1" ht="21.75" customHeight="1">
      <c r="A196" s="35"/>
      <c r="B196" s="36"/>
      <c r="C196" s="179" t="s">
        <v>246</v>
      </c>
      <c r="D196" s="179" t="s">
        <v>147</v>
      </c>
      <c r="E196" s="180" t="s">
        <v>247</v>
      </c>
      <c r="F196" s="181" t="s">
        <v>248</v>
      </c>
      <c r="G196" s="182" t="s">
        <v>231</v>
      </c>
      <c r="H196" s="183">
        <v>69.564999999999998</v>
      </c>
      <c r="I196" s="184"/>
      <c r="J196" s="185">
        <f>ROUND(I196*H196,2)</f>
        <v>0</v>
      </c>
      <c r="K196" s="181" t="s">
        <v>151</v>
      </c>
      <c r="L196" s="40"/>
      <c r="M196" s="186" t="s">
        <v>19</v>
      </c>
      <c r="N196" s="187" t="s">
        <v>42</v>
      </c>
      <c r="O196" s="65"/>
      <c r="P196" s="188">
        <f>O196*H196</f>
        <v>0</v>
      </c>
      <c r="Q196" s="188">
        <v>0</v>
      </c>
      <c r="R196" s="188">
        <f>Q196*H196</f>
        <v>0</v>
      </c>
      <c r="S196" s="188">
        <v>0</v>
      </c>
      <c r="T196" s="189">
        <f>S196*H196</f>
        <v>0</v>
      </c>
      <c r="U196" s="35"/>
      <c r="V196" s="35"/>
      <c r="W196" s="35"/>
      <c r="X196" s="35"/>
      <c r="Y196" s="35"/>
      <c r="Z196" s="35"/>
      <c r="AA196" s="35"/>
      <c r="AB196" s="35"/>
      <c r="AC196" s="35"/>
      <c r="AD196" s="35"/>
      <c r="AE196" s="35"/>
      <c r="AR196" s="190" t="s">
        <v>152</v>
      </c>
      <c r="AT196" s="190" t="s">
        <v>147</v>
      </c>
      <c r="AU196" s="190" t="s">
        <v>81</v>
      </c>
      <c r="AY196" s="18" t="s">
        <v>144</v>
      </c>
      <c r="BE196" s="191">
        <f>IF(N196="základní",J196,0)</f>
        <v>0</v>
      </c>
      <c r="BF196" s="191">
        <f>IF(N196="snížená",J196,0)</f>
        <v>0</v>
      </c>
      <c r="BG196" s="191">
        <f>IF(N196="zákl. přenesená",J196,0)</f>
        <v>0</v>
      </c>
      <c r="BH196" s="191">
        <f>IF(N196="sníž. přenesená",J196,0)</f>
        <v>0</v>
      </c>
      <c r="BI196" s="191">
        <f>IF(N196="nulová",J196,0)</f>
        <v>0</v>
      </c>
      <c r="BJ196" s="18" t="s">
        <v>79</v>
      </c>
      <c r="BK196" s="191">
        <f>ROUND(I196*H196,2)</f>
        <v>0</v>
      </c>
      <c r="BL196" s="18" t="s">
        <v>152</v>
      </c>
      <c r="BM196" s="190" t="s">
        <v>249</v>
      </c>
    </row>
    <row r="197" spans="1:65" s="2" customFormat="1" ht="11.25">
      <c r="A197" s="35"/>
      <c r="B197" s="36"/>
      <c r="C197" s="37"/>
      <c r="D197" s="192" t="s">
        <v>154</v>
      </c>
      <c r="E197" s="37"/>
      <c r="F197" s="193" t="s">
        <v>250</v>
      </c>
      <c r="G197" s="37"/>
      <c r="H197" s="37"/>
      <c r="I197" s="194"/>
      <c r="J197" s="37"/>
      <c r="K197" s="37"/>
      <c r="L197" s="40"/>
      <c r="M197" s="195"/>
      <c r="N197" s="196"/>
      <c r="O197" s="65"/>
      <c r="P197" s="65"/>
      <c r="Q197" s="65"/>
      <c r="R197" s="65"/>
      <c r="S197" s="65"/>
      <c r="T197" s="66"/>
      <c r="U197" s="35"/>
      <c r="V197" s="35"/>
      <c r="W197" s="35"/>
      <c r="X197" s="35"/>
      <c r="Y197" s="35"/>
      <c r="Z197" s="35"/>
      <c r="AA197" s="35"/>
      <c r="AB197" s="35"/>
      <c r="AC197" s="35"/>
      <c r="AD197" s="35"/>
      <c r="AE197" s="35"/>
      <c r="AT197" s="18" t="s">
        <v>154</v>
      </c>
      <c r="AU197" s="18" t="s">
        <v>81</v>
      </c>
    </row>
    <row r="198" spans="1:65" s="2" customFormat="1" ht="24.2" customHeight="1">
      <c r="A198" s="35"/>
      <c r="B198" s="36"/>
      <c r="C198" s="179" t="s">
        <v>251</v>
      </c>
      <c r="D198" s="179" t="s">
        <v>147</v>
      </c>
      <c r="E198" s="180" t="s">
        <v>252</v>
      </c>
      <c r="F198" s="181" t="s">
        <v>253</v>
      </c>
      <c r="G198" s="182" t="s">
        <v>231</v>
      </c>
      <c r="H198" s="183">
        <v>1321.7349999999999</v>
      </c>
      <c r="I198" s="184"/>
      <c r="J198" s="185">
        <f>ROUND(I198*H198,2)</f>
        <v>0</v>
      </c>
      <c r="K198" s="181" t="s">
        <v>151</v>
      </c>
      <c r="L198" s="40"/>
      <c r="M198" s="186" t="s">
        <v>19</v>
      </c>
      <c r="N198" s="187" t="s">
        <v>42</v>
      </c>
      <c r="O198" s="65"/>
      <c r="P198" s="188">
        <f>O198*H198</f>
        <v>0</v>
      </c>
      <c r="Q198" s="188">
        <v>0</v>
      </c>
      <c r="R198" s="188">
        <f>Q198*H198</f>
        <v>0</v>
      </c>
      <c r="S198" s="188">
        <v>0</v>
      </c>
      <c r="T198" s="189">
        <f>S198*H198</f>
        <v>0</v>
      </c>
      <c r="U198" s="35"/>
      <c r="V198" s="35"/>
      <c r="W198" s="35"/>
      <c r="X198" s="35"/>
      <c r="Y198" s="35"/>
      <c r="Z198" s="35"/>
      <c r="AA198" s="35"/>
      <c r="AB198" s="35"/>
      <c r="AC198" s="35"/>
      <c r="AD198" s="35"/>
      <c r="AE198" s="35"/>
      <c r="AR198" s="190" t="s">
        <v>152</v>
      </c>
      <c r="AT198" s="190" t="s">
        <v>147</v>
      </c>
      <c r="AU198" s="190" t="s">
        <v>81</v>
      </c>
      <c r="AY198" s="18" t="s">
        <v>144</v>
      </c>
      <c r="BE198" s="191">
        <f>IF(N198="základní",J198,0)</f>
        <v>0</v>
      </c>
      <c r="BF198" s="191">
        <f>IF(N198="snížená",J198,0)</f>
        <v>0</v>
      </c>
      <c r="BG198" s="191">
        <f>IF(N198="zákl. přenesená",J198,0)</f>
        <v>0</v>
      </c>
      <c r="BH198" s="191">
        <f>IF(N198="sníž. přenesená",J198,0)</f>
        <v>0</v>
      </c>
      <c r="BI198" s="191">
        <f>IF(N198="nulová",J198,0)</f>
        <v>0</v>
      </c>
      <c r="BJ198" s="18" t="s">
        <v>79</v>
      </c>
      <c r="BK198" s="191">
        <f>ROUND(I198*H198,2)</f>
        <v>0</v>
      </c>
      <c r="BL198" s="18" t="s">
        <v>152</v>
      </c>
      <c r="BM198" s="190" t="s">
        <v>254</v>
      </c>
    </row>
    <row r="199" spans="1:65" s="2" customFormat="1" ht="11.25">
      <c r="A199" s="35"/>
      <c r="B199" s="36"/>
      <c r="C199" s="37"/>
      <c r="D199" s="192" t="s">
        <v>154</v>
      </c>
      <c r="E199" s="37"/>
      <c r="F199" s="193" t="s">
        <v>255</v>
      </c>
      <c r="G199" s="37"/>
      <c r="H199" s="37"/>
      <c r="I199" s="194"/>
      <c r="J199" s="37"/>
      <c r="K199" s="37"/>
      <c r="L199" s="40"/>
      <c r="M199" s="195"/>
      <c r="N199" s="196"/>
      <c r="O199" s="65"/>
      <c r="P199" s="65"/>
      <c r="Q199" s="65"/>
      <c r="R199" s="65"/>
      <c r="S199" s="65"/>
      <c r="T199" s="66"/>
      <c r="U199" s="35"/>
      <c r="V199" s="35"/>
      <c r="W199" s="35"/>
      <c r="X199" s="35"/>
      <c r="Y199" s="35"/>
      <c r="Z199" s="35"/>
      <c r="AA199" s="35"/>
      <c r="AB199" s="35"/>
      <c r="AC199" s="35"/>
      <c r="AD199" s="35"/>
      <c r="AE199" s="35"/>
      <c r="AT199" s="18" t="s">
        <v>154</v>
      </c>
      <c r="AU199" s="18" t="s">
        <v>81</v>
      </c>
    </row>
    <row r="200" spans="1:65" s="14" customFormat="1" ht="11.25">
      <c r="B200" s="208"/>
      <c r="C200" s="209"/>
      <c r="D200" s="199" t="s">
        <v>156</v>
      </c>
      <c r="E200" s="210" t="s">
        <v>19</v>
      </c>
      <c r="F200" s="211" t="s">
        <v>256</v>
      </c>
      <c r="G200" s="209"/>
      <c r="H200" s="212">
        <v>1321.7349999999999</v>
      </c>
      <c r="I200" s="213"/>
      <c r="J200" s="209"/>
      <c r="K200" s="209"/>
      <c r="L200" s="214"/>
      <c r="M200" s="215"/>
      <c r="N200" s="216"/>
      <c r="O200" s="216"/>
      <c r="P200" s="216"/>
      <c r="Q200" s="216"/>
      <c r="R200" s="216"/>
      <c r="S200" s="216"/>
      <c r="T200" s="217"/>
      <c r="AT200" s="218" t="s">
        <v>156</v>
      </c>
      <c r="AU200" s="218" t="s">
        <v>81</v>
      </c>
      <c r="AV200" s="14" t="s">
        <v>81</v>
      </c>
      <c r="AW200" s="14" t="s">
        <v>33</v>
      </c>
      <c r="AX200" s="14" t="s">
        <v>71</v>
      </c>
      <c r="AY200" s="218" t="s">
        <v>144</v>
      </c>
    </row>
    <row r="201" spans="1:65" s="15" customFormat="1" ht="11.25">
      <c r="B201" s="219"/>
      <c r="C201" s="220"/>
      <c r="D201" s="199" t="s">
        <v>156</v>
      </c>
      <c r="E201" s="221" t="s">
        <v>19</v>
      </c>
      <c r="F201" s="222" t="s">
        <v>159</v>
      </c>
      <c r="G201" s="220"/>
      <c r="H201" s="223">
        <v>1321.7349999999999</v>
      </c>
      <c r="I201" s="224"/>
      <c r="J201" s="220"/>
      <c r="K201" s="220"/>
      <c r="L201" s="225"/>
      <c r="M201" s="226"/>
      <c r="N201" s="227"/>
      <c r="O201" s="227"/>
      <c r="P201" s="227"/>
      <c r="Q201" s="227"/>
      <c r="R201" s="227"/>
      <c r="S201" s="227"/>
      <c r="T201" s="228"/>
      <c r="AT201" s="229" t="s">
        <v>156</v>
      </c>
      <c r="AU201" s="229" t="s">
        <v>81</v>
      </c>
      <c r="AV201" s="15" t="s">
        <v>152</v>
      </c>
      <c r="AW201" s="15" t="s">
        <v>33</v>
      </c>
      <c r="AX201" s="15" t="s">
        <v>79</v>
      </c>
      <c r="AY201" s="229" t="s">
        <v>144</v>
      </c>
    </row>
    <row r="202" spans="1:65" s="2" customFormat="1" ht="24.2" customHeight="1">
      <c r="A202" s="35"/>
      <c r="B202" s="36"/>
      <c r="C202" s="179" t="s">
        <v>8</v>
      </c>
      <c r="D202" s="179" t="s">
        <v>147</v>
      </c>
      <c r="E202" s="180" t="s">
        <v>257</v>
      </c>
      <c r="F202" s="181" t="s">
        <v>258</v>
      </c>
      <c r="G202" s="182" t="s">
        <v>231</v>
      </c>
      <c r="H202" s="183">
        <v>69.564999999999998</v>
      </c>
      <c r="I202" s="184"/>
      <c r="J202" s="185">
        <f>ROUND(I202*H202,2)</f>
        <v>0</v>
      </c>
      <c r="K202" s="181" t="s">
        <v>151</v>
      </c>
      <c r="L202" s="40"/>
      <c r="M202" s="186" t="s">
        <v>19</v>
      </c>
      <c r="N202" s="187" t="s">
        <v>42</v>
      </c>
      <c r="O202" s="65"/>
      <c r="P202" s="188">
        <f>O202*H202</f>
        <v>0</v>
      </c>
      <c r="Q202" s="188">
        <v>0</v>
      </c>
      <c r="R202" s="188">
        <f>Q202*H202</f>
        <v>0</v>
      </c>
      <c r="S202" s="188">
        <v>0</v>
      </c>
      <c r="T202" s="189">
        <f>S202*H202</f>
        <v>0</v>
      </c>
      <c r="U202" s="35"/>
      <c r="V202" s="35"/>
      <c r="W202" s="35"/>
      <c r="X202" s="35"/>
      <c r="Y202" s="35"/>
      <c r="Z202" s="35"/>
      <c r="AA202" s="35"/>
      <c r="AB202" s="35"/>
      <c r="AC202" s="35"/>
      <c r="AD202" s="35"/>
      <c r="AE202" s="35"/>
      <c r="AR202" s="190" t="s">
        <v>152</v>
      </c>
      <c r="AT202" s="190" t="s">
        <v>147</v>
      </c>
      <c r="AU202" s="190" t="s">
        <v>81</v>
      </c>
      <c r="AY202" s="18" t="s">
        <v>144</v>
      </c>
      <c r="BE202" s="191">
        <f>IF(N202="základní",J202,0)</f>
        <v>0</v>
      </c>
      <c r="BF202" s="191">
        <f>IF(N202="snížená",J202,0)</f>
        <v>0</v>
      </c>
      <c r="BG202" s="191">
        <f>IF(N202="zákl. přenesená",J202,0)</f>
        <v>0</v>
      </c>
      <c r="BH202" s="191">
        <f>IF(N202="sníž. přenesená",J202,0)</f>
        <v>0</v>
      </c>
      <c r="BI202" s="191">
        <f>IF(N202="nulová",J202,0)</f>
        <v>0</v>
      </c>
      <c r="BJ202" s="18" t="s">
        <v>79</v>
      </c>
      <c r="BK202" s="191">
        <f>ROUND(I202*H202,2)</f>
        <v>0</v>
      </c>
      <c r="BL202" s="18" t="s">
        <v>152</v>
      </c>
      <c r="BM202" s="190" t="s">
        <v>259</v>
      </c>
    </row>
    <row r="203" spans="1:65" s="2" customFormat="1" ht="11.25">
      <c r="A203" s="35"/>
      <c r="B203" s="36"/>
      <c r="C203" s="37"/>
      <c r="D203" s="192" t="s">
        <v>154</v>
      </c>
      <c r="E203" s="37"/>
      <c r="F203" s="193" t="s">
        <v>260</v>
      </c>
      <c r="G203" s="37"/>
      <c r="H203" s="37"/>
      <c r="I203" s="194"/>
      <c r="J203" s="37"/>
      <c r="K203" s="37"/>
      <c r="L203" s="40"/>
      <c r="M203" s="195"/>
      <c r="N203" s="196"/>
      <c r="O203" s="65"/>
      <c r="P203" s="65"/>
      <c r="Q203" s="65"/>
      <c r="R203" s="65"/>
      <c r="S203" s="65"/>
      <c r="T203" s="66"/>
      <c r="U203" s="35"/>
      <c r="V203" s="35"/>
      <c r="W203" s="35"/>
      <c r="X203" s="35"/>
      <c r="Y203" s="35"/>
      <c r="Z203" s="35"/>
      <c r="AA203" s="35"/>
      <c r="AB203" s="35"/>
      <c r="AC203" s="35"/>
      <c r="AD203" s="35"/>
      <c r="AE203" s="35"/>
      <c r="AT203" s="18" t="s">
        <v>154</v>
      </c>
      <c r="AU203" s="18" t="s">
        <v>81</v>
      </c>
    </row>
    <row r="204" spans="1:65" s="12" customFormat="1" ht="22.9" customHeight="1">
      <c r="B204" s="163"/>
      <c r="C204" s="164"/>
      <c r="D204" s="165" t="s">
        <v>70</v>
      </c>
      <c r="E204" s="177" t="s">
        <v>261</v>
      </c>
      <c r="F204" s="177" t="s">
        <v>262</v>
      </c>
      <c r="G204" s="164"/>
      <c r="H204" s="164"/>
      <c r="I204" s="167"/>
      <c r="J204" s="178">
        <f>BK204</f>
        <v>0</v>
      </c>
      <c r="K204" s="164"/>
      <c r="L204" s="169"/>
      <c r="M204" s="170"/>
      <c r="N204" s="171"/>
      <c r="O204" s="171"/>
      <c r="P204" s="172">
        <f>SUM(P205:P206)</f>
        <v>0</v>
      </c>
      <c r="Q204" s="171"/>
      <c r="R204" s="172">
        <f>SUM(R205:R206)</f>
        <v>0</v>
      </c>
      <c r="S204" s="171"/>
      <c r="T204" s="173">
        <f>SUM(T205:T206)</f>
        <v>0</v>
      </c>
      <c r="AR204" s="174" t="s">
        <v>79</v>
      </c>
      <c r="AT204" s="175" t="s">
        <v>70</v>
      </c>
      <c r="AU204" s="175" t="s">
        <v>79</v>
      </c>
      <c r="AY204" s="174" t="s">
        <v>144</v>
      </c>
      <c r="BK204" s="176">
        <f>SUM(BK205:BK206)</f>
        <v>0</v>
      </c>
    </row>
    <row r="205" spans="1:65" s="2" customFormat="1" ht="33" customHeight="1">
      <c r="A205" s="35"/>
      <c r="B205" s="36"/>
      <c r="C205" s="179" t="s">
        <v>263</v>
      </c>
      <c r="D205" s="179" t="s">
        <v>147</v>
      </c>
      <c r="E205" s="180" t="s">
        <v>264</v>
      </c>
      <c r="F205" s="181" t="s">
        <v>265</v>
      </c>
      <c r="G205" s="182" t="s">
        <v>231</v>
      </c>
      <c r="H205" s="183">
        <v>3.6999999999999998E-2</v>
      </c>
      <c r="I205" s="184"/>
      <c r="J205" s="185">
        <f>ROUND(I205*H205,2)</f>
        <v>0</v>
      </c>
      <c r="K205" s="181" t="s">
        <v>151</v>
      </c>
      <c r="L205" s="40"/>
      <c r="M205" s="186" t="s">
        <v>19</v>
      </c>
      <c r="N205" s="187" t="s">
        <v>42</v>
      </c>
      <c r="O205" s="65"/>
      <c r="P205" s="188">
        <f>O205*H205</f>
        <v>0</v>
      </c>
      <c r="Q205" s="188">
        <v>0</v>
      </c>
      <c r="R205" s="188">
        <f>Q205*H205</f>
        <v>0</v>
      </c>
      <c r="S205" s="188">
        <v>0</v>
      </c>
      <c r="T205" s="189">
        <f>S205*H205</f>
        <v>0</v>
      </c>
      <c r="U205" s="35"/>
      <c r="V205" s="35"/>
      <c r="W205" s="35"/>
      <c r="X205" s="35"/>
      <c r="Y205" s="35"/>
      <c r="Z205" s="35"/>
      <c r="AA205" s="35"/>
      <c r="AB205" s="35"/>
      <c r="AC205" s="35"/>
      <c r="AD205" s="35"/>
      <c r="AE205" s="35"/>
      <c r="AR205" s="190" t="s">
        <v>152</v>
      </c>
      <c r="AT205" s="190" t="s">
        <v>147</v>
      </c>
      <c r="AU205" s="190" t="s">
        <v>81</v>
      </c>
      <c r="AY205" s="18" t="s">
        <v>144</v>
      </c>
      <c r="BE205" s="191">
        <f>IF(N205="základní",J205,0)</f>
        <v>0</v>
      </c>
      <c r="BF205" s="191">
        <f>IF(N205="snížená",J205,0)</f>
        <v>0</v>
      </c>
      <c r="BG205" s="191">
        <f>IF(N205="zákl. přenesená",J205,0)</f>
        <v>0</v>
      </c>
      <c r="BH205" s="191">
        <f>IF(N205="sníž. přenesená",J205,0)</f>
        <v>0</v>
      </c>
      <c r="BI205" s="191">
        <f>IF(N205="nulová",J205,0)</f>
        <v>0</v>
      </c>
      <c r="BJ205" s="18" t="s">
        <v>79</v>
      </c>
      <c r="BK205" s="191">
        <f>ROUND(I205*H205,2)</f>
        <v>0</v>
      </c>
      <c r="BL205" s="18" t="s">
        <v>152</v>
      </c>
      <c r="BM205" s="190" t="s">
        <v>266</v>
      </c>
    </row>
    <row r="206" spans="1:65" s="2" customFormat="1" ht="11.25">
      <c r="A206" s="35"/>
      <c r="B206" s="36"/>
      <c r="C206" s="37"/>
      <c r="D206" s="192" t="s">
        <v>154</v>
      </c>
      <c r="E206" s="37"/>
      <c r="F206" s="193" t="s">
        <v>267</v>
      </c>
      <c r="G206" s="37"/>
      <c r="H206" s="37"/>
      <c r="I206" s="194"/>
      <c r="J206" s="37"/>
      <c r="K206" s="37"/>
      <c r="L206" s="40"/>
      <c r="M206" s="195"/>
      <c r="N206" s="196"/>
      <c r="O206" s="65"/>
      <c r="P206" s="65"/>
      <c r="Q206" s="65"/>
      <c r="R206" s="65"/>
      <c r="S206" s="65"/>
      <c r="T206" s="66"/>
      <c r="U206" s="35"/>
      <c r="V206" s="35"/>
      <c r="W206" s="35"/>
      <c r="X206" s="35"/>
      <c r="Y206" s="35"/>
      <c r="Z206" s="35"/>
      <c r="AA206" s="35"/>
      <c r="AB206" s="35"/>
      <c r="AC206" s="35"/>
      <c r="AD206" s="35"/>
      <c r="AE206" s="35"/>
      <c r="AT206" s="18" t="s">
        <v>154</v>
      </c>
      <c r="AU206" s="18" t="s">
        <v>81</v>
      </c>
    </row>
    <row r="207" spans="1:65" s="12" customFormat="1" ht="25.9" customHeight="1">
      <c r="B207" s="163"/>
      <c r="C207" s="164"/>
      <c r="D207" s="165" t="s">
        <v>70</v>
      </c>
      <c r="E207" s="166" t="s">
        <v>268</v>
      </c>
      <c r="F207" s="166" t="s">
        <v>269</v>
      </c>
      <c r="G207" s="164"/>
      <c r="H207" s="164"/>
      <c r="I207" s="167"/>
      <c r="J207" s="168">
        <f>BK207</f>
        <v>0</v>
      </c>
      <c r="K207" s="164"/>
      <c r="L207" s="169"/>
      <c r="M207" s="170"/>
      <c r="N207" s="171"/>
      <c r="O207" s="171"/>
      <c r="P207" s="172">
        <f>P208+P214+P225</f>
        <v>0</v>
      </c>
      <c r="Q207" s="171"/>
      <c r="R207" s="172">
        <f>R208+R214+R225</f>
        <v>3.4505199999999996</v>
      </c>
      <c r="S207" s="171"/>
      <c r="T207" s="173">
        <f>T208+T214+T225</f>
        <v>5.7424949999999999</v>
      </c>
      <c r="AR207" s="174" t="s">
        <v>81</v>
      </c>
      <c r="AT207" s="175" t="s">
        <v>70</v>
      </c>
      <c r="AU207" s="175" t="s">
        <v>71</v>
      </c>
      <c r="AY207" s="174" t="s">
        <v>144</v>
      </c>
      <c r="BK207" s="176">
        <f>BK208+BK214+BK225</f>
        <v>0</v>
      </c>
    </row>
    <row r="208" spans="1:65" s="12" customFormat="1" ht="22.9" customHeight="1">
      <c r="B208" s="163"/>
      <c r="C208" s="164"/>
      <c r="D208" s="165" t="s">
        <v>70</v>
      </c>
      <c r="E208" s="177" t="s">
        <v>270</v>
      </c>
      <c r="F208" s="177" t="s">
        <v>271</v>
      </c>
      <c r="G208" s="164"/>
      <c r="H208" s="164"/>
      <c r="I208" s="167"/>
      <c r="J208" s="178">
        <f>BK208</f>
        <v>0</v>
      </c>
      <c r="K208" s="164"/>
      <c r="L208" s="169"/>
      <c r="M208" s="170"/>
      <c r="N208" s="171"/>
      <c r="O208" s="171"/>
      <c r="P208" s="172">
        <f>SUM(P209:P213)</f>
        <v>0</v>
      </c>
      <c r="Q208" s="171"/>
      <c r="R208" s="172">
        <f>SUM(R209:R213)</f>
        <v>0</v>
      </c>
      <c r="S208" s="171"/>
      <c r="T208" s="173">
        <f>SUM(T209:T213)</f>
        <v>4.8917549999999999</v>
      </c>
      <c r="AR208" s="174" t="s">
        <v>81</v>
      </c>
      <c r="AT208" s="175" t="s">
        <v>70</v>
      </c>
      <c r="AU208" s="175" t="s">
        <v>79</v>
      </c>
      <c r="AY208" s="174" t="s">
        <v>144</v>
      </c>
      <c r="BK208" s="176">
        <f>SUM(BK209:BK213)</f>
        <v>0</v>
      </c>
    </row>
    <row r="209" spans="1:65" s="2" customFormat="1" ht="24.2" customHeight="1">
      <c r="A209" s="35"/>
      <c r="B209" s="36"/>
      <c r="C209" s="179" t="s">
        <v>272</v>
      </c>
      <c r="D209" s="179" t="s">
        <v>147</v>
      </c>
      <c r="E209" s="180" t="s">
        <v>273</v>
      </c>
      <c r="F209" s="181" t="s">
        <v>274</v>
      </c>
      <c r="G209" s="182" t="s">
        <v>150</v>
      </c>
      <c r="H209" s="183">
        <v>283.58</v>
      </c>
      <c r="I209" s="184"/>
      <c r="J209" s="185">
        <f>ROUND(I209*H209,2)</f>
        <v>0</v>
      </c>
      <c r="K209" s="181" t="s">
        <v>151</v>
      </c>
      <c r="L209" s="40"/>
      <c r="M209" s="186" t="s">
        <v>19</v>
      </c>
      <c r="N209" s="187" t="s">
        <v>42</v>
      </c>
      <c r="O209" s="65"/>
      <c r="P209" s="188">
        <f>O209*H209</f>
        <v>0</v>
      </c>
      <c r="Q209" s="188">
        <v>0</v>
      </c>
      <c r="R209" s="188">
        <f>Q209*H209</f>
        <v>0</v>
      </c>
      <c r="S209" s="188">
        <v>1.7250000000000001E-2</v>
      </c>
      <c r="T209" s="189">
        <f>S209*H209</f>
        <v>4.8917549999999999</v>
      </c>
      <c r="U209" s="35"/>
      <c r="V209" s="35"/>
      <c r="W209" s="35"/>
      <c r="X209" s="35"/>
      <c r="Y209" s="35"/>
      <c r="Z209" s="35"/>
      <c r="AA209" s="35"/>
      <c r="AB209" s="35"/>
      <c r="AC209" s="35"/>
      <c r="AD209" s="35"/>
      <c r="AE209" s="35"/>
      <c r="AR209" s="190" t="s">
        <v>263</v>
      </c>
      <c r="AT209" s="190" t="s">
        <v>147</v>
      </c>
      <c r="AU209" s="190" t="s">
        <v>81</v>
      </c>
      <c r="AY209" s="18" t="s">
        <v>144</v>
      </c>
      <c r="BE209" s="191">
        <f>IF(N209="základní",J209,0)</f>
        <v>0</v>
      </c>
      <c r="BF209" s="191">
        <f>IF(N209="snížená",J209,0)</f>
        <v>0</v>
      </c>
      <c r="BG209" s="191">
        <f>IF(N209="zákl. přenesená",J209,0)</f>
        <v>0</v>
      </c>
      <c r="BH209" s="191">
        <f>IF(N209="sníž. přenesená",J209,0)</f>
        <v>0</v>
      </c>
      <c r="BI209" s="191">
        <f>IF(N209="nulová",J209,0)</f>
        <v>0</v>
      </c>
      <c r="BJ209" s="18" t="s">
        <v>79</v>
      </c>
      <c r="BK209" s="191">
        <f>ROUND(I209*H209,2)</f>
        <v>0</v>
      </c>
      <c r="BL209" s="18" t="s">
        <v>263</v>
      </c>
      <c r="BM209" s="190" t="s">
        <v>275</v>
      </c>
    </row>
    <row r="210" spans="1:65" s="2" customFormat="1" ht="11.25">
      <c r="A210" s="35"/>
      <c r="B210" s="36"/>
      <c r="C210" s="37"/>
      <c r="D210" s="192" t="s">
        <v>154</v>
      </c>
      <c r="E210" s="37"/>
      <c r="F210" s="193" t="s">
        <v>276</v>
      </c>
      <c r="G210" s="37"/>
      <c r="H210" s="37"/>
      <c r="I210" s="194"/>
      <c r="J210" s="37"/>
      <c r="K210" s="37"/>
      <c r="L210" s="40"/>
      <c r="M210" s="195"/>
      <c r="N210" s="196"/>
      <c r="O210" s="65"/>
      <c r="P210" s="65"/>
      <c r="Q210" s="65"/>
      <c r="R210" s="65"/>
      <c r="S210" s="65"/>
      <c r="T210" s="66"/>
      <c r="U210" s="35"/>
      <c r="V210" s="35"/>
      <c r="W210" s="35"/>
      <c r="X210" s="35"/>
      <c r="Y210" s="35"/>
      <c r="Z210" s="35"/>
      <c r="AA210" s="35"/>
      <c r="AB210" s="35"/>
      <c r="AC210" s="35"/>
      <c r="AD210" s="35"/>
      <c r="AE210" s="35"/>
      <c r="AT210" s="18" t="s">
        <v>154</v>
      </c>
      <c r="AU210" s="18" t="s">
        <v>81</v>
      </c>
    </row>
    <row r="211" spans="1:65" s="13" customFormat="1" ht="11.25">
      <c r="B211" s="197"/>
      <c r="C211" s="198"/>
      <c r="D211" s="199" t="s">
        <v>156</v>
      </c>
      <c r="E211" s="200" t="s">
        <v>19</v>
      </c>
      <c r="F211" s="201" t="s">
        <v>157</v>
      </c>
      <c r="G211" s="198"/>
      <c r="H211" s="200" t="s">
        <v>19</v>
      </c>
      <c r="I211" s="202"/>
      <c r="J211" s="198"/>
      <c r="K211" s="198"/>
      <c r="L211" s="203"/>
      <c r="M211" s="204"/>
      <c r="N211" s="205"/>
      <c r="O211" s="205"/>
      <c r="P211" s="205"/>
      <c r="Q211" s="205"/>
      <c r="R211" s="205"/>
      <c r="S211" s="205"/>
      <c r="T211" s="206"/>
      <c r="AT211" s="207" t="s">
        <v>156</v>
      </c>
      <c r="AU211" s="207" t="s">
        <v>81</v>
      </c>
      <c r="AV211" s="13" t="s">
        <v>79</v>
      </c>
      <c r="AW211" s="13" t="s">
        <v>33</v>
      </c>
      <c r="AX211" s="13" t="s">
        <v>71</v>
      </c>
      <c r="AY211" s="207" t="s">
        <v>144</v>
      </c>
    </row>
    <row r="212" spans="1:65" s="14" customFormat="1" ht="11.25">
      <c r="B212" s="208"/>
      <c r="C212" s="209"/>
      <c r="D212" s="199" t="s">
        <v>156</v>
      </c>
      <c r="E212" s="210" t="s">
        <v>19</v>
      </c>
      <c r="F212" s="211" t="s">
        <v>158</v>
      </c>
      <c r="G212" s="209"/>
      <c r="H212" s="212">
        <v>283.58</v>
      </c>
      <c r="I212" s="213"/>
      <c r="J212" s="209"/>
      <c r="K212" s="209"/>
      <c r="L212" s="214"/>
      <c r="M212" s="215"/>
      <c r="N212" s="216"/>
      <c r="O212" s="216"/>
      <c r="P212" s="216"/>
      <c r="Q212" s="216"/>
      <c r="R212" s="216"/>
      <c r="S212" s="216"/>
      <c r="T212" s="217"/>
      <c r="AT212" s="218" t="s">
        <v>156</v>
      </c>
      <c r="AU212" s="218" t="s">
        <v>81</v>
      </c>
      <c r="AV212" s="14" t="s">
        <v>81</v>
      </c>
      <c r="AW212" s="14" t="s">
        <v>33</v>
      </c>
      <c r="AX212" s="14" t="s">
        <v>71</v>
      </c>
      <c r="AY212" s="218" t="s">
        <v>144</v>
      </c>
    </row>
    <row r="213" spans="1:65" s="15" customFormat="1" ht="11.25">
      <c r="B213" s="219"/>
      <c r="C213" s="220"/>
      <c r="D213" s="199" t="s">
        <v>156</v>
      </c>
      <c r="E213" s="221" t="s">
        <v>19</v>
      </c>
      <c r="F213" s="222" t="s">
        <v>159</v>
      </c>
      <c r="G213" s="220"/>
      <c r="H213" s="223">
        <v>283.58</v>
      </c>
      <c r="I213" s="224"/>
      <c r="J213" s="220"/>
      <c r="K213" s="220"/>
      <c r="L213" s="225"/>
      <c r="M213" s="226"/>
      <c r="N213" s="227"/>
      <c r="O213" s="227"/>
      <c r="P213" s="227"/>
      <c r="Q213" s="227"/>
      <c r="R213" s="227"/>
      <c r="S213" s="227"/>
      <c r="T213" s="228"/>
      <c r="AT213" s="229" t="s">
        <v>156</v>
      </c>
      <c r="AU213" s="229" t="s">
        <v>81</v>
      </c>
      <c r="AV213" s="15" t="s">
        <v>152</v>
      </c>
      <c r="AW213" s="15" t="s">
        <v>33</v>
      </c>
      <c r="AX213" s="15" t="s">
        <v>79</v>
      </c>
      <c r="AY213" s="229" t="s">
        <v>144</v>
      </c>
    </row>
    <row r="214" spans="1:65" s="12" customFormat="1" ht="22.9" customHeight="1">
      <c r="B214" s="163"/>
      <c r="C214" s="164"/>
      <c r="D214" s="165" t="s">
        <v>70</v>
      </c>
      <c r="E214" s="177" t="s">
        <v>277</v>
      </c>
      <c r="F214" s="177" t="s">
        <v>278</v>
      </c>
      <c r="G214" s="164"/>
      <c r="H214" s="164"/>
      <c r="I214" s="167"/>
      <c r="J214" s="178">
        <f>BK214</f>
        <v>0</v>
      </c>
      <c r="K214" s="164"/>
      <c r="L214" s="169"/>
      <c r="M214" s="170"/>
      <c r="N214" s="171"/>
      <c r="O214" s="171"/>
      <c r="P214" s="172">
        <f>SUM(P215:P224)</f>
        <v>0</v>
      </c>
      <c r="Q214" s="171"/>
      <c r="R214" s="172">
        <f>SUM(R215:R224)</f>
        <v>3.4029599999999998</v>
      </c>
      <c r="S214" s="171"/>
      <c r="T214" s="173">
        <f>SUM(T215:T224)</f>
        <v>0.85073999999999994</v>
      </c>
      <c r="AR214" s="174" t="s">
        <v>81</v>
      </c>
      <c r="AT214" s="175" t="s">
        <v>70</v>
      </c>
      <c r="AU214" s="175" t="s">
        <v>79</v>
      </c>
      <c r="AY214" s="174" t="s">
        <v>144</v>
      </c>
      <c r="BK214" s="176">
        <f>SUM(BK215:BK224)</f>
        <v>0</v>
      </c>
    </row>
    <row r="215" spans="1:65" s="2" customFormat="1" ht="21.75" customHeight="1">
      <c r="A215" s="35"/>
      <c r="B215" s="36"/>
      <c r="C215" s="179" t="s">
        <v>279</v>
      </c>
      <c r="D215" s="179" t="s">
        <v>147</v>
      </c>
      <c r="E215" s="180" t="s">
        <v>280</v>
      </c>
      <c r="F215" s="181" t="s">
        <v>281</v>
      </c>
      <c r="G215" s="182" t="s">
        <v>150</v>
      </c>
      <c r="H215" s="183">
        <v>283.58</v>
      </c>
      <c r="I215" s="184"/>
      <c r="J215" s="185">
        <f>ROUND(I215*H215,2)</f>
        <v>0</v>
      </c>
      <c r="K215" s="181" t="s">
        <v>151</v>
      </c>
      <c r="L215" s="40"/>
      <c r="M215" s="186" t="s">
        <v>19</v>
      </c>
      <c r="N215" s="187" t="s">
        <v>42</v>
      </c>
      <c r="O215" s="65"/>
      <c r="P215" s="188">
        <f>O215*H215</f>
        <v>0</v>
      </c>
      <c r="Q215" s="188">
        <v>1.2E-2</v>
      </c>
      <c r="R215" s="188">
        <f>Q215*H215</f>
        <v>3.4029599999999998</v>
      </c>
      <c r="S215" s="188">
        <v>0</v>
      </c>
      <c r="T215" s="189">
        <f>S215*H215</f>
        <v>0</v>
      </c>
      <c r="U215" s="35"/>
      <c r="V215" s="35"/>
      <c r="W215" s="35"/>
      <c r="X215" s="35"/>
      <c r="Y215" s="35"/>
      <c r="Z215" s="35"/>
      <c r="AA215" s="35"/>
      <c r="AB215" s="35"/>
      <c r="AC215" s="35"/>
      <c r="AD215" s="35"/>
      <c r="AE215" s="35"/>
      <c r="AR215" s="190" t="s">
        <v>263</v>
      </c>
      <c r="AT215" s="190" t="s">
        <v>147</v>
      </c>
      <c r="AU215" s="190" t="s">
        <v>81</v>
      </c>
      <c r="AY215" s="18" t="s">
        <v>144</v>
      </c>
      <c r="BE215" s="191">
        <f>IF(N215="základní",J215,0)</f>
        <v>0</v>
      </c>
      <c r="BF215" s="191">
        <f>IF(N215="snížená",J215,0)</f>
        <v>0</v>
      </c>
      <c r="BG215" s="191">
        <f>IF(N215="zákl. přenesená",J215,0)</f>
        <v>0</v>
      </c>
      <c r="BH215" s="191">
        <f>IF(N215="sníž. přenesená",J215,0)</f>
        <v>0</v>
      </c>
      <c r="BI215" s="191">
        <f>IF(N215="nulová",J215,0)</f>
        <v>0</v>
      </c>
      <c r="BJ215" s="18" t="s">
        <v>79</v>
      </c>
      <c r="BK215" s="191">
        <f>ROUND(I215*H215,2)</f>
        <v>0</v>
      </c>
      <c r="BL215" s="18" t="s">
        <v>263</v>
      </c>
      <c r="BM215" s="190" t="s">
        <v>282</v>
      </c>
    </row>
    <row r="216" spans="1:65" s="2" customFormat="1" ht="11.25">
      <c r="A216" s="35"/>
      <c r="B216" s="36"/>
      <c r="C216" s="37"/>
      <c r="D216" s="192" t="s">
        <v>154</v>
      </c>
      <c r="E216" s="37"/>
      <c r="F216" s="193" t="s">
        <v>283</v>
      </c>
      <c r="G216" s="37"/>
      <c r="H216" s="37"/>
      <c r="I216" s="194"/>
      <c r="J216" s="37"/>
      <c r="K216" s="37"/>
      <c r="L216" s="40"/>
      <c r="M216" s="195"/>
      <c r="N216" s="196"/>
      <c r="O216" s="65"/>
      <c r="P216" s="65"/>
      <c r="Q216" s="65"/>
      <c r="R216" s="65"/>
      <c r="S216" s="65"/>
      <c r="T216" s="66"/>
      <c r="U216" s="35"/>
      <c r="V216" s="35"/>
      <c r="W216" s="35"/>
      <c r="X216" s="35"/>
      <c r="Y216" s="35"/>
      <c r="Z216" s="35"/>
      <c r="AA216" s="35"/>
      <c r="AB216" s="35"/>
      <c r="AC216" s="35"/>
      <c r="AD216" s="35"/>
      <c r="AE216" s="35"/>
      <c r="AT216" s="18" t="s">
        <v>154</v>
      </c>
      <c r="AU216" s="18" t="s">
        <v>81</v>
      </c>
    </row>
    <row r="217" spans="1:65" s="13" customFormat="1" ht="11.25">
      <c r="B217" s="197"/>
      <c r="C217" s="198"/>
      <c r="D217" s="199" t="s">
        <v>156</v>
      </c>
      <c r="E217" s="200" t="s">
        <v>19</v>
      </c>
      <c r="F217" s="201" t="s">
        <v>157</v>
      </c>
      <c r="G217" s="198"/>
      <c r="H217" s="200" t="s">
        <v>19</v>
      </c>
      <c r="I217" s="202"/>
      <c r="J217" s="198"/>
      <c r="K217" s="198"/>
      <c r="L217" s="203"/>
      <c r="M217" s="204"/>
      <c r="N217" s="205"/>
      <c r="O217" s="205"/>
      <c r="P217" s="205"/>
      <c r="Q217" s="205"/>
      <c r="R217" s="205"/>
      <c r="S217" s="205"/>
      <c r="T217" s="206"/>
      <c r="AT217" s="207" t="s">
        <v>156</v>
      </c>
      <c r="AU217" s="207" t="s">
        <v>81</v>
      </c>
      <c r="AV217" s="13" t="s">
        <v>79</v>
      </c>
      <c r="AW217" s="13" t="s">
        <v>33</v>
      </c>
      <c r="AX217" s="13" t="s">
        <v>71</v>
      </c>
      <c r="AY217" s="207" t="s">
        <v>144</v>
      </c>
    </row>
    <row r="218" spans="1:65" s="14" customFormat="1" ht="11.25">
      <c r="B218" s="208"/>
      <c r="C218" s="209"/>
      <c r="D218" s="199" t="s">
        <v>156</v>
      </c>
      <c r="E218" s="210" t="s">
        <v>19</v>
      </c>
      <c r="F218" s="211" t="s">
        <v>158</v>
      </c>
      <c r="G218" s="209"/>
      <c r="H218" s="212">
        <v>283.58</v>
      </c>
      <c r="I218" s="213"/>
      <c r="J218" s="209"/>
      <c r="K218" s="209"/>
      <c r="L218" s="214"/>
      <c r="M218" s="215"/>
      <c r="N218" s="216"/>
      <c r="O218" s="216"/>
      <c r="P218" s="216"/>
      <c r="Q218" s="216"/>
      <c r="R218" s="216"/>
      <c r="S218" s="216"/>
      <c r="T218" s="217"/>
      <c r="AT218" s="218" t="s">
        <v>156</v>
      </c>
      <c r="AU218" s="218" t="s">
        <v>81</v>
      </c>
      <c r="AV218" s="14" t="s">
        <v>81</v>
      </c>
      <c r="AW218" s="14" t="s">
        <v>33</v>
      </c>
      <c r="AX218" s="14" t="s">
        <v>71</v>
      </c>
      <c r="AY218" s="218" t="s">
        <v>144</v>
      </c>
    </row>
    <row r="219" spans="1:65" s="15" customFormat="1" ht="11.25">
      <c r="B219" s="219"/>
      <c r="C219" s="220"/>
      <c r="D219" s="199" t="s">
        <v>156</v>
      </c>
      <c r="E219" s="221" t="s">
        <v>19</v>
      </c>
      <c r="F219" s="222" t="s">
        <v>159</v>
      </c>
      <c r="G219" s="220"/>
      <c r="H219" s="223">
        <v>283.58</v>
      </c>
      <c r="I219" s="224"/>
      <c r="J219" s="220"/>
      <c r="K219" s="220"/>
      <c r="L219" s="225"/>
      <c r="M219" s="226"/>
      <c r="N219" s="227"/>
      <c r="O219" s="227"/>
      <c r="P219" s="227"/>
      <c r="Q219" s="227"/>
      <c r="R219" s="227"/>
      <c r="S219" s="227"/>
      <c r="T219" s="228"/>
      <c r="AT219" s="229" t="s">
        <v>156</v>
      </c>
      <c r="AU219" s="229" t="s">
        <v>81</v>
      </c>
      <c r="AV219" s="15" t="s">
        <v>152</v>
      </c>
      <c r="AW219" s="15" t="s">
        <v>33</v>
      </c>
      <c r="AX219" s="15" t="s">
        <v>79</v>
      </c>
      <c r="AY219" s="229" t="s">
        <v>144</v>
      </c>
    </row>
    <row r="220" spans="1:65" s="2" customFormat="1" ht="16.5" customHeight="1">
      <c r="A220" s="35"/>
      <c r="B220" s="36"/>
      <c r="C220" s="179" t="s">
        <v>284</v>
      </c>
      <c r="D220" s="179" t="s">
        <v>147</v>
      </c>
      <c r="E220" s="180" t="s">
        <v>285</v>
      </c>
      <c r="F220" s="181" t="s">
        <v>286</v>
      </c>
      <c r="G220" s="182" t="s">
        <v>150</v>
      </c>
      <c r="H220" s="183">
        <v>283.58</v>
      </c>
      <c r="I220" s="184"/>
      <c r="J220" s="185">
        <f>ROUND(I220*H220,2)</f>
        <v>0</v>
      </c>
      <c r="K220" s="181" t="s">
        <v>151</v>
      </c>
      <c r="L220" s="40"/>
      <c r="M220" s="186" t="s">
        <v>19</v>
      </c>
      <c r="N220" s="187" t="s">
        <v>42</v>
      </c>
      <c r="O220" s="65"/>
      <c r="P220" s="188">
        <f>O220*H220</f>
        <v>0</v>
      </c>
      <c r="Q220" s="188">
        <v>0</v>
      </c>
      <c r="R220" s="188">
        <f>Q220*H220</f>
        <v>0</v>
      </c>
      <c r="S220" s="188">
        <v>3.0000000000000001E-3</v>
      </c>
      <c r="T220" s="189">
        <f>S220*H220</f>
        <v>0.85073999999999994</v>
      </c>
      <c r="U220" s="35"/>
      <c r="V220" s="35"/>
      <c r="W220" s="35"/>
      <c r="X220" s="35"/>
      <c r="Y220" s="35"/>
      <c r="Z220" s="35"/>
      <c r="AA220" s="35"/>
      <c r="AB220" s="35"/>
      <c r="AC220" s="35"/>
      <c r="AD220" s="35"/>
      <c r="AE220" s="35"/>
      <c r="AR220" s="190" t="s">
        <v>263</v>
      </c>
      <c r="AT220" s="190" t="s">
        <v>147</v>
      </c>
      <c r="AU220" s="190" t="s">
        <v>81</v>
      </c>
      <c r="AY220" s="18" t="s">
        <v>144</v>
      </c>
      <c r="BE220" s="191">
        <f>IF(N220="základní",J220,0)</f>
        <v>0</v>
      </c>
      <c r="BF220" s="191">
        <f>IF(N220="snížená",J220,0)</f>
        <v>0</v>
      </c>
      <c r="BG220" s="191">
        <f>IF(N220="zákl. přenesená",J220,0)</f>
        <v>0</v>
      </c>
      <c r="BH220" s="191">
        <f>IF(N220="sníž. přenesená",J220,0)</f>
        <v>0</v>
      </c>
      <c r="BI220" s="191">
        <f>IF(N220="nulová",J220,0)</f>
        <v>0</v>
      </c>
      <c r="BJ220" s="18" t="s">
        <v>79</v>
      </c>
      <c r="BK220" s="191">
        <f>ROUND(I220*H220,2)</f>
        <v>0</v>
      </c>
      <c r="BL220" s="18" t="s">
        <v>263</v>
      </c>
      <c r="BM220" s="190" t="s">
        <v>287</v>
      </c>
    </row>
    <row r="221" spans="1:65" s="2" customFormat="1" ht="11.25">
      <c r="A221" s="35"/>
      <c r="B221" s="36"/>
      <c r="C221" s="37"/>
      <c r="D221" s="192" t="s">
        <v>154</v>
      </c>
      <c r="E221" s="37"/>
      <c r="F221" s="193" t="s">
        <v>288</v>
      </c>
      <c r="G221" s="37"/>
      <c r="H221" s="37"/>
      <c r="I221" s="194"/>
      <c r="J221" s="37"/>
      <c r="K221" s="37"/>
      <c r="L221" s="40"/>
      <c r="M221" s="195"/>
      <c r="N221" s="196"/>
      <c r="O221" s="65"/>
      <c r="P221" s="65"/>
      <c r="Q221" s="65"/>
      <c r="R221" s="65"/>
      <c r="S221" s="65"/>
      <c r="T221" s="66"/>
      <c r="U221" s="35"/>
      <c r="V221" s="35"/>
      <c r="W221" s="35"/>
      <c r="X221" s="35"/>
      <c r="Y221" s="35"/>
      <c r="Z221" s="35"/>
      <c r="AA221" s="35"/>
      <c r="AB221" s="35"/>
      <c r="AC221" s="35"/>
      <c r="AD221" s="35"/>
      <c r="AE221" s="35"/>
      <c r="AT221" s="18" t="s">
        <v>154</v>
      </c>
      <c r="AU221" s="18" t="s">
        <v>81</v>
      </c>
    </row>
    <row r="222" spans="1:65" s="13" customFormat="1" ht="11.25">
      <c r="B222" s="197"/>
      <c r="C222" s="198"/>
      <c r="D222" s="199" t="s">
        <v>156</v>
      </c>
      <c r="E222" s="200" t="s">
        <v>19</v>
      </c>
      <c r="F222" s="201" t="s">
        <v>157</v>
      </c>
      <c r="G222" s="198"/>
      <c r="H222" s="200" t="s">
        <v>19</v>
      </c>
      <c r="I222" s="202"/>
      <c r="J222" s="198"/>
      <c r="K222" s="198"/>
      <c r="L222" s="203"/>
      <c r="M222" s="204"/>
      <c r="N222" s="205"/>
      <c r="O222" s="205"/>
      <c r="P222" s="205"/>
      <c r="Q222" s="205"/>
      <c r="R222" s="205"/>
      <c r="S222" s="205"/>
      <c r="T222" s="206"/>
      <c r="AT222" s="207" t="s">
        <v>156</v>
      </c>
      <c r="AU222" s="207" t="s">
        <v>81</v>
      </c>
      <c r="AV222" s="13" t="s">
        <v>79</v>
      </c>
      <c r="AW222" s="13" t="s">
        <v>33</v>
      </c>
      <c r="AX222" s="13" t="s">
        <v>71</v>
      </c>
      <c r="AY222" s="207" t="s">
        <v>144</v>
      </c>
    </row>
    <row r="223" spans="1:65" s="14" customFormat="1" ht="11.25">
      <c r="B223" s="208"/>
      <c r="C223" s="209"/>
      <c r="D223" s="199" t="s">
        <v>156</v>
      </c>
      <c r="E223" s="210" t="s">
        <v>19</v>
      </c>
      <c r="F223" s="211" t="s">
        <v>158</v>
      </c>
      <c r="G223" s="209"/>
      <c r="H223" s="212">
        <v>283.58</v>
      </c>
      <c r="I223" s="213"/>
      <c r="J223" s="209"/>
      <c r="K223" s="209"/>
      <c r="L223" s="214"/>
      <c r="M223" s="215"/>
      <c r="N223" s="216"/>
      <c r="O223" s="216"/>
      <c r="P223" s="216"/>
      <c r="Q223" s="216"/>
      <c r="R223" s="216"/>
      <c r="S223" s="216"/>
      <c r="T223" s="217"/>
      <c r="AT223" s="218" t="s">
        <v>156</v>
      </c>
      <c r="AU223" s="218" t="s">
        <v>81</v>
      </c>
      <c r="AV223" s="14" t="s">
        <v>81</v>
      </c>
      <c r="AW223" s="14" t="s">
        <v>33</v>
      </c>
      <c r="AX223" s="14" t="s">
        <v>71</v>
      </c>
      <c r="AY223" s="218" t="s">
        <v>144</v>
      </c>
    </row>
    <row r="224" spans="1:65" s="15" customFormat="1" ht="11.25">
      <c r="B224" s="219"/>
      <c r="C224" s="220"/>
      <c r="D224" s="199" t="s">
        <v>156</v>
      </c>
      <c r="E224" s="221" t="s">
        <v>19</v>
      </c>
      <c r="F224" s="222" t="s">
        <v>159</v>
      </c>
      <c r="G224" s="220"/>
      <c r="H224" s="223">
        <v>283.58</v>
      </c>
      <c r="I224" s="224"/>
      <c r="J224" s="220"/>
      <c r="K224" s="220"/>
      <c r="L224" s="225"/>
      <c r="M224" s="226"/>
      <c r="N224" s="227"/>
      <c r="O224" s="227"/>
      <c r="P224" s="227"/>
      <c r="Q224" s="227"/>
      <c r="R224" s="227"/>
      <c r="S224" s="227"/>
      <c r="T224" s="228"/>
      <c r="AT224" s="229" t="s">
        <v>156</v>
      </c>
      <c r="AU224" s="229" t="s">
        <v>81</v>
      </c>
      <c r="AV224" s="15" t="s">
        <v>152</v>
      </c>
      <c r="AW224" s="15" t="s">
        <v>33</v>
      </c>
      <c r="AX224" s="15" t="s">
        <v>79</v>
      </c>
      <c r="AY224" s="229" t="s">
        <v>144</v>
      </c>
    </row>
    <row r="225" spans="1:65" s="12" customFormat="1" ht="22.9" customHeight="1">
      <c r="B225" s="163"/>
      <c r="C225" s="164"/>
      <c r="D225" s="165" t="s">
        <v>70</v>
      </c>
      <c r="E225" s="177" t="s">
        <v>289</v>
      </c>
      <c r="F225" s="177" t="s">
        <v>290</v>
      </c>
      <c r="G225" s="164"/>
      <c r="H225" s="164"/>
      <c r="I225" s="167"/>
      <c r="J225" s="178">
        <f>BK225</f>
        <v>0</v>
      </c>
      <c r="K225" s="164"/>
      <c r="L225" s="169"/>
      <c r="M225" s="170"/>
      <c r="N225" s="171"/>
      <c r="O225" s="171"/>
      <c r="P225" s="172">
        <f>SUM(P226:P254)</f>
        <v>0</v>
      </c>
      <c r="Q225" s="171"/>
      <c r="R225" s="172">
        <f>SUM(R226:R254)</f>
        <v>4.7560000000000005E-2</v>
      </c>
      <c r="S225" s="171"/>
      <c r="T225" s="173">
        <f>SUM(T226:T254)</f>
        <v>0</v>
      </c>
      <c r="AR225" s="174" t="s">
        <v>81</v>
      </c>
      <c r="AT225" s="175" t="s">
        <v>70</v>
      </c>
      <c r="AU225" s="175" t="s">
        <v>79</v>
      </c>
      <c r="AY225" s="174" t="s">
        <v>144</v>
      </c>
      <c r="BK225" s="176">
        <f>SUM(BK226:BK254)</f>
        <v>0</v>
      </c>
    </row>
    <row r="226" spans="1:65" s="2" customFormat="1" ht="24.2" customHeight="1">
      <c r="A226" s="35"/>
      <c r="B226" s="36"/>
      <c r="C226" s="179" t="s">
        <v>291</v>
      </c>
      <c r="D226" s="179" t="s">
        <v>147</v>
      </c>
      <c r="E226" s="180" t="s">
        <v>292</v>
      </c>
      <c r="F226" s="181" t="s">
        <v>293</v>
      </c>
      <c r="G226" s="182" t="s">
        <v>294</v>
      </c>
      <c r="H226" s="183">
        <v>13</v>
      </c>
      <c r="I226" s="184"/>
      <c r="J226" s="185">
        <f>ROUND(I226*H226,2)</f>
        <v>0</v>
      </c>
      <c r="K226" s="181" t="s">
        <v>151</v>
      </c>
      <c r="L226" s="40"/>
      <c r="M226" s="186" t="s">
        <v>19</v>
      </c>
      <c r="N226" s="187" t="s">
        <v>42</v>
      </c>
      <c r="O226" s="65"/>
      <c r="P226" s="188">
        <f>O226*H226</f>
        <v>0</v>
      </c>
      <c r="Q226" s="188">
        <v>0</v>
      </c>
      <c r="R226" s="188">
        <f>Q226*H226</f>
        <v>0</v>
      </c>
      <c r="S226" s="188">
        <v>0</v>
      </c>
      <c r="T226" s="189">
        <f>S226*H226</f>
        <v>0</v>
      </c>
      <c r="U226" s="35"/>
      <c r="V226" s="35"/>
      <c r="W226" s="35"/>
      <c r="X226" s="35"/>
      <c r="Y226" s="35"/>
      <c r="Z226" s="35"/>
      <c r="AA226" s="35"/>
      <c r="AB226" s="35"/>
      <c r="AC226" s="35"/>
      <c r="AD226" s="35"/>
      <c r="AE226" s="35"/>
      <c r="AR226" s="190" t="s">
        <v>263</v>
      </c>
      <c r="AT226" s="190" t="s">
        <v>147</v>
      </c>
      <c r="AU226" s="190" t="s">
        <v>81</v>
      </c>
      <c r="AY226" s="18" t="s">
        <v>144</v>
      </c>
      <c r="BE226" s="191">
        <f>IF(N226="základní",J226,0)</f>
        <v>0</v>
      </c>
      <c r="BF226" s="191">
        <f>IF(N226="snížená",J226,0)</f>
        <v>0</v>
      </c>
      <c r="BG226" s="191">
        <f>IF(N226="zákl. přenesená",J226,0)</f>
        <v>0</v>
      </c>
      <c r="BH226" s="191">
        <f>IF(N226="sníž. přenesená",J226,0)</f>
        <v>0</v>
      </c>
      <c r="BI226" s="191">
        <f>IF(N226="nulová",J226,0)</f>
        <v>0</v>
      </c>
      <c r="BJ226" s="18" t="s">
        <v>79</v>
      </c>
      <c r="BK226" s="191">
        <f>ROUND(I226*H226,2)</f>
        <v>0</v>
      </c>
      <c r="BL226" s="18" t="s">
        <v>263</v>
      </c>
      <c r="BM226" s="190" t="s">
        <v>295</v>
      </c>
    </row>
    <row r="227" spans="1:65" s="2" customFormat="1" ht="11.25">
      <c r="A227" s="35"/>
      <c r="B227" s="36"/>
      <c r="C227" s="37"/>
      <c r="D227" s="192" t="s">
        <v>154</v>
      </c>
      <c r="E227" s="37"/>
      <c r="F227" s="193" t="s">
        <v>296</v>
      </c>
      <c r="G227" s="37"/>
      <c r="H227" s="37"/>
      <c r="I227" s="194"/>
      <c r="J227" s="37"/>
      <c r="K227" s="37"/>
      <c r="L227" s="40"/>
      <c r="M227" s="195"/>
      <c r="N227" s="196"/>
      <c r="O227" s="65"/>
      <c r="P227" s="65"/>
      <c r="Q227" s="65"/>
      <c r="R227" s="65"/>
      <c r="S227" s="65"/>
      <c r="T227" s="66"/>
      <c r="U227" s="35"/>
      <c r="V227" s="35"/>
      <c r="W227" s="35"/>
      <c r="X227" s="35"/>
      <c r="Y227" s="35"/>
      <c r="Z227" s="35"/>
      <c r="AA227" s="35"/>
      <c r="AB227" s="35"/>
      <c r="AC227" s="35"/>
      <c r="AD227" s="35"/>
      <c r="AE227" s="35"/>
      <c r="AT227" s="18" t="s">
        <v>154</v>
      </c>
      <c r="AU227" s="18" t="s">
        <v>81</v>
      </c>
    </row>
    <row r="228" spans="1:65" s="13" customFormat="1" ht="11.25">
      <c r="B228" s="197"/>
      <c r="C228" s="198"/>
      <c r="D228" s="199" t="s">
        <v>156</v>
      </c>
      <c r="E228" s="200" t="s">
        <v>19</v>
      </c>
      <c r="F228" s="201" t="s">
        <v>297</v>
      </c>
      <c r="G228" s="198"/>
      <c r="H228" s="200" t="s">
        <v>19</v>
      </c>
      <c r="I228" s="202"/>
      <c r="J228" s="198"/>
      <c r="K228" s="198"/>
      <c r="L228" s="203"/>
      <c r="M228" s="204"/>
      <c r="N228" s="205"/>
      <c r="O228" s="205"/>
      <c r="P228" s="205"/>
      <c r="Q228" s="205"/>
      <c r="R228" s="205"/>
      <c r="S228" s="205"/>
      <c r="T228" s="206"/>
      <c r="AT228" s="207" t="s">
        <v>156</v>
      </c>
      <c r="AU228" s="207" t="s">
        <v>81</v>
      </c>
      <c r="AV228" s="13" t="s">
        <v>79</v>
      </c>
      <c r="AW228" s="13" t="s">
        <v>33</v>
      </c>
      <c r="AX228" s="13" t="s">
        <v>71</v>
      </c>
      <c r="AY228" s="207" t="s">
        <v>144</v>
      </c>
    </row>
    <row r="229" spans="1:65" s="14" customFormat="1" ht="11.25">
      <c r="B229" s="208"/>
      <c r="C229" s="209"/>
      <c r="D229" s="199" t="s">
        <v>156</v>
      </c>
      <c r="E229" s="210" t="s">
        <v>19</v>
      </c>
      <c r="F229" s="211" t="s">
        <v>240</v>
      </c>
      <c r="G229" s="209"/>
      <c r="H229" s="212">
        <v>12</v>
      </c>
      <c r="I229" s="213"/>
      <c r="J229" s="209"/>
      <c r="K229" s="209"/>
      <c r="L229" s="214"/>
      <c r="M229" s="215"/>
      <c r="N229" s="216"/>
      <c r="O229" s="216"/>
      <c r="P229" s="216"/>
      <c r="Q229" s="216"/>
      <c r="R229" s="216"/>
      <c r="S229" s="216"/>
      <c r="T229" s="217"/>
      <c r="AT229" s="218" t="s">
        <v>156</v>
      </c>
      <c r="AU229" s="218" t="s">
        <v>81</v>
      </c>
      <c r="AV229" s="14" t="s">
        <v>81</v>
      </c>
      <c r="AW229" s="14" t="s">
        <v>33</v>
      </c>
      <c r="AX229" s="14" t="s">
        <v>71</v>
      </c>
      <c r="AY229" s="218" t="s">
        <v>144</v>
      </c>
    </row>
    <row r="230" spans="1:65" s="14" customFormat="1" ht="11.25">
      <c r="B230" s="208"/>
      <c r="C230" s="209"/>
      <c r="D230" s="199" t="s">
        <v>156</v>
      </c>
      <c r="E230" s="210" t="s">
        <v>19</v>
      </c>
      <c r="F230" s="211" t="s">
        <v>79</v>
      </c>
      <c r="G230" s="209"/>
      <c r="H230" s="212">
        <v>1</v>
      </c>
      <c r="I230" s="213"/>
      <c r="J230" s="209"/>
      <c r="K230" s="209"/>
      <c r="L230" s="214"/>
      <c r="M230" s="215"/>
      <c r="N230" s="216"/>
      <c r="O230" s="216"/>
      <c r="P230" s="216"/>
      <c r="Q230" s="216"/>
      <c r="R230" s="216"/>
      <c r="S230" s="216"/>
      <c r="T230" s="217"/>
      <c r="AT230" s="218" t="s">
        <v>156</v>
      </c>
      <c r="AU230" s="218" t="s">
        <v>81</v>
      </c>
      <c r="AV230" s="14" t="s">
        <v>81</v>
      </c>
      <c r="AW230" s="14" t="s">
        <v>33</v>
      </c>
      <c r="AX230" s="14" t="s">
        <v>71</v>
      </c>
      <c r="AY230" s="218" t="s">
        <v>144</v>
      </c>
    </row>
    <row r="231" spans="1:65" s="15" customFormat="1" ht="11.25">
      <c r="B231" s="219"/>
      <c r="C231" s="220"/>
      <c r="D231" s="199" t="s">
        <v>156</v>
      </c>
      <c r="E231" s="221" t="s">
        <v>19</v>
      </c>
      <c r="F231" s="222" t="s">
        <v>159</v>
      </c>
      <c r="G231" s="220"/>
      <c r="H231" s="223">
        <v>13</v>
      </c>
      <c r="I231" s="224"/>
      <c r="J231" s="220"/>
      <c r="K231" s="220"/>
      <c r="L231" s="225"/>
      <c r="M231" s="226"/>
      <c r="N231" s="227"/>
      <c r="O231" s="227"/>
      <c r="P231" s="227"/>
      <c r="Q231" s="227"/>
      <c r="R231" s="227"/>
      <c r="S231" s="227"/>
      <c r="T231" s="228"/>
      <c r="AT231" s="229" t="s">
        <v>156</v>
      </c>
      <c r="AU231" s="229" t="s">
        <v>81</v>
      </c>
      <c r="AV231" s="15" t="s">
        <v>152</v>
      </c>
      <c r="AW231" s="15" t="s">
        <v>33</v>
      </c>
      <c r="AX231" s="15" t="s">
        <v>79</v>
      </c>
      <c r="AY231" s="229" t="s">
        <v>144</v>
      </c>
    </row>
    <row r="232" spans="1:65" s="2" customFormat="1" ht="16.5" customHeight="1">
      <c r="A232" s="35"/>
      <c r="B232" s="36"/>
      <c r="C232" s="230" t="s">
        <v>7</v>
      </c>
      <c r="D232" s="230" t="s">
        <v>298</v>
      </c>
      <c r="E232" s="231" t="s">
        <v>299</v>
      </c>
      <c r="F232" s="232" t="s">
        <v>300</v>
      </c>
      <c r="G232" s="233" t="s">
        <v>150</v>
      </c>
      <c r="H232" s="234">
        <v>2.16</v>
      </c>
      <c r="I232" s="235"/>
      <c r="J232" s="236">
        <f>ROUND(I232*H232,2)</f>
        <v>0</v>
      </c>
      <c r="K232" s="232" t="s">
        <v>151</v>
      </c>
      <c r="L232" s="237"/>
      <c r="M232" s="238" t="s">
        <v>19</v>
      </c>
      <c r="N232" s="239" t="s">
        <v>42</v>
      </c>
      <c r="O232" s="65"/>
      <c r="P232" s="188">
        <f>O232*H232</f>
        <v>0</v>
      </c>
      <c r="Q232" s="188">
        <v>1E-3</v>
      </c>
      <c r="R232" s="188">
        <f>Q232*H232</f>
        <v>2.16E-3</v>
      </c>
      <c r="S232" s="188">
        <v>0</v>
      </c>
      <c r="T232" s="189">
        <f>S232*H232</f>
        <v>0</v>
      </c>
      <c r="U232" s="35"/>
      <c r="V232" s="35"/>
      <c r="W232" s="35"/>
      <c r="X232" s="35"/>
      <c r="Y232" s="35"/>
      <c r="Z232" s="35"/>
      <c r="AA232" s="35"/>
      <c r="AB232" s="35"/>
      <c r="AC232" s="35"/>
      <c r="AD232" s="35"/>
      <c r="AE232" s="35"/>
      <c r="AR232" s="190" t="s">
        <v>301</v>
      </c>
      <c r="AT232" s="190" t="s">
        <v>298</v>
      </c>
      <c r="AU232" s="190" t="s">
        <v>81</v>
      </c>
      <c r="AY232" s="18" t="s">
        <v>144</v>
      </c>
      <c r="BE232" s="191">
        <f>IF(N232="základní",J232,0)</f>
        <v>0</v>
      </c>
      <c r="BF232" s="191">
        <f>IF(N232="snížená",J232,0)</f>
        <v>0</v>
      </c>
      <c r="BG232" s="191">
        <f>IF(N232="zákl. přenesená",J232,0)</f>
        <v>0</v>
      </c>
      <c r="BH232" s="191">
        <f>IF(N232="sníž. přenesená",J232,0)</f>
        <v>0</v>
      </c>
      <c r="BI232" s="191">
        <f>IF(N232="nulová",J232,0)</f>
        <v>0</v>
      </c>
      <c r="BJ232" s="18" t="s">
        <v>79</v>
      </c>
      <c r="BK232" s="191">
        <f>ROUND(I232*H232,2)</f>
        <v>0</v>
      </c>
      <c r="BL232" s="18" t="s">
        <v>263</v>
      </c>
      <c r="BM232" s="190" t="s">
        <v>302</v>
      </c>
    </row>
    <row r="233" spans="1:65" s="13" customFormat="1" ht="11.25">
      <c r="B233" s="197"/>
      <c r="C233" s="198"/>
      <c r="D233" s="199" t="s">
        <v>156</v>
      </c>
      <c r="E233" s="200" t="s">
        <v>19</v>
      </c>
      <c r="F233" s="201" t="s">
        <v>297</v>
      </c>
      <c r="G233" s="198"/>
      <c r="H233" s="200" t="s">
        <v>19</v>
      </c>
      <c r="I233" s="202"/>
      <c r="J233" s="198"/>
      <c r="K233" s="198"/>
      <c r="L233" s="203"/>
      <c r="M233" s="204"/>
      <c r="N233" s="205"/>
      <c r="O233" s="205"/>
      <c r="P233" s="205"/>
      <c r="Q233" s="205"/>
      <c r="R233" s="205"/>
      <c r="S233" s="205"/>
      <c r="T233" s="206"/>
      <c r="AT233" s="207" t="s">
        <v>156</v>
      </c>
      <c r="AU233" s="207" t="s">
        <v>81</v>
      </c>
      <c r="AV233" s="13" t="s">
        <v>79</v>
      </c>
      <c r="AW233" s="13" t="s">
        <v>33</v>
      </c>
      <c r="AX233" s="13" t="s">
        <v>71</v>
      </c>
      <c r="AY233" s="207" t="s">
        <v>144</v>
      </c>
    </row>
    <row r="234" spans="1:65" s="14" customFormat="1" ht="11.25">
      <c r="B234" s="208"/>
      <c r="C234" s="209"/>
      <c r="D234" s="199" t="s">
        <v>156</v>
      </c>
      <c r="E234" s="210" t="s">
        <v>19</v>
      </c>
      <c r="F234" s="211" t="s">
        <v>303</v>
      </c>
      <c r="G234" s="209"/>
      <c r="H234" s="212">
        <v>2.16</v>
      </c>
      <c r="I234" s="213"/>
      <c r="J234" s="209"/>
      <c r="K234" s="209"/>
      <c r="L234" s="214"/>
      <c r="M234" s="215"/>
      <c r="N234" s="216"/>
      <c r="O234" s="216"/>
      <c r="P234" s="216"/>
      <c r="Q234" s="216"/>
      <c r="R234" s="216"/>
      <c r="S234" s="216"/>
      <c r="T234" s="217"/>
      <c r="AT234" s="218" t="s">
        <v>156</v>
      </c>
      <c r="AU234" s="218" t="s">
        <v>81</v>
      </c>
      <c r="AV234" s="14" t="s">
        <v>81</v>
      </c>
      <c r="AW234" s="14" t="s">
        <v>33</v>
      </c>
      <c r="AX234" s="14" t="s">
        <v>71</v>
      </c>
      <c r="AY234" s="218" t="s">
        <v>144</v>
      </c>
    </row>
    <row r="235" spans="1:65" s="15" customFormat="1" ht="11.25">
      <c r="B235" s="219"/>
      <c r="C235" s="220"/>
      <c r="D235" s="199" t="s">
        <v>156</v>
      </c>
      <c r="E235" s="221" t="s">
        <v>19</v>
      </c>
      <c r="F235" s="222" t="s">
        <v>159</v>
      </c>
      <c r="G235" s="220"/>
      <c r="H235" s="223">
        <v>2.16</v>
      </c>
      <c r="I235" s="224"/>
      <c r="J235" s="220"/>
      <c r="K235" s="220"/>
      <c r="L235" s="225"/>
      <c r="M235" s="226"/>
      <c r="N235" s="227"/>
      <c r="O235" s="227"/>
      <c r="P235" s="227"/>
      <c r="Q235" s="227"/>
      <c r="R235" s="227"/>
      <c r="S235" s="227"/>
      <c r="T235" s="228"/>
      <c r="AT235" s="229" t="s">
        <v>156</v>
      </c>
      <c r="AU235" s="229" t="s">
        <v>81</v>
      </c>
      <c r="AV235" s="15" t="s">
        <v>152</v>
      </c>
      <c r="AW235" s="15" t="s">
        <v>33</v>
      </c>
      <c r="AX235" s="15" t="s">
        <v>79</v>
      </c>
      <c r="AY235" s="229" t="s">
        <v>144</v>
      </c>
    </row>
    <row r="236" spans="1:65" s="2" customFormat="1" ht="16.5" customHeight="1">
      <c r="A236" s="35"/>
      <c r="B236" s="36"/>
      <c r="C236" s="230" t="s">
        <v>304</v>
      </c>
      <c r="D236" s="230" t="s">
        <v>298</v>
      </c>
      <c r="E236" s="231" t="s">
        <v>305</v>
      </c>
      <c r="F236" s="232" t="s">
        <v>306</v>
      </c>
      <c r="G236" s="233" t="s">
        <v>150</v>
      </c>
      <c r="H236" s="234">
        <v>32.4</v>
      </c>
      <c r="I236" s="235"/>
      <c r="J236" s="236">
        <f>ROUND(I236*H236,2)</f>
        <v>0</v>
      </c>
      <c r="K236" s="232" t="s">
        <v>151</v>
      </c>
      <c r="L236" s="237"/>
      <c r="M236" s="238" t="s">
        <v>19</v>
      </c>
      <c r="N236" s="239" t="s">
        <v>42</v>
      </c>
      <c r="O236" s="65"/>
      <c r="P236" s="188">
        <f>O236*H236</f>
        <v>0</v>
      </c>
      <c r="Q236" s="188">
        <v>1E-3</v>
      </c>
      <c r="R236" s="188">
        <f>Q236*H236</f>
        <v>3.2399999999999998E-2</v>
      </c>
      <c r="S236" s="188">
        <v>0</v>
      </c>
      <c r="T236" s="189">
        <f>S236*H236</f>
        <v>0</v>
      </c>
      <c r="U236" s="35"/>
      <c r="V236" s="35"/>
      <c r="W236" s="35"/>
      <c r="X236" s="35"/>
      <c r="Y236" s="35"/>
      <c r="Z236" s="35"/>
      <c r="AA236" s="35"/>
      <c r="AB236" s="35"/>
      <c r="AC236" s="35"/>
      <c r="AD236" s="35"/>
      <c r="AE236" s="35"/>
      <c r="AR236" s="190" t="s">
        <v>301</v>
      </c>
      <c r="AT236" s="190" t="s">
        <v>298</v>
      </c>
      <c r="AU236" s="190" t="s">
        <v>81</v>
      </c>
      <c r="AY236" s="18" t="s">
        <v>144</v>
      </c>
      <c r="BE236" s="191">
        <f>IF(N236="základní",J236,0)</f>
        <v>0</v>
      </c>
      <c r="BF236" s="191">
        <f>IF(N236="snížená",J236,0)</f>
        <v>0</v>
      </c>
      <c r="BG236" s="191">
        <f>IF(N236="zákl. přenesená",J236,0)</f>
        <v>0</v>
      </c>
      <c r="BH236" s="191">
        <f>IF(N236="sníž. přenesená",J236,0)</f>
        <v>0</v>
      </c>
      <c r="BI236" s="191">
        <f>IF(N236="nulová",J236,0)</f>
        <v>0</v>
      </c>
      <c r="BJ236" s="18" t="s">
        <v>79</v>
      </c>
      <c r="BK236" s="191">
        <f>ROUND(I236*H236,2)</f>
        <v>0</v>
      </c>
      <c r="BL236" s="18" t="s">
        <v>263</v>
      </c>
      <c r="BM236" s="190" t="s">
        <v>307</v>
      </c>
    </row>
    <row r="237" spans="1:65" s="13" customFormat="1" ht="11.25">
      <c r="B237" s="197"/>
      <c r="C237" s="198"/>
      <c r="D237" s="199" t="s">
        <v>156</v>
      </c>
      <c r="E237" s="200" t="s">
        <v>19</v>
      </c>
      <c r="F237" s="201" t="s">
        <v>297</v>
      </c>
      <c r="G237" s="198"/>
      <c r="H237" s="200" t="s">
        <v>19</v>
      </c>
      <c r="I237" s="202"/>
      <c r="J237" s="198"/>
      <c r="K237" s="198"/>
      <c r="L237" s="203"/>
      <c r="M237" s="204"/>
      <c r="N237" s="205"/>
      <c r="O237" s="205"/>
      <c r="P237" s="205"/>
      <c r="Q237" s="205"/>
      <c r="R237" s="205"/>
      <c r="S237" s="205"/>
      <c r="T237" s="206"/>
      <c r="AT237" s="207" t="s">
        <v>156</v>
      </c>
      <c r="AU237" s="207" t="s">
        <v>81</v>
      </c>
      <c r="AV237" s="13" t="s">
        <v>79</v>
      </c>
      <c r="AW237" s="13" t="s">
        <v>33</v>
      </c>
      <c r="AX237" s="13" t="s">
        <v>71</v>
      </c>
      <c r="AY237" s="207" t="s">
        <v>144</v>
      </c>
    </row>
    <row r="238" spans="1:65" s="14" customFormat="1" ht="11.25">
      <c r="B238" s="208"/>
      <c r="C238" s="209"/>
      <c r="D238" s="199" t="s">
        <v>156</v>
      </c>
      <c r="E238" s="210" t="s">
        <v>19</v>
      </c>
      <c r="F238" s="211" t="s">
        <v>308</v>
      </c>
      <c r="G238" s="209"/>
      <c r="H238" s="212">
        <v>32.4</v>
      </c>
      <c r="I238" s="213"/>
      <c r="J238" s="209"/>
      <c r="K238" s="209"/>
      <c r="L238" s="214"/>
      <c r="M238" s="215"/>
      <c r="N238" s="216"/>
      <c r="O238" s="216"/>
      <c r="P238" s="216"/>
      <c r="Q238" s="216"/>
      <c r="R238" s="216"/>
      <c r="S238" s="216"/>
      <c r="T238" s="217"/>
      <c r="AT238" s="218" t="s">
        <v>156</v>
      </c>
      <c r="AU238" s="218" t="s">
        <v>81</v>
      </c>
      <c r="AV238" s="14" t="s">
        <v>81</v>
      </c>
      <c r="AW238" s="14" t="s">
        <v>33</v>
      </c>
      <c r="AX238" s="14" t="s">
        <v>71</v>
      </c>
      <c r="AY238" s="218" t="s">
        <v>144</v>
      </c>
    </row>
    <row r="239" spans="1:65" s="15" customFormat="1" ht="11.25">
      <c r="B239" s="219"/>
      <c r="C239" s="220"/>
      <c r="D239" s="199" t="s">
        <v>156</v>
      </c>
      <c r="E239" s="221" t="s">
        <v>19</v>
      </c>
      <c r="F239" s="222" t="s">
        <v>159</v>
      </c>
      <c r="G239" s="220"/>
      <c r="H239" s="223">
        <v>32.4</v>
      </c>
      <c r="I239" s="224"/>
      <c r="J239" s="220"/>
      <c r="K239" s="220"/>
      <c r="L239" s="225"/>
      <c r="M239" s="226"/>
      <c r="N239" s="227"/>
      <c r="O239" s="227"/>
      <c r="P239" s="227"/>
      <c r="Q239" s="227"/>
      <c r="R239" s="227"/>
      <c r="S239" s="227"/>
      <c r="T239" s="228"/>
      <c r="AT239" s="229" t="s">
        <v>156</v>
      </c>
      <c r="AU239" s="229" t="s">
        <v>81</v>
      </c>
      <c r="AV239" s="15" t="s">
        <v>152</v>
      </c>
      <c r="AW239" s="15" t="s">
        <v>33</v>
      </c>
      <c r="AX239" s="15" t="s">
        <v>79</v>
      </c>
      <c r="AY239" s="229" t="s">
        <v>144</v>
      </c>
    </row>
    <row r="240" spans="1:65" s="2" customFormat="1" ht="16.5" customHeight="1">
      <c r="A240" s="35"/>
      <c r="B240" s="36"/>
      <c r="C240" s="179" t="s">
        <v>309</v>
      </c>
      <c r="D240" s="179" t="s">
        <v>147</v>
      </c>
      <c r="E240" s="180" t="s">
        <v>310</v>
      </c>
      <c r="F240" s="181" t="s">
        <v>311</v>
      </c>
      <c r="G240" s="182" t="s">
        <v>294</v>
      </c>
      <c r="H240" s="183">
        <v>13</v>
      </c>
      <c r="I240" s="184"/>
      <c r="J240" s="185">
        <f>ROUND(I240*H240,2)</f>
        <v>0</v>
      </c>
      <c r="K240" s="181" t="s">
        <v>151</v>
      </c>
      <c r="L240" s="40"/>
      <c r="M240" s="186" t="s">
        <v>19</v>
      </c>
      <c r="N240" s="187" t="s">
        <v>42</v>
      </c>
      <c r="O240" s="65"/>
      <c r="P240" s="188">
        <f>O240*H240</f>
        <v>0</v>
      </c>
      <c r="Q240" s="188">
        <v>0</v>
      </c>
      <c r="R240" s="188">
        <f>Q240*H240</f>
        <v>0</v>
      </c>
      <c r="S240" s="188">
        <v>0</v>
      </c>
      <c r="T240" s="189">
        <f>S240*H240</f>
        <v>0</v>
      </c>
      <c r="U240" s="35"/>
      <c r="V240" s="35"/>
      <c r="W240" s="35"/>
      <c r="X240" s="35"/>
      <c r="Y240" s="35"/>
      <c r="Z240" s="35"/>
      <c r="AA240" s="35"/>
      <c r="AB240" s="35"/>
      <c r="AC240" s="35"/>
      <c r="AD240" s="35"/>
      <c r="AE240" s="35"/>
      <c r="AR240" s="190" t="s">
        <v>263</v>
      </c>
      <c r="AT240" s="190" t="s">
        <v>147</v>
      </c>
      <c r="AU240" s="190" t="s">
        <v>81</v>
      </c>
      <c r="AY240" s="18" t="s">
        <v>144</v>
      </c>
      <c r="BE240" s="191">
        <f>IF(N240="základní",J240,0)</f>
        <v>0</v>
      </c>
      <c r="BF240" s="191">
        <f>IF(N240="snížená",J240,0)</f>
        <v>0</v>
      </c>
      <c r="BG240" s="191">
        <f>IF(N240="zákl. přenesená",J240,0)</f>
        <v>0</v>
      </c>
      <c r="BH240" s="191">
        <f>IF(N240="sníž. přenesená",J240,0)</f>
        <v>0</v>
      </c>
      <c r="BI240" s="191">
        <f>IF(N240="nulová",J240,0)</f>
        <v>0</v>
      </c>
      <c r="BJ240" s="18" t="s">
        <v>79</v>
      </c>
      <c r="BK240" s="191">
        <f>ROUND(I240*H240,2)</f>
        <v>0</v>
      </c>
      <c r="BL240" s="18" t="s">
        <v>263</v>
      </c>
      <c r="BM240" s="190" t="s">
        <v>312</v>
      </c>
    </row>
    <row r="241" spans="1:65" s="2" customFormat="1" ht="11.25">
      <c r="A241" s="35"/>
      <c r="B241" s="36"/>
      <c r="C241" s="37"/>
      <c r="D241" s="192" t="s">
        <v>154</v>
      </c>
      <c r="E241" s="37"/>
      <c r="F241" s="193" t="s">
        <v>313</v>
      </c>
      <c r="G241" s="37"/>
      <c r="H241" s="37"/>
      <c r="I241" s="194"/>
      <c r="J241" s="37"/>
      <c r="K241" s="37"/>
      <c r="L241" s="40"/>
      <c r="M241" s="195"/>
      <c r="N241" s="196"/>
      <c r="O241" s="65"/>
      <c r="P241" s="65"/>
      <c r="Q241" s="65"/>
      <c r="R241" s="65"/>
      <c r="S241" s="65"/>
      <c r="T241" s="66"/>
      <c r="U241" s="35"/>
      <c r="V241" s="35"/>
      <c r="W241" s="35"/>
      <c r="X241" s="35"/>
      <c r="Y241" s="35"/>
      <c r="Z241" s="35"/>
      <c r="AA241" s="35"/>
      <c r="AB241" s="35"/>
      <c r="AC241" s="35"/>
      <c r="AD241" s="35"/>
      <c r="AE241" s="35"/>
      <c r="AT241" s="18" t="s">
        <v>154</v>
      </c>
      <c r="AU241" s="18" t="s">
        <v>81</v>
      </c>
    </row>
    <row r="242" spans="1:65" s="13" customFormat="1" ht="11.25">
      <c r="B242" s="197"/>
      <c r="C242" s="198"/>
      <c r="D242" s="199" t="s">
        <v>156</v>
      </c>
      <c r="E242" s="200" t="s">
        <v>19</v>
      </c>
      <c r="F242" s="201" t="s">
        <v>297</v>
      </c>
      <c r="G242" s="198"/>
      <c r="H242" s="200" t="s">
        <v>19</v>
      </c>
      <c r="I242" s="202"/>
      <c r="J242" s="198"/>
      <c r="K242" s="198"/>
      <c r="L242" s="203"/>
      <c r="M242" s="204"/>
      <c r="N242" s="205"/>
      <c r="O242" s="205"/>
      <c r="P242" s="205"/>
      <c r="Q242" s="205"/>
      <c r="R242" s="205"/>
      <c r="S242" s="205"/>
      <c r="T242" s="206"/>
      <c r="AT242" s="207" t="s">
        <v>156</v>
      </c>
      <c r="AU242" s="207" t="s">
        <v>81</v>
      </c>
      <c r="AV242" s="13" t="s">
        <v>79</v>
      </c>
      <c r="AW242" s="13" t="s">
        <v>33</v>
      </c>
      <c r="AX242" s="13" t="s">
        <v>71</v>
      </c>
      <c r="AY242" s="207" t="s">
        <v>144</v>
      </c>
    </row>
    <row r="243" spans="1:65" s="14" customFormat="1" ht="11.25">
      <c r="B243" s="208"/>
      <c r="C243" s="209"/>
      <c r="D243" s="199" t="s">
        <v>156</v>
      </c>
      <c r="E243" s="210" t="s">
        <v>19</v>
      </c>
      <c r="F243" s="211" t="s">
        <v>314</v>
      </c>
      <c r="G243" s="209"/>
      <c r="H243" s="212">
        <v>13</v>
      </c>
      <c r="I243" s="213"/>
      <c r="J243" s="209"/>
      <c r="K243" s="209"/>
      <c r="L243" s="214"/>
      <c r="M243" s="215"/>
      <c r="N243" s="216"/>
      <c r="O243" s="216"/>
      <c r="P243" s="216"/>
      <c r="Q243" s="216"/>
      <c r="R243" s="216"/>
      <c r="S243" s="216"/>
      <c r="T243" s="217"/>
      <c r="AT243" s="218" t="s">
        <v>156</v>
      </c>
      <c r="AU243" s="218" t="s">
        <v>81</v>
      </c>
      <c r="AV243" s="14" t="s">
        <v>81</v>
      </c>
      <c r="AW243" s="14" t="s">
        <v>33</v>
      </c>
      <c r="AX243" s="14" t="s">
        <v>71</v>
      </c>
      <c r="AY243" s="218" t="s">
        <v>144</v>
      </c>
    </row>
    <row r="244" spans="1:65" s="15" customFormat="1" ht="11.25">
      <c r="B244" s="219"/>
      <c r="C244" s="220"/>
      <c r="D244" s="199" t="s">
        <v>156</v>
      </c>
      <c r="E244" s="221" t="s">
        <v>19</v>
      </c>
      <c r="F244" s="222" t="s">
        <v>159</v>
      </c>
      <c r="G244" s="220"/>
      <c r="H244" s="223">
        <v>13</v>
      </c>
      <c r="I244" s="224"/>
      <c r="J244" s="220"/>
      <c r="K244" s="220"/>
      <c r="L244" s="225"/>
      <c r="M244" s="226"/>
      <c r="N244" s="227"/>
      <c r="O244" s="227"/>
      <c r="P244" s="227"/>
      <c r="Q244" s="227"/>
      <c r="R244" s="227"/>
      <c r="S244" s="227"/>
      <c r="T244" s="228"/>
      <c r="AT244" s="229" t="s">
        <v>156</v>
      </c>
      <c r="AU244" s="229" t="s">
        <v>81</v>
      </c>
      <c r="AV244" s="15" t="s">
        <v>152</v>
      </c>
      <c r="AW244" s="15" t="s">
        <v>33</v>
      </c>
      <c r="AX244" s="15" t="s">
        <v>79</v>
      </c>
      <c r="AY244" s="229" t="s">
        <v>144</v>
      </c>
    </row>
    <row r="245" spans="1:65" s="2" customFormat="1" ht="21.75" customHeight="1">
      <c r="A245" s="35"/>
      <c r="B245" s="36"/>
      <c r="C245" s="230" t="s">
        <v>315</v>
      </c>
      <c r="D245" s="230" t="s">
        <v>298</v>
      </c>
      <c r="E245" s="231" t="s">
        <v>316</v>
      </c>
      <c r="F245" s="232" t="s">
        <v>317</v>
      </c>
      <c r="G245" s="233" t="s">
        <v>294</v>
      </c>
      <c r="H245" s="234">
        <v>1</v>
      </c>
      <c r="I245" s="235"/>
      <c r="J245" s="236">
        <f>ROUND(I245*H245,2)</f>
        <v>0</v>
      </c>
      <c r="K245" s="232" t="s">
        <v>151</v>
      </c>
      <c r="L245" s="237"/>
      <c r="M245" s="238" t="s">
        <v>19</v>
      </c>
      <c r="N245" s="239" t="s">
        <v>42</v>
      </c>
      <c r="O245" s="65"/>
      <c r="P245" s="188">
        <f>O245*H245</f>
        <v>0</v>
      </c>
      <c r="Q245" s="188">
        <v>1E-3</v>
      </c>
      <c r="R245" s="188">
        <f>Q245*H245</f>
        <v>1E-3</v>
      </c>
      <c r="S245" s="188">
        <v>0</v>
      </c>
      <c r="T245" s="189">
        <f>S245*H245</f>
        <v>0</v>
      </c>
      <c r="U245" s="35"/>
      <c r="V245" s="35"/>
      <c r="W245" s="35"/>
      <c r="X245" s="35"/>
      <c r="Y245" s="35"/>
      <c r="Z245" s="35"/>
      <c r="AA245" s="35"/>
      <c r="AB245" s="35"/>
      <c r="AC245" s="35"/>
      <c r="AD245" s="35"/>
      <c r="AE245" s="35"/>
      <c r="AR245" s="190" t="s">
        <v>301</v>
      </c>
      <c r="AT245" s="190" t="s">
        <v>298</v>
      </c>
      <c r="AU245" s="190" t="s">
        <v>81</v>
      </c>
      <c r="AY245" s="18" t="s">
        <v>144</v>
      </c>
      <c r="BE245" s="191">
        <f>IF(N245="základní",J245,0)</f>
        <v>0</v>
      </c>
      <c r="BF245" s="191">
        <f>IF(N245="snížená",J245,0)</f>
        <v>0</v>
      </c>
      <c r="BG245" s="191">
        <f>IF(N245="zákl. přenesená",J245,0)</f>
        <v>0</v>
      </c>
      <c r="BH245" s="191">
        <f>IF(N245="sníž. přenesená",J245,0)</f>
        <v>0</v>
      </c>
      <c r="BI245" s="191">
        <f>IF(N245="nulová",J245,0)</f>
        <v>0</v>
      </c>
      <c r="BJ245" s="18" t="s">
        <v>79</v>
      </c>
      <c r="BK245" s="191">
        <f>ROUND(I245*H245,2)</f>
        <v>0</v>
      </c>
      <c r="BL245" s="18" t="s">
        <v>263</v>
      </c>
      <c r="BM245" s="190" t="s">
        <v>318</v>
      </c>
    </row>
    <row r="246" spans="1:65" s="13" customFormat="1" ht="11.25">
      <c r="B246" s="197"/>
      <c r="C246" s="198"/>
      <c r="D246" s="199" t="s">
        <v>156</v>
      </c>
      <c r="E246" s="200" t="s">
        <v>19</v>
      </c>
      <c r="F246" s="201" t="s">
        <v>297</v>
      </c>
      <c r="G246" s="198"/>
      <c r="H246" s="200" t="s">
        <v>19</v>
      </c>
      <c r="I246" s="202"/>
      <c r="J246" s="198"/>
      <c r="K246" s="198"/>
      <c r="L246" s="203"/>
      <c r="M246" s="204"/>
      <c r="N246" s="205"/>
      <c r="O246" s="205"/>
      <c r="P246" s="205"/>
      <c r="Q246" s="205"/>
      <c r="R246" s="205"/>
      <c r="S246" s="205"/>
      <c r="T246" s="206"/>
      <c r="AT246" s="207" t="s">
        <v>156</v>
      </c>
      <c r="AU246" s="207" t="s">
        <v>81</v>
      </c>
      <c r="AV246" s="13" t="s">
        <v>79</v>
      </c>
      <c r="AW246" s="13" t="s">
        <v>33</v>
      </c>
      <c r="AX246" s="13" t="s">
        <v>71</v>
      </c>
      <c r="AY246" s="207" t="s">
        <v>144</v>
      </c>
    </row>
    <row r="247" spans="1:65" s="14" customFormat="1" ht="11.25">
      <c r="B247" s="208"/>
      <c r="C247" s="209"/>
      <c r="D247" s="199" t="s">
        <v>156</v>
      </c>
      <c r="E247" s="210" t="s">
        <v>19</v>
      </c>
      <c r="F247" s="211" t="s">
        <v>79</v>
      </c>
      <c r="G247" s="209"/>
      <c r="H247" s="212">
        <v>1</v>
      </c>
      <c r="I247" s="213"/>
      <c r="J247" s="209"/>
      <c r="K247" s="209"/>
      <c r="L247" s="214"/>
      <c r="M247" s="215"/>
      <c r="N247" s="216"/>
      <c r="O247" s="216"/>
      <c r="P247" s="216"/>
      <c r="Q247" s="216"/>
      <c r="R247" s="216"/>
      <c r="S247" s="216"/>
      <c r="T247" s="217"/>
      <c r="AT247" s="218" t="s">
        <v>156</v>
      </c>
      <c r="AU247" s="218" t="s">
        <v>81</v>
      </c>
      <c r="AV247" s="14" t="s">
        <v>81</v>
      </c>
      <c r="AW247" s="14" t="s">
        <v>33</v>
      </c>
      <c r="AX247" s="14" t="s">
        <v>71</v>
      </c>
      <c r="AY247" s="218" t="s">
        <v>144</v>
      </c>
    </row>
    <row r="248" spans="1:65" s="15" customFormat="1" ht="11.25">
      <c r="B248" s="219"/>
      <c r="C248" s="220"/>
      <c r="D248" s="199" t="s">
        <v>156</v>
      </c>
      <c r="E248" s="221" t="s">
        <v>19</v>
      </c>
      <c r="F248" s="222" t="s">
        <v>159</v>
      </c>
      <c r="G248" s="220"/>
      <c r="H248" s="223">
        <v>1</v>
      </c>
      <c r="I248" s="224"/>
      <c r="J248" s="220"/>
      <c r="K248" s="220"/>
      <c r="L248" s="225"/>
      <c r="M248" s="226"/>
      <c r="N248" s="227"/>
      <c r="O248" s="227"/>
      <c r="P248" s="227"/>
      <c r="Q248" s="227"/>
      <c r="R248" s="227"/>
      <c r="S248" s="227"/>
      <c r="T248" s="228"/>
      <c r="AT248" s="229" t="s">
        <v>156</v>
      </c>
      <c r="AU248" s="229" t="s">
        <v>81</v>
      </c>
      <c r="AV248" s="15" t="s">
        <v>152</v>
      </c>
      <c r="AW248" s="15" t="s">
        <v>33</v>
      </c>
      <c r="AX248" s="15" t="s">
        <v>79</v>
      </c>
      <c r="AY248" s="229" t="s">
        <v>144</v>
      </c>
    </row>
    <row r="249" spans="1:65" s="2" customFormat="1" ht="21.75" customHeight="1">
      <c r="A249" s="35"/>
      <c r="B249" s="36"/>
      <c r="C249" s="230" t="s">
        <v>319</v>
      </c>
      <c r="D249" s="230" t="s">
        <v>298</v>
      </c>
      <c r="E249" s="231" t="s">
        <v>320</v>
      </c>
      <c r="F249" s="232" t="s">
        <v>321</v>
      </c>
      <c r="G249" s="233" t="s">
        <v>294</v>
      </c>
      <c r="H249" s="234">
        <v>12</v>
      </c>
      <c r="I249" s="235"/>
      <c r="J249" s="236">
        <f>ROUND(I249*H249,2)</f>
        <v>0</v>
      </c>
      <c r="K249" s="232" t="s">
        <v>151</v>
      </c>
      <c r="L249" s="237"/>
      <c r="M249" s="238" t="s">
        <v>19</v>
      </c>
      <c r="N249" s="239" t="s">
        <v>42</v>
      </c>
      <c r="O249" s="65"/>
      <c r="P249" s="188">
        <f>O249*H249</f>
        <v>0</v>
      </c>
      <c r="Q249" s="188">
        <v>1E-3</v>
      </c>
      <c r="R249" s="188">
        <f>Q249*H249</f>
        <v>1.2E-2</v>
      </c>
      <c r="S249" s="188">
        <v>0</v>
      </c>
      <c r="T249" s="189">
        <f>S249*H249</f>
        <v>0</v>
      </c>
      <c r="U249" s="35"/>
      <c r="V249" s="35"/>
      <c r="W249" s="35"/>
      <c r="X249" s="35"/>
      <c r="Y249" s="35"/>
      <c r="Z249" s="35"/>
      <c r="AA249" s="35"/>
      <c r="AB249" s="35"/>
      <c r="AC249" s="35"/>
      <c r="AD249" s="35"/>
      <c r="AE249" s="35"/>
      <c r="AR249" s="190" t="s">
        <v>301</v>
      </c>
      <c r="AT249" s="190" t="s">
        <v>298</v>
      </c>
      <c r="AU249" s="190" t="s">
        <v>81</v>
      </c>
      <c r="AY249" s="18" t="s">
        <v>144</v>
      </c>
      <c r="BE249" s="191">
        <f>IF(N249="základní",J249,0)</f>
        <v>0</v>
      </c>
      <c r="BF249" s="191">
        <f>IF(N249="snížená",J249,0)</f>
        <v>0</v>
      </c>
      <c r="BG249" s="191">
        <f>IF(N249="zákl. přenesená",J249,0)</f>
        <v>0</v>
      </c>
      <c r="BH249" s="191">
        <f>IF(N249="sníž. přenesená",J249,0)</f>
        <v>0</v>
      </c>
      <c r="BI249" s="191">
        <f>IF(N249="nulová",J249,0)</f>
        <v>0</v>
      </c>
      <c r="BJ249" s="18" t="s">
        <v>79</v>
      </c>
      <c r="BK249" s="191">
        <f>ROUND(I249*H249,2)</f>
        <v>0</v>
      </c>
      <c r="BL249" s="18" t="s">
        <v>263</v>
      </c>
      <c r="BM249" s="190" t="s">
        <v>322</v>
      </c>
    </row>
    <row r="250" spans="1:65" s="13" customFormat="1" ht="11.25">
      <c r="B250" s="197"/>
      <c r="C250" s="198"/>
      <c r="D250" s="199" t="s">
        <v>156</v>
      </c>
      <c r="E250" s="200" t="s">
        <v>19</v>
      </c>
      <c r="F250" s="201" t="s">
        <v>297</v>
      </c>
      <c r="G250" s="198"/>
      <c r="H250" s="200" t="s">
        <v>19</v>
      </c>
      <c r="I250" s="202"/>
      <c r="J250" s="198"/>
      <c r="K250" s="198"/>
      <c r="L250" s="203"/>
      <c r="M250" s="204"/>
      <c r="N250" s="205"/>
      <c r="O250" s="205"/>
      <c r="P250" s="205"/>
      <c r="Q250" s="205"/>
      <c r="R250" s="205"/>
      <c r="S250" s="205"/>
      <c r="T250" s="206"/>
      <c r="AT250" s="207" t="s">
        <v>156</v>
      </c>
      <c r="AU250" s="207" t="s">
        <v>81</v>
      </c>
      <c r="AV250" s="13" t="s">
        <v>79</v>
      </c>
      <c r="AW250" s="13" t="s">
        <v>33</v>
      </c>
      <c r="AX250" s="13" t="s">
        <v>71</v>
      </c>
      <c r="AY250" s="207" t="s">
        <v>144</v>
      </c>
    </row>
    <row r="251" spans="1:65" s="14" customFormat="1" ht="11.25">
      <c r="B251" s="208"/>
      <c r="C251" s="209"/>
      <c r="D251" s="199" t="s">
        <v>156</v>
      </c>
      <c r="E251" s="210" t="s">
        <v>19</v>
      </c>
      <c r="F251" s="211" t="s">
        <v>240</v>
      </c>
      <c r="G251" s="209"/>
      <c r="H251" s="212">
        <v>12</v>
      </c>
      <c r="I251" s="213"/>
      <c r="J251" s="209"/>
      <c r="K251" s="209"/>
      <c r="L251" s="214"/>
      <c r="M251" s="215"/>
      <c r="N251" s="216"/>
      <c r="O251" s="216"/>
      <c r="P251" s="216"/>
      <c r="Q251" s="216"/>
      <c r="R251" s="216"/>
      <c r="S251" s="216"/>
      <c r="T251" s="217"/>
      <c r="AT251" s="218" t="s">
        <v>156</v>
      </c>
      <c r="AU251" s="218" t="s">
        <v>81</v>
      </c>
      <c r="AV251" s="14" t="s">
        <v>81</v>
      </c>
      <c r="AW251" s="14" t="s">
        <v>33</v>
      </c>
      <c r="AX251" s="14" t="s">
        <v>71</v>
      </c>
      <c r="AY251" s="218" t="s">
        <v>144</v>
      </c>
    </row>
    <row r="252" spans="1:65" s="15" customFormat="1" ht="11.25">
      <c r="B252" s="219"/>
      <c r="C252" s="220"/>
      <c r="D252" s="199" t="s">
        <v>156</v>
      </c>
      <c r="E252" s="221" t="s">
        <v>19</v>
      </c>
      <c r="F252" s="222" t="s">
        <v>159</v>
      </c>
      <c r="G252" s="220"/>
      <c r="H252" s="223">
        <v>12</v>
      </c>
      <c r="I252" s="224"/>
      <c r="J252" s="220"/>
      <c r="K252" s="220"/>
      <c r="L252" s="225"/>
      <c r="M252" s="226"/>
      <c r="N252" s="227"/>
      <c r="O252" s="227"/>
      <c r="P252" s="227"/>
      <c r="Q252" s="227"/>
      <c r="R252" s="227"/>
      <c r="S252" s="227"/>
      <c r="T252" s="228"/>
      <c r="AT252" s="229" t="s">
        <v>156</v>
      </c>
      <c r="AU252" s="229" t="s">
        <v>81</v>
      </c>
      <c r="AV252" s="15" t="s">
        <v>152</v>
      </c>
      <c r="AW252" s="15" t="s">
        <v>33</v>
      </c>
      <c r="AX252" s="15" t="s">
        <v>79</v>
      </c>
      <c r="AY252" s="229" t="s">
        <v>144</v>
      </c>
    </row>
    <row r="253" spans="1:65" s="2" customFormat="1" ht="24.2" customHeight="1">
      <c r="A253" s="35"/>
      <c r="B253" s="36"/>
      <c r="C253" s="179" t="s">
        <v>323</v>
      </c>
      <c r="D253" s="179" t="s">
        <v>147</v>
      </c>
      <c r="E253" s="180" t="s">
        <v>324</v>
      </c>
      <c r="F253" s="181" t="s">
        <v>325</v>
      </c>
      <c r="G253" s="182" t="s">
        <v>326</v>
      </c>
      <c r="H253" s="240"/>
      <c r="I253" s="184"/>
      <c r="J253" s="185">
        <f>ROUND(I253*H253,2)</f>
        <v>0</v>
      </c>
      <c r="K253" s="181" t="s">
        <v>151</v>
      </c>
      <c r="L253" s="40"/>
      <c r="M253" s="186" t="s">
        <v>19</v>
      </c>
      <c r="N253" s="187" t="s">
        <v>42</v>
      </c>
      <c r="O253" s="65"/>
      <c r="P253" s="188">
        <f>O253*H253</f>
        <v>0</v>
      </c>
      <c r="Q253" s="188">
        <v>0</v>
      </c>
      <c r="R253" s="188">
        <f>Q253*H253</f>
        <v>0</v>
      </c>
      <c r="S253" s="188">
        <v>0</v>
      </c>
      <c r="T253" s="189">
        <f>S253*H253</f>
        <v>0</v>
      </c>
      <c r="U253" s="35"/>
      <c r="V253" s="35"/>
      <c r="W253" s="35"/>
      <c r="X253" s="35"/>
      <c r="Y253" s="35"/>
      <c r="Z253" s="35"/>
      <c r="AA253" s="35"/>
      <c r="AB253" s="35"/>
      <c r="AC253" s="35"/>
      <c r="AD253" s="35"/>
      <c r="AE253" s="35"/>
      <c r="AR253" s="190" t="s">
        <v>263</v>
      </c>
      <c r="AT253" s="190" t="s">
        <v>147</v>
      </c>
      <c r="AU253" s="190" t="s">
        <v>81</v>
      </c>
      <c r="AY253" s="18" t="s">
        <v>144</v>
      </c>
      <c r="BE253" s="191">
        <f>IF(N253="základní",J253,0)</f>
        <v>0</v>
      </c>
      <c r="BF253" s="191">
        <f>IF(N253="snížená",J253,0)</f>
        <v>0</v>
      </c>
      <c r="BG253" s="191">
        <f>IF(N253="zákl. přenesená",J253,0)</f>
        <v>0</v>
      </c>
      <c r="BH253" s="191">
        <f>IF(N253="sníž. přenesená",J253,0)</f>
        <v>0</v>
      </c>
      <c r="BI253" s="191">
        <f>IF(N253="nulová",J253,0)</f>
        <v>0</v>
      </c>
      <c r="BJ253" s="18" t="s">
        <v>79</v>
      </c>
      <c r="BK253" s="191">
        <f>ROUND(I253*H253,2)</f>
        <v>0</v>
      </c>
      <c r="BL253" s="18" t="s">
        <v>263</v>
      </c>
      <c r="BM253" s="190" t="s">
        <v>327</v>
      </c>
    </row>
    <row r="254" spans="1:65" s="2" customFormat="1" ht="11.25">
      <c r="A254" s="35"/>
      <c r="B254" s="36"/>
      <c r="C254" s="37"/>
      <c r="D254" s="192" t="s">
        <v>154</v>
      </c>
      <c r="E254" s="37"/>
      <c r="F254" s="193" t="s">
        <v>328</v>
      </c>
      <c r="G254" s="37"/>
      <c r="H254" s="37"/>
      <c r="I254" s="194"/>
      <c r="J254" s="37"/>
      <c r="K254" s="37"/>
      <c r="L254" s="40"/>
      <c r="M254" s="195"/>
      <c r="N254" s="196"/>
      <c r="O254" s="65"/>
      <c r="P254" s="65"/>
      <c r="Q254" s="65"/>
      <c r="R254" s="65"/>
      <c r="S254" s="65"/>
      <c r="T254" s="66"/>
      <c r="U254" s="35"/>
      <c r="V254" s="35"/>
      <c r="W254" s="35"/>
      <c r="X254" s="35"/>
      <c r="Y254" s="35"/>
      <c r="Z254" s="35"/>
      <c r="AA254" s="35"/>
      <c r="AB254" s="35"/>
      <c r="AC254" s="35"/>
      <c r="AD254" s="35"/>
      <c r="AE254" s="35"/>
      <c r="AT254" s="18" t="s">
        <v>154</v>
      </c>
      <c r="AU254" s="18" t="s">
        <v>81</v>
      </c>
    </row>
    <row r="255" spans="1:65" s="12" customFormat="1" ht="25.9" customHeight="1">
      <c r="B255" s="163"/>
      <c r="C255" s="164"/>
      <c r="D255" s="165" t="s">
        <v>70</v>
      </c>
      <c r="E255" s="166" t="s">
        <v>329</v>
      </c>
      <c r="F255" s="166" t="s">
        <v>330</v>
      </c>
      <c r="G255" s="164"/>
      <c r="H255" s="164"/>
      <c r="I255" s="167"/>
      <c r="J255" s="168">
        <f>BK255</f>
        <v>0</v>
      </c>
      <c r="K255" s="164"/>
      <c r="L255" s="169"/>
      <c r="M255" s="170"/>
      <c r="N255" s="171"/>
      <c r="O255" s="171"/>
      <c r="P255" s="172">
        <f>SUM(P256:P261)</f>
        <v>0</v>
      </c>
      <c r="Q255" s="171"/>
      <c r="R255" s="172">
        <f>SUM(R256:R261)</f>
        <v>0</v>
      </c>
      <c r="S255" s="171"/>
      <c r="T255" s="173">
        <f>SUM(T256:T261)</f>
        <v>0</v>
      </c>
      <c r="AR255" s="174" t="s">
        <v>152</v>
      </c>
      <c r="AT255" s="175" t="s">
        <v>70</v>
      </c>
      <c r="AU255" s="175" t="s">
        <v>71</v>
      </c>
      <c r="AY255" s="174" t="s">
        <v>144</v>
      </c>
      <c r="BK255" s="176">
        <f>SUM(BK256:BK261)</f>
        <v>0</v>
      </c>
    </row>
    <row r="256" spans="1:65" s="2" customFormat="1" ht="16.5" customHeight="1">
      <c r="A256" s="35"/>
      <c r="B256" s="36"/>
      <c r="C256" s="179" t="s">
        <v>331</v>
      </c>
      <c r="D256" s="179" t="s">
        <v>147</v>
      </c>
      <c r="E256" s="180" t="s">
        <v>332</v>
      </c>
      <c r="F256" s="181" t="s">
        <v>333</v>
      </c>
      <c r="G256" s="182" t="s">
        <v>334</v>
      </c>
      <c r="H256" s="183">
        <v>1</v>
      </c>
      <c r="I256" s="184"/>
      <c r="J256" s="185">
        <f>ROUND(I256*H256,2)</f>
        <v>0</v>
      </c>
      <c r="K256" s="181" t="s">
        <v>335</v>
      </c>
      <c r="L256" s="40"/>
      <c r="M256" s="186" t="s">
        <v>19</v>
      </c>
      <c r="N256" s="187" t="s">
        <v>42</v>
      </c>
      <c r="O256" s="65"/>
      <c r="P256" s="188">
        <f>O256*H256</f>
        <v>0</v>
      </c>
      <c r="Q256" s="188">
        <v>0</v>
      </c>
      <c r="R256" s="188">
        <f>Q256*H256</f>
        <v>0</v>
      </c>
      <c r="S256" s="188">
        <v>0</v>
      </c>
      <c r="T256" s="189">
        <f>S256*H256</f>
        <v>0</v>
      </c>
      <c r="U256" s="35"/>
      <c r="V256" s="35"/>
      <c r="W256" s="35"/>
      <c r="X256" s="35"/>
      <c r="Y256" s="35"/>
      <c r="Z256" s="35"/>
      <c r="AA256" s="35"/>
      <c r="AB256" s="35"/>
      <c r="AC256" s="35"/>
      <c r="AD256" s="35"/>
      <c r="AE256" s="35"/>
      <c r="AR256" s="190" t="s">
        <v>336</v>
      </c>
      <c r="AT256" s="190" t="s">
        <v>147</v>
      </c>
      <c r="AU256" s="190" t="s">
        <v>79</v>
      </c>
      <c r="AY256" s="18" t="s">
        <v>144</v>
      </c>
      <c r="BE256" s="191">
        <f>IF(N256="základní",J256,0)</f>
        <v>0</v>
      </c>
      <c r="BF256" s="191">
        <f>IF(N256="snížená",J256,0)</f>
        <v>0</v>
      </c>
      <c r="BG256" s="191">
        <f>IF(N256="zákl. přenesená",J256,0)</f>
        <v>0</v>
      </c>
      <c r="BH256" s="191">
        <f>IF(N256="sníž. přenesená",J256,0)</f>
        <v>0</v>
      </c>
      <c r="BI256" s="191">
        <f>IF(N256="nulová",J256,0)</f>
        <v>0</v>
      </c>
      <c r="BJ256" s="18" t="s">
        <v>79</v>
      </c>
      <c r="BK256" s="191">
        <f>ROUND(I256*H256,2)</f>
        <v>0</v>
      </c>
      <c r="BL256" s="18" t="s">
        <v>336</v>
      </c>
      <c r="BM256" s="190" t="s">
        <v>337</v>
      </c>
    </row>
    <row r="257" spans="1:65" s="14" customFormat="1" ht="11.25">
      <c r="B257" s="208"/>
      <c r="C257" s="209"/>
      <c r="D257" s="199" t="s">
        <v>156</v>
      </c>
      <c r="E257" s="210" t="s">
        <v>19</v>
      </c>
      <c r="F257" s="211" t="s">
        <v>79</v>
      </c>
      <c r="G257" s="209"/>
      <c r="H257" s="212">
        <v>1</v>
      </c>
      <c r="I257" s="213"/>
      <c r="J257" s="209"/>
      <c r="K257" s="209"/>
      <c r="L257" s="214"/>
      <c r="M257" s="215"/>
      <c r="N257" s="216"/>
      <c r="O257" s="216"/>
      <c r="P257" s="216"/>
      <c r="Q257" s="216"/>
      <c r="R257" s="216"/>
      <c r="S257" s="216"/>
      <c r="T257" s="217"/>
      <c r="AT257" s="218" t="s">
        <v>156</v>
      </c>
      <c r="AU257" s="218" t="s">
        <v>79</v>
      </c>
      <c r="AV257" s="14" t="s">
        <v>81</v>
      </c>
      <c r="AW257" s="14" t="s">
        <v>33</v>
      </c>
      <c r="AX257" s="14" t="s">
        <v>71</v>
      </c>
      <c r="AY257" s="218" t="s">
        <v>144</v>
      </c>
    </row>
    <row r="258" spans="1:65" s="15" customFormat="1" ht="11.25">
      <c r="B258" s="219"/>
      <c r="C258" s="220"/>
      <c r="D258" s="199" t="s">
        <v>156</v>
      </c>
      <c r="E258" s="221" t="s">
        <v>19</v>
      </c>
      <c r="F258" s="222" t="s">
        <v>159</v>
      </c>
      <c r="G258" s="220"/>
      <c r="H258" s="223">
        <v>1</v>
      </c>
      <c r="I258" s="224"/>
      <c r="J258" s="220"/>
      <c r="K258" s="220"/>
      <c r="L258" s="225"/>
      <c r="M258" s="226"/>
      <c r="N258" s="227"/>
      <c r="O258" s="227"/>
      <c r="P258" s="227"/>
      <c r="Q258" s="227"/>
      <c r="R258" s="227"/>
      <c r="S258" s="227"/>
      <c r="T258" s="228"/>
      <c r="AT258" s="229" t="s">
        <v>156</v>
      </c>
      <c r="AU258" s="229" t="s">
        <v>79</v>
      </c>
      <c r="AV258" s="15" t="s">
        <v>152</v>
      </c>
      <c r="AW258" s="15" t="s">
        <v>33</v>
      </c>
      <c r="AX258" s="15" t="s">
        <v>79</v>
      </c>
      <c r="AY258" s="229" t="s">
        <v>144</v>
      </c>
    </row>
    <row r="259" spans="1:65" s="2" customFormat="1" ht="16.5" customHeight="1">
      <c r="A259" s="35"/>
      <c r="B259" s="36"/>
      <c r="C259" s="179" t="s">
        <v>338</v>
      </c>
      <c r="D259" s="179" t="s">
        <v>147</v>
      </c>
      <c r="E259" s="180" t="s">
        <v>339</v>
      </c>
      <c r="F259" s="181" t="s">
        <v>340</v>
      </c>
      <c r="G259" s="182" t="s">
        <v>334</v>
      </c>
      <c r="H259" s="183">
        <v>1</v>
      </c>
      <c r="I259" s="184"/>
      <c r="J259" s="185">
        <f>ROUND(I259*H259,2)</f>
        <v>0</v>
      </c>
      <c r="K259" s="181" t="s">
        <v>335</v>
      </c>
      <c r="L259" s="40"/>
      <c r="M259" s="186" t="s">
        <v>19</v>
      </c>
      <c r="N259" s="187" t="s">
        <v>42</v>
      </c>
      <c r="O259" s="65"/>
      <c r="P259" s="188">
        <f>O259*H259</f>
        <v>0</v>
      </c>
      <c r="Q259" s="188">
        <v>0</v>
      </c>
      <c r="R259" s="188">
        <f>Q259*H259</f>
        <v>0</v>
      </c>
      <c r="S259" s="188">
        <v>0</v>
      </c>
      <c r="T259" s="189">
        <f>S259*H259</f>
        <v>0</v>
      </c>
      <c r="U259" s="35"/>
      <c r="V259" s="35"/>
      <c r="W259" s="35"/>
      <c r="X259" s="35"/>
      <c r="Y259" s="35"/>
      <c r="Z259" s="35"/>
      <c r="AA259" s="35"/>
      <c r="AB259" s="35"/>
      <c r="AC259" s="35"/>
      <c r="AD259" s="35"/>
      <c r="AE259" s="35"/>
      <c r="AR259" s="190" t="s">
        <v>336</v>
      </c>
      <c r="AT259" s="190" t="s">
        <v>147</v>
      </c>
      <c r="AU259" s="190" t="s">
        <v>79</v>
      </c>
      <c r="AY259" s="18" t="s">
        <v>144</v>
      </c>
      <c r="BE259" s="191">
        <f>IF(N259="základní",J259,0)</f>
        <v>0</v>
      </c>
      <c r="BF259" s="191">
        <f>IF(N259="snížená",J259,0)</f>
        <v>0</v>
      </c>
      <c r="BG259" s="191">
        <f>IF(N259="zákl. přenesená",J259,0)</f>
        <v>0</v>
      </c>
      <c r="BH259" s="191">
        <f>IF(N259="sníž. přenesená",J259,0)</f>
        <v>0</v>
      </c>
      <c r="BI259" s="191">
        <f>IF(N259="nulová",J259,0)</f>
        <v>0</v>
      </c>
      <c r="BJ259" s="18" t="s">
        <v>79</v>
      </c>
      <c r="BK259" s="191">
        <f>ROUND(I259*H259,2)</f>
        <v>0</v>
      </c>
      <c r="BL259" s="18" t="s">
        <v>336</v>
      </c>
      <c r="BM259" s="190" t="s">
        <v>341</v>
      </c>
    </row>
    <row r="260" spans="1:65" s="14" customFormat="1" ht="11.25">
      <c r="B260" s="208"/>
      <c r="C260" s="209"/>
      <c r="D260" s="199" t="s">
        <v>156</v>
      </c>
      <c r="E260" s="210" t="s">
        <v>19</v>
      </c>
      <c r="F260" s="211" t="s">
        <v>79</v>
      </c>
      <c r="G260" s="209"/>
      <c r="H260" s="212">
        <v>1</v>
      </c>
      <c r="I260" s="213"/>
      <c r="J260" s="209"/>
      <c r="K260" s="209"/>
      <c r="L260" s="214"/>
      <c r="M260" s="215"/>
      <c r="N260" s="216"/>
      <c r="O260" s="216"/>
      <c r="P260" s="216"/>
      <c r="Q260" s="216"/>
      <c r="R260" s="216"/>
      <c r="S260" s="216"/>
      <c r="T260" s="217"/>
      <c r="AT260" s="218" t="s">
        <v>156</v>
      </c>
      <c r="AU260" s="218" t="s">
        <v>79</v>
      </c>
      <c r="AV260" s="14" t="s">
        <v>81</v>
      </c>
      <c r="AW260" s="14" t="s">
        <v>33</v>
      </c>
      <c r="AX260" s="14" t="s">
        <v>71</v>
      </c>
      <c r="AY260" s="218" t="s">
        <v>144</v>
      </c>
    </row>
    <row r="261" spans="1:65" s="15" customFormat="1" ht="11.25">
      <c r="B261" s="219"/>
      <c r="C261" s="220"/>
      <c r="D261" s="199" t="s">
        <v>156</v>
      </c>
      <c r="E261" s="221" t="s">
        <v>19</v>
      </c>
      <c r="F261" s="222" t="s">
        <v>159</v>
      </c>
      <c r="G261" s="220"/>
      <c r="H261" s="223">
        <v>1</v>
      </c>
      <c r="I261" s="224"/>
      <c r="J261" s="220"/>
      <c r="K261" s="220"/>
      <c r="L261" s="225"/>
      <c r="M261" s="226"/>
      <c r="N261" s="227"/>
      <c r="O261" s="227"/>
      <c r="P261" s="227"/>
      <c r="Q261" s="227"/>
      <c r="R261" s="227"/>
      <c r="S261" s="227"/>
      <c r="T261" s="228"/>
      <c r="AT261" s="229" t="s">
        <v>156</v>
      </c>
      <c r="AU261" s="229" t="s">
        <v>79</v>
      </c>
      <c r="AV261" s="15" t="s">
        <v>152</v>
      </c>
      <c r="AW261" s="15" t="s">
        <v>33</v>
      </c>
      <c r="AX261" s="15" t="s">
        <v>79</v>
      </c>
      <c r="AY261" s="229" t="s">
        <v>144</v>
      </c>
    </row>
    <row r="262" spans="1:65" s="12" customFormat="1" ht="25.9" customHeight="1">
      <c r="B262" s="163"/>
      <c r="C262" s="164"/>
      <c r="D262" s="165" t="s">
        <v>70</v>
      </c>
      <c r="E262" s="166" t="s">
        <v>342</v>
      </c>
      <c r="F262" s="166" t="s">
        <v>343</v>
      </c>
      <c r="G262" s="164"/>
      <c r="H262" s="164"/>
      <c r="I262" s="167"/>
      <c r="J262" s="168">
        <f>BK262</f>
        <v>0</v>
      </c>
      <c r="K262" s="164"/>
      <c r="L262" s="169"/>
      <c r="M262" s="170"/>
      <c r="N262" s="171"/>
      <c r="O262" s="171"/>
      <c r="P262" s="172">
        <f>SUM(P263:P264)</f>
        <v>0</v>
      </c>
      <c r="Q262" s="171"/>
      <c r="R262" s="172">
        <f>SUM(R263:R264)</f>
        <v>0</v>
      </c>
      <c r="S262" s="171"/>
      <c r="T262" s="173">
        <f>SUM(T263:T264)</f>
        <v>0</v>
      </c>
      <c r="AR262" s="174" t="s">
        <v>178</v>
      </c>
      <c r="AT262" s="175" t="s">
        <v>70</v>
      </c>
      <c r="AU262" s="175" t="s">
        <v>71</v>
      </c>
      <c r="AY262" s="174" t="s">
        <v>144</v>
      </c>
      <c r="BK262" s="176">
        <f>SUM(BK263:BK264)</f>
        <v>0</v>
      </c>
    </row>
    <row r="263" spans="1:65" s="2" customFormat="1" ht="16.5" customHeight="1">
      <c r="A263" s="35"/>
      <c r="B263" s="36"/>
      <c r="C263" s="179" t="s">
        <v>344</v>
      </c>
      <c r="D263" s="179" t="s">
        <v>147</v>
      </c>
      <c r="E263" s="180" t="s">
        <v>345</v>
      </c>
      <c r="F263" s="181" t="s">
        <v>346</v>
      </c>
      <c r="G263" s="182" t="s">
        <v>326</v>
      </c>
      <c r="H263" s="240"/>
      <c r="I263" s="184"/>
      <c r="J263" s="185">
        <f>ROUND(I263*H263,2)</f>
        <v>0</v>
      </c>
      <c r="K263" s="181" t="s">
        <v>19</v>
      </c>
      <c r="L263" s="40"/>
      <c r="M263" s="186" t="s">
        <v>19</v>
      </c>
      <c r="N263" s="187" t="s">
        <v>42</v>
      </c>
      <c r="O263" s="65"/>
      <c r="P263" s="188">
        <f>O263*H263</f>
        <v>0</v>
      </c>
      <c r="Q263" s="188">
        <v>0</v>
      </c>
      <c r="R263" s="188">
        <f>Q263*H263</f>
        <v>0</v>
      </c>
      <c r="S263" s="188">
        <v>0</v>
      </c>
      <c r="T263" s="189">
        <f>S263*H263</f>
        <v>0</v>
      </c>
      <c r="U263" s="35"/>
      <c r="V263" s="35"/>
      <c r="W263" s="35"/>
      <c r="X263" s="35"/>
      <c r="Y263" s="35"/>
      <c r="Z263" s="35"/>
      <c r="AA263" s="35"/>
      <c r="AB263" s="35"/>
      <c r="AC263" s="35"/>
      <c r="AD263" s="35"/>
      <c r="AE263" s="35"/>
      <c r="AR263" s="190" t="s">
        <v>152</v>
      </c>
      <c r="AT263" s="190" t="s">
        <v>147</v>
      </c>
      <c r="AU263" s="190" t="s">
        <v>79</v>
      </c>
      <c r="AY263" s="18" t="s">
        <v>144</v>
      </c>
      <c r="BE263" s="191">
        <f>IF(N263="základní",J263,0)</f>
        <v>0</v>
      </c>
      <c r="BF263" s="191">
        <f>IF(N263="snížená",J263,0)</f>
        <v>0</v>
      </c>
      <c r="BG263" s="191">
        <f>IF(N263="zákl. přenesená",J263,0)</f>
        <v>0</v>
      </c>
      <c r="BH263" s="191">
        <f>IF(N263="sníž. přenesená",J263,0)</f>
        <v>0</v>
      </c>
      <c r="BI263" s="191">
        <f>IF(N263="nulová",J263,0)</f>
        <v>0</v>
      </c>
      <c r="BJ263" s="18" t="s">
        <v>79</v>
      </c>
      <c r="BK263" s="191">
        <f>ROUND(I263*H263,2)</f>
        <v>0</v>
      </c>
      <c r="BL263" s="18" t="s">
        <v>152</v>
      </c>
      <c r="BM263" s="190" t="s">
        <v>347</v>
      </c>
    </row>
    <row r="264" spans="1:65" s="2" customFormat="1" ht="16.5" customHeight="1">
      <c r="A264" s="35"/>
      <c r="B264" s="36"/>
      <c r="C264" s="179" t="s">
        <v>348</v>
      </c>
      <c r="D264" s="179" t="s">
        <v>147</v>
      </c>
      <c r="E264" s="180" t="s">
        <v>349</v>
      </c>
      <c r="F264" s="181" t="s">
        <v>350</v>
      </c>
      <c r="G264" s="182" t="s">
        <v>326</v>
      </c>
      <c r="H264" s="240"/>
      <c r="I264" s="184"/>
      <c r="J264" s="185">
        <f>ROUND(I264*H264,2)</f>
        <v>0</v>
      </c>
      <c r="K264" s="181" t="s">
        <v>19</v>
      </c>
      <c r="L264" s="40"/>
      <c r="M264" s="241" t="s">
        <v>19</v>
      </c>
      <c r="N264" s="242" t="s">
        <v>42</v>
      </c>
      <c r="O264" s="243"/>
      <c r="P264" s="244">
        <f>O264*H264</f>
        <v>0</v>
      </c>
      <c r="Q264" s="244">
        <v>0</v>
      </c>
      <c r="R264" s="244">
        <f>Q264*H264</f>
        <v>0</v>
      </c>
      <c r="S264" s="244">
        <v>0</v>
      </c>
      <c r="T264" s="245">
        <f>S264*H264</f>
        <v>0</v>
      </c>
      <c r="U264" s="35"/>
      <c r="V264" s="35"/>
      <c r="W264" s="35"/>
      <c r="X264" s="35"/>
      <c r="Y264" s="35"/>
      <c r="Z264" s="35"/>
      <c r="AA264" s="35"/>
      <c r="AB264" s="35"/>
      <c r="AC264" s="35"/>
      <c r="AD264" s="35"/>
      <c r="AE264" s="35"/>
      <c r="AR264" s="190" t="s">
        <v>152</v>
      </c>
      <c r="AT264" s="190" t="s">
        <v>147</v>
      </c>
      <c r="AU264" s="190" t="s">
        <v>79</v>
      </c>
      <c r="AY264" s="18" t="s">
        <v>144</v>
      </c>
      <c r="BE264" s="191">
        <f>IF(N264="základní",J264,0)</f>
        <v>0</v>
      </c>
      <c r="BF264" s="191">
        <f>IF(N264="snížená",J264,0)</f>
        <v>0</v>
      </c>
      <c r="BG264" s="191">
        <f>IF(N264="zákl. přenesená",J264,0)</f>
        <v>0</v>
      </c>
      <c r="BH264" s="191">
        <f>IF(N264="sníž. přenesená",J264,0)</f>
        <v>0</v>
      </c>
      <c r="BI264" s="191">
        <f>IF(N264="nulová",J264,0)</f>
        <v>0</v>
      </c>
      <c r="BJ264" s="18" t="s">
        <v>79</v>
      </c>
      <c r="BK264" s="191">
        <f>ROUND(I264*H264,2)</f>
        <v>0</v>
      </c>
      <c r="BL264" s="18" t="s">
        <v>152</v>
      </c>
      <c r="BM264" s="190" t="s">
        <v>351</v>
      </c>
    </row>
    <row r="265" spans="1:65" s="2" customFormat="1" ht="6.95" customHeight="1">
      <c r="A265" s="35"/>
      <c r="B265" s="48"/>
      <c r="C265" s="49"/>
      <c r="D265" s="49"/>
      <c r="E265" s="49"/>
      <c r="F265" s="49"/>
      <c r="G265" s="49"/>
      <c r="H265" s="49"/>
      <c r="I265" s="49"/>
      <c r="J265" s="49"/>
      <c r="K265" s="49"/>
      <c r="L265" s="40"/>
      <c r="M265" s="35"/>
      <c r="O265" s="35"/>
      <c r="P265" s="35"/>
      <c r="Q265" s="35"/>
      <c r="R265" s="35"/>
      <c r="S265" s="35"/>
      <c r="T265" s="35"/>
      <c r="U265" s="35"/>
      <c r="V265" s="35"/>
      <c r="W265" s="35"/>
      <c r="X265" s="35"/>
      <c r="Y265" s="35"/>
      <c r="Z265" s="35"/>
      <c r="AA265" s="35"/>
      <c r="AB265" s="35"/>
      <c r="AC265" s="35"/>
      <c r="AD265" s="35"/>
      <c r="AE265" s="35"/>
    </row>
  </sheetData>
  <sheetProtection algorithmName="SHA-512" hashValue="uiHQ4eKyKXLRkvdPxFyhML4pglm2GhQ3amHthK6TLhGf4sh/9p70H62zbIiqCZUzKE2QLqzM9batIaJYDS22ig==" saltValue="i82aX2p4SBbTWYcmUDoUGHcTB1cbwOene9ncEBeluucXx/bX8W2zuo1gHnC6gWgJGc/C1HuxZp39CnUbJfzjKg==" spinCount="100000" sheet="1" objects="1" scenarios="1" formatColumns="0" formatRows="0" autoFilter="0"/>
  <autoFilter ref="C89:K264"/>
  <mergeCells count="9">
    <mergeCell ref="E50:H50"/>
    <mergeCell ref="E80:H80"/>
    <mergeCell ref="E82:H82"/>
    <mergeCell ref="L2:V2"/>
    <mergeCell ref="E7:H7"/>
    <mergeCell ref="E9:H9"/>
    <mergeCell ref="E18:H18"/>
    <mergeCell ref="E27:H27"/>
    <mergeCell ref="E48:H48"/>
  </mergeCells>
  <hyperlinks>
    <hyperlink ref="F94" r:id="rId1"/>
    <hyperlink ref="F100" r:id="rId2"/>
    <hyperlink ref="F105" r:id="rId3"/>
    <hyperlink ref="F109" r:id="rId4"/>
    <hyperlink ref="F114" r:id="rId5"/>
    <hyperlink ref="F119" r:id="rId6"/>
    <hyperlink ref="F137" r:id="rId7"/>
    <hyperlink ref="F152" r:id="rId8"/>
    <hyperlink ref="F170" r:id="rId9"/>
    <hyperlink ref="F187" r:id="rId10"/>
    <hyperlink ref="F189" r:id="rId11"/>
    <hyperlink ref="F193" r:id="rId12"/>
    <hyperlink ref="F197" r:id="rId13"/>
    <hyperlink ref="F199" r:id="rId14"/>
    <hyperlink ref="F203" r:id="rId15"/>
    <hyperlink ref="F206" r:id="rId16"/>
    <hyperlink ref="F210" r:id="rId17"/>
    <hyperlink ref="F216" r:id="rId18"/>
    <hyperlink ref="F221" r:id="rId19"/>
    <hyperlink ref="F227" r:id="rId20"/>
    <hyperlink ref="F241" r:id="rId21"/>
    <hyperlink ref="F254" r:id="rId2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8"/>
  <sheetViews>
    <sheetView showGridLines="0" topLeftCell="A4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84</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352</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22</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tr">
        <f>IF('Rekapitulace stavby'!AN10="","",'Rekapitulace stavby'!AN10)</f>
        <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tr">
        <f>IF('Rekapitulace stavby'!E11="","",'Rekapitulace stavby'!E11)</f>
        <v>SZZ Krnov,p.o.,I.P.Pavlova 552/9, 794 01 Krnov</v>
      </c>
      <c r="F15" s="35"/>
      <c r="G15" s="35"/>
      <c r="H15" s="35"/>
      <c r="I15" s="113" t="s">
        <v>28</v>
      </c>
      <c r="J15" s="104" t="str">
        <f>IF('Rekapitulace stavby'!AN11="","",'Rekapitulace stavby'!AN11)</f>
        <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tr">
        <f>IF('Rekapitulace stavby'!AN16="","",'Rekapitulace stavby'!AN16)</f>
        <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tr">
        <f>IF('Rekapitulace stavby'!E17="","",'Rekapitulace stavby'!E17)</f>
        <v>Janda &amp; Zezula architekti, tř.28 října 1639, FM</v>
      </c>
      <c r="F21" s="35"/>
      <c r="G21" s="35"/>
      <c r="H21" s="35"/>
      <c r="I21" s="113" t="s">
        <v>28</v>
      </c>
      <c r="J21" s="104" t="str">
        <f>IF('Rekapitulace stavby'!AN17="","",'Rekapitulace stavby'!AN17)</f>
        <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tr">
        <f>IF('Rekapitulace stavby'!AN19="","",'Rekapitulace stavby'!AN19)</f>
        <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3" t="s">
        <v>28</v>
      </c>
      <c r="J24" s="104" t="str">
        <f>IF('Rekapitulace stavby'!AN20="","",'Rekapitulace stavby'!AN20)</f>
        <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ROUND(J87,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ROUND((SUM(BE87:BE167)),  2)</f>
        <v>0</v>
      </c>
      <c r="G33" s="35"/>
      <c r="H33" s="35"/>
      <c r="I33" s="125">
        <v>0.21</v>
      </c>
      <c r="J33" s="124">
        <f>ROUND(((SUM(BE87:BE167))*I33),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ROUND((SUM(BF87:BF167)),  2)</f>
        <v>0</v>
      </c>
      <c r="G34" s="35"/>
      <c r="H34" s="35"/>
      <c r="I34" s="125">
        <v>0.15</v>
      </c>
      <c r="J34" s="124">
        <f>ROUND(((SUM(BF87:BF167))*I34),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ROUND((SUM(BG87:BG167)),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ROUND((SUM(BH87:BH167)),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ROUND((SUM(BI87:BI167)),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SO 02 - Vlastní vestavba</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SZZ Krnov,p.o.,I.P.Pavlova 552/9, 794 01 Krnov</v>
      </c>
      <c r="G54" s="37"/>
      <c r="H54" s="37"/>
      <c r="I54" s="30" t="s">
        <v>31</v>
      </c>
      <c r="J54" s="33" t="str">
        <f>E21</f>
        <v>Janda &amp; Zezula architekti, tř.28 října 1639, FM</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J87</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353</v>
      </c>
      <c r="E60" s="144"/>
      <c r="F60" s="144"/>
      <c r="G60" s="144"/>
      <c r="H60" s="144"/>
      <c r="I60" s="144"/>
      <c r="J60" s="145">
        <f>J88</f>
        <v>0</v>
      </c>
      <c r="K60" s="142"/>
      <c r="L60" s="146"/>
    </row>
    <row r="61" spans="1:47" s="9" customFormat="1" ht="24.95" customHeight="1">
      <c r="B61" s="141"/>
      <c r="C61" s="142"/>
      <c r="D61" s="143" t="s">
        <v>354</v>
      </c>
      <c r="E61" s="144"/>
      <c r="F61" s="144"/>
      <c r="G61" s="144"/>
      <c r="H61" s="144"/>
      <c r="I61" s="144"/>
      <c r="J61" s="145">
        <f>J95</f>
        <v>0</v>
      </c>
      <c r="K61" s="142"/>
      <c r="L61" s="146"/>
    </row>
    <row r="62" spans="1:47" s="9" customFormat="1" ht="24.95" customHeight="1">
      <c r="B62" s="141"/>
      <c r="C62" s="142"/>
      <c r="D62" s="143" t="s">
        <v>355</v>
      </c>
      <c r="E62" s="144"/>
      <c r="F62" s="144"/>
      <c r="G62" s="144"/>
      <c r="H62" s="144"/>
      <c r="I62" s="144"/>
      <c r="J62" s="145">
        <f>J100</f>
        <v>0</v>
      </c>
      <c r="K62" s="142"/>
      <c r="L62" s="146"/>
    </row>
    <row r="63" spans="1:47" s="9" customFormat="1" ht="24.95" customHeight="1">
      <c r="B63" s="141"/>
      <c r="C63" s="142"/>
      <c r="D63" s="143" t="s">
        <v>356</v>
      </c>
      <c r="E63" s="144"/>
      <c r="F63" s="144"/>
      <c r="G63" s="144"/>
      <c r="H63" s="144"/>
      <c r="I63" s="144"/>
      <c r="J63" s="145">
        <f>J104</f>
        <v>0</v>
      </c>
      <c r="K63" s="142"/>
      <c r="L63" s="146"/>
    </row>
    <row r="64" spans="1:47" s="9" customFormat="1" ht="24.95" customHeight="1">
      <c r="B64" s="141"/>
      <c r="C64" s="142"/>
      <c r="D64" s="143" t="s">
        <v>357</v>
      </c>
      <c r="E64" s="144"/>
      <c r="F64" s="144"/>
      <c r="G64" s="144"/>
      <c r="H64" s="144"/>
      <c r="I64" s="144"/>
      <c r="J64" s="145">
        <f>J107</f>
        <v>0</v>
      </c>
      <c r="K64" s="142"/>
      <c r="L64" s="146"/>
    </row>
    <row r="65" spans="1:31" s="9" customFormat="1" ht="24.95" customHeight="1">
      <c r="B65" s="141"/>
      <c r="C65" s="142"/>
      <c r="D65" s="143" t="s">
        <v>358</v>
      </c>
      <c r="E65" s="144"/>
      <c r="F65" s="144"/>
      <c r="G65" s="144"/>
      <c r="H65" s="144"/>
      <c r="I65" s="144"/>
      <c r="J65" s="145">
        <f>J112</f>
        <v>0</v>
      </c>
      <c r="K65" s="142"/>
      <c r="L65" s="146"/>
    </row>
    <row r="66" spans="1:31" s="9" customFormat="1" ht="24.95" customHeight="1">
      <c r="B66" s="141"/>
      <c r="C66" s="142"/>
      <c r="D66" s="143" t="s">
        <v>359</v>
      </c>
      <c r="E66" s="144"/>
      <c r="F66" s="144"/>
      <c r="G66" s="144"/>
      <c r="H66" s="144"/>
      <c r="I66" s="144"/>
      <c r="J66" s="145">
        <f>J155</f>
        <v>0</v>
      </c>
      <c r="K66" s="142"/>
      <c r="L66" s="146"/>
    </row>
    <row r="67" spans="1:31" s="9" customFormat="1" ht="24.95" customHeight="1">
      <c r="B67" s="141"/>
      <c r="C67" s="142"/>
      <c r="D67" s="143" t="s">
        <v>360</v>
      </c>
      <c r="E67" s="144"/>
      <c r="F67" s="144"/>
      <c r="G67" s="144"/>
      <c r="H67" s="144"/>
      <c r="I67" s="144"/>
      <c r="J67" s="145">
        <f>J160</f>
        <v>0</v>
      </c>
      <c r="K67" s="142"/>
      <c r="L67" s="146"/>
    </row>
    <row r="68" spans="1:31" s="2" customFormat="1" ht="21.75" customHeight="1">
      <c r="A68" s="35"/>
      <c r="B68" s="36"/>
      <c r="C68" s="37"/>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5" customHeight="1">
      <c r="A69" s="35"/>
      <c r="B69" s="48"/>
      <c r="C69" s="49"/>
      <c r="D69" s="49"/>
      <c r="E69" s="49"/>
      <c r="F69" s="49"/>
      <c r="G69" s="49"/>
      <c r="H69" s="49"/>
      <c r="I69" s="49"/>
      <c r="J69" s="49"/>
      <c r="K69" s="49"/>
      <c r="L69" s="114"/>
      <c r="S69" s="35"/>
      <c r="T69" s="35"/>
      <c r="U69" s="35"/>
      <c r="V69" s="35"/>
      <c r="W69" s="35"/>
      <c r="X69" s="35"/>
      <c r="Y69" s="35"/>
      <c r="Z69" s="35"/>
      <c r="AA69" s="35"/>
      <c r="AB69" s="35"/>
      <c r="AC69" s="35"/>
      <c r="AD69" s="35"/>
      <c r="AE69" s="35"/>
    </row>
    <row r="73" spans="1:31" s="2" customFormat="1" ht="6.95" customHeight="1">
      <c r="A73" s="35"/>
      <c r="B73" s="50"/>
      <c r="C73" s="51"/>
      <c r="D73" s="51"/>
      <c r="E73" s="51"/>
      <c r="F73" s="51"/>
      <c r="G73" s="51"/>
      <c r="H73" s="51"/>
      <c r="I73" s="51"/>
      <c r="J73" s="51"/>
      <c r="K73" s="51"/>
      <c r="L73" s="114"/>
      <c r="S73" s="35"/>
      <c r="T73" s="35"/>
      <c r="U73" s="35"/>
      <c r="V73" s="35"/>
      <c r="W73" s="35"/>
      <c r="X73" s="35"/>
      <c r="Y73" s="35"/>
      <c r="Z73" s="35"/>
      <c r="AA73" s="35"/>
      <c r="AB73" s="35"/>
      <c r="AC73" s="35"/>
      <c r="AD73" s="35"/>
      <c r="AE73" s="35"/>
    </row>
    <row r="74" spans="1:31" s="2" customFormat="1" ht="24.95" customHeight="1">
      <c r="A74" s="35"/>
      <c r="B74" s="36"/>
      <c r="C74" s="24" t="s">
        <v>129</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6.5" customHeight="1">
      <c r="A77" s="35"/>
      <c r="B77" s="36"/>
      <c r="C77" s="37"/>
      <c r="D77" s="37"/>
      <c r="E77" s="382" t="str">
        <f>E7</f>
        <v>Modernizace operačních sálů a výměna operačního technologického komplementu pavilonu A</v>
      </c>
      <c r="F77" s="383"/>
      <c r="G77" s="383"/>
      <c r="H77" s="383"/>
      <c r="I77" s="37"/>
      <c r="J77" s="37"/>
      <c r="K77" s="37"/>
      <c r="L77" s="114"/>
      <c r="S77" s="35"/>
      <c r="T77" s="35"/>
      <c r="U77" s="35"/>
      <c r="V77" s="35"/>
      <c r="W77" s="35"/>
      <c r="X77" s="35"/>
      <c r="Y77" s="35"/>
      <c r="Z77" s="35"/>
      <c r="AA77" s="35"/>
      <c r="AB77" s="35"/>
      <c r="AC77" s="35"/>
      <c r="AD77" s="35"/>
      <c r="AE77" s="35"/>
    </row>
    <row r="78" spans="1:31" s="2" customFormat="1" ht="12" customHeight="1">
      <c r="A78" s="35"/>
      <c r="B78" s="36"/>
      <c r="C78" s="30" t="s">
        <v>112</v>
      </c>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6.5" customHeight="1">
      <c r="A79" s="35"/>
      <c r="B79" s="36"/>
      <c r="C79" s="37"/>
      <c r="D79" s="37"/>
      <c r="E79" s="336" t="str">
        <f>E9</f>
        <v>SO 02 - Vlastní vestavba</v>
      </c>
      <c r="F79" s="384"/>
      <c r="G79" s="384"/>
      <c r="H79" s="384"/>
      <c r="I79" s="37"/>
      <c r="J79" s="37"/>
      <c r="K79" s="37"/>
      <c r="L79" s="114"/>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14"/>
      <c r="S80" s="35"/>
      <c r="T80" s="35"/>
      <c r="U80" s="35"/>
      <c r="V80" s="35"/>
      <c r="W80" s="35"/>
      <c r="X80" s="35"/>
      <c r="Y80" s="35"/>
      <c r="Z80" s="35"/>
      <c r="AA80" s="35"/>
      <c r="AB80" s="35"/>
      <c r="AC80" s="35"/>
      <c r="AD80" s="35"/>
      <c r="AE80" s="35"/>
    </row>
    <row r="81" spans="1:65" s="2" customFormat="1" ht="12" customHeight="1">
      <c r="A81" s="35"/>
      <c r="B81" s="36"/>
      <c r="C81" s="30" t="s">
        <v>21</v>
      </c>
      <c r="D81" s="37"/>
      <c r="E81" s="37"/>
      <c r="F81" s="28" t="str">
        <f>F12</f>
        <v xml:space="preserve"> </v>
      </c>
      <c r="G81" s="37"/>
      <c r="H81" s="37"/>
      <c r="I81" s="30" t="s">
        <v>23</v>
      </c>
      <c r="J81" s="60" t="str">
        <f>IF(J12="","",J12)</f>
        <v>26. 1. 2022</v>
      </c>
      <c r="K81" s="37"/>
      <c r="L81" s="114"/>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14"/>
      <c r="S82" s="35"/>
      <c r="T82" s="35"/>
      <c r="U82" s="35"/>
      <c r="V82" s="35"/>
      <c r="W82" s="35"/>
      <c r="X82" s="35"/>
      <c r="Y82" s="35"/>
      <c r="Z82" s="35"/>
      <c r="AA82" s="35"/>
      <c r="AB82" s="35"/>
      <c r="AC82" s="35"/>
      <c r="AD82" s="35"/>
      <c r="AE82" s="35"/>
    </row>
    <row r="83" spans="1:65" s="2" customFormat="1" ht="40.15" customHeight="1">
      <c r="A83" s="35"/>
      <c r="B83" s="36"/>
      <c r="C83" s="30" t="s">
        <v>25</v>
      </c>
      <c r="D83" s="37"/>
      <c r="E83" s="37"/>
      <c r="F83" s="28" t="str">
        <f>E15</f>
        <v>SZZ Krnov,p.o.,I.P.Pavlova 552/9, 794 01 Krnov</v>
      </c>
      <c r="G83" s="37"/>
      <c r="H83" s="37"/>
      <c r="I83" s="30" t="s">
        <v>31</v>
      </c>
      <c r="J83" s="33" t="str">
        <f>E21</f>
        <v>Janda &amp; Zezula architekti, tř.28 října 1639, FM</v>
      </c>
      <c r="K83" s="37"/>
      <c r="L83" s="114"/>
      <c r="S83" s="35"/>
      <c r="T83" s="35"/>
      <c r="U83" s="35"/>
      <c r="V83" s="35"/>
      <c r="W83" s="35"/>
      <c r="X83" s="35"/>
      <c r="Y83" s="35"/>
      <c r="Z83" s="35"/>
      <c r="AA83" s="35"/>
      <c r="AB83" s="35"/>
      <c r="AC83" s="35"/>
      <c r="AD83" s="35"/>
      <c r="AE83" s="35"/>
    </row>
    <row r="84" spans="1:65" s="2" customFormat="1" ht="15.2" customHeight="1">
      <c r="A84" s="35"/>
      <c r="B84" s="36"/>
      <c r="C84" s="30" t="s">
        <v>29</v>
      </c>
      <c r="D84" s="37"/>
      <c r="E84" s="37"/>
      <c r="F84" s="28" t="str">
        <f>IF(E18="","",E18)</f>
        <v>Vyplň údaj</v>
      </c>
      <c r="G84" s="37"/>
      <c r="H84" s="37"/>
      <c r="I84" s="30" t="s">
        <v>34</v>
      </c>
      <c r="J84" s="33" t="str">
        <f>E24</f>
        <v xml:space="preserve"> </v>
      </c>
      <c r="K84" s="37"/>
      <c r="L84" s="114"/>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114"/>
      <c r="S85" s="35"/>
      <c r="T85" s="35"/>
      <c r="U85" s="35"/>
      <c r="V85" s="35"/>
      <c r="W85" s="35"/>
      <c r="X85" s="35"/>
      <c r="Y85" s="35"/>
      <c r="Z85" s="35"/>
      <c r="AA85" s="35"/>
      <c r="AB85" s="35"/>
      <c r="AC85" s="35"/>
      <c r="AD85" s="35"/>
      <c r="AE85" s="35"/>
    </row>
    <row r="86" spans="1:65" s="11" customFormat="1" ht="29.25" customHeight="1">
      <c r="A86" s="152"/>
      <c r="B86" s="153"/>
      <c r="C86" s="154" t="s">
        <v>130</v>
      </c>
      <c r="D86" s="155" t="s">
        <v>56</v>
      </c>
      <c r="E86" s="155" t="s">
        <v>52</v>
      </c>
      <c r="F86" s="155" t="s">
        <v>53</v>
      </c>
      <c r="G86" s="155" t="s">
        <v>131</v>
      </c>
      <c r="H86" s="155" t="s">
        <v>132</v>
      </c>
      <c r="I86" s="155" t="s">
        <v>133</v>
      </c>
      <c r="J86" s="155" t="s">
        <v>116</v>
      </c>
      <c r="K86" s="156" t="s">
        <v>134</v>
      </c>
      <c r="L86" s="157"/>
      <c r="M86" s="69" t="s">
        <v>19</v>
      </c>
      <c r="N86" s="70" t="s">
        <v>41</v>
      </c>
      <c r="O86" s="70" t="s">
        <v>135</v>
      </c>
      <c r="P86" s="70" t="s">
        <v>136</v>
      </c>
      <c r="Q86" s="70" t="s">
        <v>137</v>
      </c>
      <c r="R86" s="70" t="s">
        <v>138</v>
      </c>
      <c r="S86" s="70" t="s">
        <v>139</v>
      </c>
      <c r="T86" s="71" t="s">
        <v>140</v>
      </c>
      <c r="U86" s="152"/>
      <c r="V86" s="152"/>
      <c r="W86" s="152"/>
      <c r="X86" s="152"/>
      <c r="Y86" s="152"/>
      <c r="Z86" s="152"/>
      <c r="AA86" s="152"/>
      <c r="AB86" s="152"/>
      <c r="AC86" s="152"/>
      <c r="AD86" s="152"/>
      <c r="AE86" s="152"/>
    </row>
    <row r="87" spans="1:65" s="2" customFormat="1" ht="22.9" customHeight="1">
      <c r="A87" s="35"/>
      <c r="B87" s="36"/>
      <c r="C87" s="76" t="s">
        <v>141</v>
      </c>
      <c r="D87" s="37"/>
      <c r="E87" s="37"/>
      <c r="F87" s="37"/>
      <c r="G87" s="37"/>
      <c r="H87" s="37"/>
      <c r="I87" s="37"/>
      <c r="J87" s="158">
        <f>BK87</f>
        <v>0</v>
      </c>
      <c r="K87" s="37"/>
      <c r="L87" s="40"/>
      <c r="M87" s="72"/>
      <c r="N87" s="159"/>
      <c r="O87" s="73"/>
      <c r="P87" s="160">
        <f>P88+P95+P100+P104+P107+P112+P155+P160</f>
        <v>0</v>
      </c>
      <c r="Q87" s="73"/>
      <c r="R87" s="160">
        <f>R88+R95+R100+R104+R107+R112+R155+R160</f>
        <v>0</v>
      </c>
      <c r="S87" s="73"/>
      <c r="T87" s="161">
        <f>T88+T95+T100+T104+T107+T112+T155+T160</f>
        <v>0</v>
      </c>
      <c r="U87" s="35"/>
      <c r="V87" s="35"/>
      <c r="W87" s="35"/>
      <c r="X87" s="35"/>
      <c r="Y87" s="35"/>
      <c r="Z87" s="35"/>
      <c r="AA87" s="35"/>
      <c r="AB87" s="35"/>
      <c r="AC87" s="35"/>
      <c r="AD87" s="35"/>
      <c r="AE87" s="35"/>
      <c r="AT87" s="18" t="s">
        <v>70</v>
      </c>
      <c r="AU87" s="18" t="s">
        <v>117</v>
      </c>
      <c r="BK87" s="162">
        <f>BK88+BK95+BK100+BK104+BK107+BK112+BK155+BK160</f>
        <v>0</v>
      </c>
    </row>
    <row r="88" spans="1:65" s="12" customFormat="1" ht="25.9" customHeight="1">
      <c r="B88" s="163"/>
      <c r="C88" s="164"/>
      <c r="D88" s="165" t="s">
        <v>70</v>
      </c>
      <c r="E88" s="166" t="s">
        <v>361</v>
      </c>
      <c r="F88" s="166" t="s">
        <v>361</v>
      </c>
      <c r="G88" s="164"/>
      <c r="H88" s="164"/>
      <c r="I88" s="167"/>
      <c r="J88" s="168">
        <f>BK88</f>
        <v>0</v>
      </c>
      <c r="K88" s="164"/>
      <c r="L88" s="169"/>
      <c r="M88" s="170"/>
      <c r="N88" s="171"/>
      <c r="O88" s="171"/>
      <c r="P88" s="172">
        <f>SUM(P89:P94)</f>
        <v>0</v>
      </c>
      <c r="Q88" s="171"/>
      <c r="R88" s="172">
        <f>SUM(R89:R94)</f>
        <v>0</v>
      </c>
      <c r="S88" s="171"/>
      <c r="T88" s="173">
        <f>SUM(T89:T94)</f>
        <v>0</v>
      </c>
      <c r="AR88" s="174" t="s">
        <v>79</v>
      </c>
      <c r="AT88" s="175" t="s">
        <v>70</v>
      </c>
      <c r="AU88" s="175" t="s">
        <v>71</v>
      </c>
      <c r="AY88" s="174" t="s">
        <v>144</v>
      </c>
      <c r="BK88" s="176">
        <f>SUM(BK89:BK94)</f>
        <v>0</v>
      </c>
    </row>
    <row r="89" spans="1:65" s="2" customFormat="1" ht="78" customHeight="1">
      <c r="A89" s="35"/>
      <c r="B89" s="36"/>
      <c r="C89" s="179" t="s">
        <v>71</v>
      </c>
      <c r="D89" s="179" t="s">
        <v>147</v>
      </c>
      <c r="E89" s="180" t="s">
        <v>362</v>
      </c>
      <c r="F89" s="181" t="s">
        <v>363</v>
      </c>
      <c r="G89" s="182" t="s">
        <v>150</v>
      </c>
      <c r="H89" s="183">
        <v>406</v>
      </c>
      <c r="I89" s="184"/>
      <c r="J89" s="185">
        <f t="shared" ref="J89:J94" si="0">ROUND(I89*H89,2)</f>
        <v>0</v>
      </c>
      <c r="K89" s="181" t="s">
        <v>19</v>
      </c>
      <c r="L89" s="40"/>
      <c r="M89" s="186" t="s">
        <v>19</v>
      </c>
      <c r="N89" s="187" t="s">
        <v>42</v>
      </c>
      <c r="O89" s="65"/>
      <c r="P89" s="188">
        <f t="shared" ref="P89:P94" si="1">O89*H89</f>
        <v>0</v>
      </c>
      <c r="Q89" s="188">
        <v>0</v>
      </c>
      <c r="R89" s="188">
        <f t="shared" ref="R89:R94" si="2">Q89*H89</f>
        <v>0</v>
      </c>
      <c r="S89" s="188">
        <v>0</v>
      </c>
      <c r="T89" s="189">
        <f t="shared" ref="T89:T94" si="3">S89*H89</f>
        <v>0</v>
      </c>
      <c r="U89" s="35"/>
      <c r="V89" s="35"/>
      <c r="W89" s="35"/>
      <c r="X89" s="35"/>
      <c r="Y89" s="35"/>
      <c r="Z89" s="35"/>
      <c r="AA89" s="35"/>
      <c r="AB89" s="35"/>
      <c r="AC89" s="35"/>
      <c r="AD89" s="35"/>
      <c r="AE89" s="35"/>
      <c r="AR89" s="190" t="s">
        <v>152</v>
      </c>
      <c r="AT89" s="190" t="s">
        <v>147</v>
      </c>
      <c r="AU89" s="190" t="s">
        <v>79</v>
      </c>
      <c r="AY89" s="18" t="s">
        <v>144</v>
      </c>
      <c r="BE89" s="191">
        <f t="shared" ref="BE89:BE94" si="4">IF(N89="základní",J89,0)</f>
        <v>0</v>
      </c>
      <c r="BF89" s="191">
        <f t="shared" ref="BF89:BF94" si="5">IF(N89="snížená",J89,0)</f>
        <v>0</v>
      </c>
      <c r="BG89" s="191">
        <f t="shared" ref="BG89:BG94" si="6">IF(N89="zákl. přenesená",J89,0)</f>
        <v>0</v>
      </c>
      <c r="BH89" s="191">
        <f t="shared" ref="BH89:BH94" si="7">IF(N89="sníž. přenesená",J89,0)</f>
        <v>0</v>
      </c>
      <c r="BI89" s="191">
        <f t="shared" ref="BI89:BI94" si="8">IF(N89="nulová",J89,0)</f>
        <v>0</v>
      </c>
      <c r="BJ89" s="18" t="s">
        <v>79</v>
      </c>
      <c r="BK89" s="191">
        <f t="shared" ref="BK89:BK94" si="9">ROUND(I89*H89,2)</f>
        <v>0</v>
      </c>
      <c r="BL89" s="18" t="s">
        <v>152</v>
      </c>
      <c r="BM89" s="190" t="s">
        <v>81</v>
      </c>
    </row>
    <row r="90" spans="1:65" s="2" customFormat="1" ht="24.2" customHeight="1">
      <c r="A90" s="35"/>
      <c r="B90" s="36"/>
      <c r="C90" s="179" t="s">
        <v>71</v>
      </c>
      <c r="D90" s="179" t="s">
        <v>147</v>
      </c>
      <c r="E90" s="180" t="s">
        <v>364</v>
      </c>
      <c r="F90" s="181" t="s">
        <v>365</v>
      </c>
      <c r="G90" s="182" t="s">
        <v>366</v>
      </c>
      <c r="H90" s="183">
        <v>131</v>
      </c>
      <c r="I90" s="184"/>
      <c r="J90" s="185">
        <f t="shared" si="0"/>
        <v>0</v>
      </c>
      <c r="K90" s="181" t="s">
        <v>19</v>
      </c>
      <c r="L90" s="40"/>
      <c r="M90" s="186" t="s">
        <v>19</v>
      </c>
      <c r="N90" s="187" t="s">
        <v>42</v>
      </c>
      <c r="O90" s="65"/>
      <c r="P90" s="188">
        <f t="shared" si="1"/>
        <v>0</v>
      </c>
      <c r="Q90" s="188">
        <v>0</v>
      </c>
      <c r="R90" s="188">
        <f t="shared" si="2"/>
        <v>0</v>
      </c>
      <c r="S90" s="188">
        <v>0</v>
      </c>
      <c r="T90" s="189">
        <f t="shared" si="3"/>
        <v>0</v>
      </c>
      <c r="U90" s="35"/>
      <c r="V90" s="35"/>
      <c r="W90" s="35"/>
      <c r="X90" s="35"/>
      <c r="Y90" s="35"/>
      <c r="Z90" s="35"/>
      <c r="AA90" s="35"/>
      <c r="AB90" s="35"/>
      <c r="AC90" s="35"/>
      <c r="AD90" s="35"/>
      <c r="AE90" s="35"/>
      <c r="AR90" s="190" t="s">
        <v>152</v>
      </c>
      <c r="AT90" s="190" t="s">
        <v>147</v>
      </c>
      <c r="AU90" s="190" t="s">
        <v>79</v>
      </c>
      <c r="AY90" s="18" t="s">
        <v>144</v>
      </c>
      <c r="BE90" s="191">
        <f t="shared" si="4"/>
        <v>0</v>
      </c>
      <c r="BF90" s="191">
        <f t="shared" si="5"/>
        <v>0</v>
      </c>
      <c r="BG90" s="191">
        <f t="shared" si="6"/>
        <v>0</v>
      </c>
      <c r="BH90" s="191">
        <f t="shared" si="7"/>
        <v>0</v>
      </c>
      <c r="BI90" s="191">
        <f t="shared" si="8"/>
        <v>0</v>
      </c>
      <c r="BJ90" s="18" t="s">
        <v>79</v>
      </c>
      <c r="BK90" s="191">
        <f t="shared" si="9"/>
        <v>0</v>
      </c>
      <c r="BL90" s="18" t="s">
        <v>152</v>
      </c>
      <c r="BM90" s="190" t="s">
        <v>152</v>
      </c>
    </row>
    <row r="91" spans="1:65" s="2" customFormat="1" ht="78" customHeight="1">
      <c r="A91" s="35"/>
      <c r="B91" s="36"/>
      <c r="C91" s="179" t="s">
        <v>71</v>
      </c>
      <c r="D91" s="179" t="s">
        <v>147</v>
      </c>
      <c r="E91" s="180" t="s">
        <v>367</v>
      </c>
      <c r="F91" s="181" t="s">
        <v>368</v>
      </c>
      <c r="G91" s="182" t="s">
        <v>150</v>
      </c>
      <c r="H91" s="183">
        <v>273</v>
      </c>
      <c r="I91" s="184"/>
      <c r="J91" s="185">
        <f t="shared" si="0"/>
        <v>0</v>
      </c>
      <c r="K91" s="181" t="s">
        <v>19</v>
      </c>
      <c r="L91" s="40"/>
      <c r="M91" s="186" t="s">
        <v>19</v>
      </c>
      <c r="N91" s="187" t="s">
        <v>42</v>
      </c>
      <c r="O91" s="65"/>
      <c r="P91" s="188">
        <f t="shared" si="1"/>
        <v>0</v>
      </c>
      <c r="Q91" s="188">
        <v>0</v>
      </c>
      <c r="R91" s="188">
        <f t="shared" si="2"/>
        <v>0</v>
      </c>
      <c r="S91" s="188">
        <v>0</v>
      </c>
      <c r="T91" s="189">
        <f t="shared" si="3"/>
        <v>0</v>
      </c>
      <c r="U91" s="35"/>
      <c r="V91" s="35"/>
      <c r="W91" s="35"/>
      <c r="X91" s="35"/>
      <c r="Y91" s="35"/>
      <c r="Z91" s="35"/>
      <c r="AA91" s="35"/>
      <c r="AB91" s="35"/>
      <c r="AC91" s="35"/>
      <c r="AD91" s="35"/>
      <c r="AE91" s="35"/>
      <c r="AR91" s="190" t="s">
        <v>152</v>
      </c>
      <c r="AT91" s="190" t="s">
        <v>147</v>
      </c>
      <c r="AU91" s="190" t="s">
        <v>79</v>
      </c>
      <c r="AY91" s="18" t="s">
        <v>144</v>
      </c>
      <c r="BE91" s="191">
        <f t="shared" si="4"/>
        <v>0</v>
      </c>
      <c r="BF91" s="191">
        <f t="shared" si="5"/>
        <v>0</v>
      </c>
      <c r="BG91" s="191">
        <f t="shared" si="6"/>
        <v>0</v>
      </c>
      <c r="BH91" s="191">
        <f t="shared" si="7"/>
        <v>0</v>
      </c>
      <c r="BI91" s="191">
        <f t="shared" si="8"/>
        <v>0</v>
      </c>
      <c r="BJ91" s="18" t="s">
        <v>79</v>
      </c>
      <c r="BK91" s="191">
        <f t="shared" si="9"/>
        <v>0</v>
      </c>
      <c r="BL91" s="18" t="s">
        <v>152</v>
      </c>
      <c r="BM91" s="190" t="s">
        <v>145</v>
      </c>
    </row>
    <row r="92" spans="1:65" s="2" customFormat="1" ht="24.2" customHeight="1">
      <c r="A92" s="35"/>
      <c r="B92" s="36"/>
      <c r="C92" s="179" t="s">
        <v>71</v>
      </c>
      <c r="D92" s="179" t="s">
        <v>147</v>
      </c>
      <c r="E92" s="180" t="s">
        <v>369</v>
      </c>
      <c r="F92" s="181" t="s">
        <v>370</v>
      </c>
      <c r="G92" s="182" t="s">
        <v>366</v>
      </c>
      <c r="H92" s="183">
        <v>88</v>
      </c>
      <c r="I92" s="184"/>
      <c r="J92" s="185">
        <f t="shared" si="0"/>
        <v>0</v>
      </c>
      <c r="K92" s="181" t="s">
        <v>19</v>
      </c>
      <c r="L92" s="40"/>
      <c r="M92" s="186" t="s">
        <v>19</v>
      </c>
      <c r="N92" s="187" t="s">
        <v>42</v>
      </c>
      <c r="O92" s="65"/>
      <c r="P92" s="188">
        <f t="shared" si="1"/>
        <v>0</v>
      </c>
      <c r="Q92" s="188">
        <v>0</v>
      </c>
      <c r="R92" s="188">
        <f t="shared" si="2"/>
        <v>0</v>
      </c>
      <c r="S92" s="188">
        <v>0</v>
      </c>
      <c r="T92" s="189">
        <f t="shared" si="3"/>
        <v>0</v>
      </c>
      <c r="U92" s="35"/>
      <c r="V92" s="35"/>
      <c r="W92" s="35"/>
      <c r="X92" s="35"/>
      <c r="Y92" s="35"/>
      <c r="Z92" s="35"/>
      <c r="AA92" s="35"/>
      <c r="AB92" s="35"/>
      <c r="AC92" s="35"/>
      <c r="AD92" s="35"/>
      <c r="AE92" s="35"/>
      <c r="AR92" s="190" t="s">
        <v>152</v>
      </c>
      <c r="AT92" s="190" t="s">
        <v>147</v>
      </c>
      <c r="AU92" s="190" t="s">
        <v>79</v>
      </c>
      <c r="AY92" s="18" t="s">
        <v>144</v>
      </c>
      <c r="BE92" s="191">
        <f t="shared" si="4"/>
        <v>0</v>
      </c>
      <c r="BF92" s="191">
        <f t="shared" si="5"/>
        <v>0</v>
      </c>
      <c r="BG92" s="191">
        <f t="shared" si="6"/>
        <v>0</v>
      </c>
      <c r="BH92" s="191">
        <f t="shared" si="7"/>
        <v>0</v>
      </c>
      <c r="BI92" s="191">
        <f t="shared" si="8"/>
        <v>0</v>
      </c>
      <c r="BJ92" s="18" t="s">
        <v>79</v>
      </c>
      <c r="BK92" s="191">
        <f t="shared" si="9"/>
        <v>0</v>
      </c>
      <c r="BL92" s="18" t="s">
        <v>152</v>
      </c>
      <c r="BM92" s="190" t="s">
        <v>210</v>
      </c>
    </row>
    <row r="93" spans="1:65" s="2" customFormat="1" ht="24.2" customHeight="1">
      <c r="A93" s="35"/>
      <c r="B93" s="36"/>
      <c r="C93" s="179" t="s">
        <v>71</v>
      </c>
      <c r="D93" s="179" t="s">
        <v>147</v>
      </c>
      <c r="E93" s="180" t="s">
        <v>371</v>
      </c>
      <c r="F93" s="181" t="s">
        <v>372</v>
      </c>
      <c r="G93" s="182" t="s">
        <v>366</v>
      </c>
      <c r="H93" s="183">
        <v>168</v>
      </c>
      <c r="I93" s="184"/>
      <c r="J93" s="185">
        <f t="shared" si="0"/>
        <v>0</v>
      </c>
      <c r="K93" s="181" t="s">
        <v>19</v>
      </c>
      <c r="L93" s="40"/>
      <c r="M93" s="186" t="s">
        <v>19</v>
      </c>
      <c r="N93" s="187" t="s">
        <v>42</v>
      </c>
      <c r="O93" s="65"/>
      <c r="P93" s="188">
        <f t="shared" si="1"/>
        <v>0</v>
      </c>
      <c r="Q93" s="188">
        <v>0</v>
      </c>
      <c r="R93" s="188">
        <f t="shared" si="2"/>
        <v>0</v>
      </c>
      <c r="S93" s="188">
        <v>0</v>
      </c>
      <c r="T93" s="189">
        <f t="shared" si="3"/>
        <v>0</v>
      </c>
      <c r="U93" s="35"/>
      <c r="V93" s="35"/>
      <c r="W93" s="35"/>
      <c r="X93" s="35"/>
      <c r="Y93" s="35"/>
      <c r="Z93" s="35"/>
      <c r="AA93" s="35"/>
      <c r="AB93" s="35"/>
      <c r="AC93" s="35"/>
      <c r="AD93" s="35"/>
      <c r="AE93" s="35"/>
      <c r="AR93" s="190" t="s">
        <v>152</v>
      </c>
      <c r="AT93" s="190" t="s">
        <v>147</v>
      </c>
      <c r="AU93" s="190" t="s">
        <v>79</v>
      </c>
      <c r="AY93" s="18" t="s">
        <v>144</v>
      </c>
      <c r="BE93" s="191">
        <f t="shared" si="4"/>
        <v>0</v>
      </c>
      <c r="BF93" s="191">
        <f t="shared" si="5"/>
        <v>0</v>
      </c>
      <c r="BG93" s="191">
        <f t="shared" si="6"/>
        <v>0</v>
      </c>
      <c r="BH93" s="191">
        <f t="shared" si="7"/>
        <v>0</v>
      </c>
      <c r="BI93" s="191">
        <f t="shared" si="8"/>
        <v>0</v>
      </c>
      <c r="BJ93" s="18" t="s">
        <v>79</v>
      </c>
      <c r="BK93" s="191">
        <f t="shared" si="9"/>
        <v>0</v>
      </c>
      <c r="BL93" s="18" t="s">
        <v>152</v>
      </c>
      <c r="BM93" s="190" t="s">
        <v>228</v>
      </c>
    </row>
    <row r="94" spans="1:65" s="2" customFormat="1" ht="16.5" customHeight="1">
      <c r="A94" s="35"/>
      <c r="B94" s="36"/>
      <c r="C94" s="179" t="s">
        <v>71</v>
      </c>
      <c r="D94" s="179" t="s">
        <v>147</v>
      </c>
      <c r="E94" s="180" t="s">
        <v>373</v>
      </c>
      <c r="F94" s="181" t="s">
        <v>374</v>
      </c>
      <c r="G94" s="182" t="s">
        <v>375</v>
      </c>
      <c r="H94" s="183">
        <v>3</v>
      </c>
      <c r="I94" s="184"/>
      <c r="J94" s="185">
        <f t="shared" si="0"/>
        <v>0</v>
      </c>
      <c r="K94" s="181" t="s">
        <v>19</v>
      </c>
      <c r="L94" s="40"/>
      <c r="M94" s="186" t="s">
        <v>19</v>
      </c>
      <c r="N94" s="187" t="s">
        <v>42</v>
      </c>
      <c r="O94" s="65"/>
      <c r="P94" s="188">
        <f t="shared" si="1"/>
        <v>0</v>
      </c>
      <c r="Q94" s="188">
        <v>0</v>
      </c>
      <c r="R94" s="188">
        <f t="shared" si="2"/>
        <v>0</v>
      </c>
      <c r="S94" s="188">
        <v>0</v>
      </c>
      <c r="T94" s="189">
        <f t="shared" si="3"/>
        <v>0</v>
      </c>
      <c r="U94" s="35"/>
      <c r="V94" s="35"/>
      <c r="W94" s="35"/>
      <c r="X94" s="35"/>
      <c r="Y94" s="35"/>
      <c r="Z94" s="35"/>
      <c r="AA94" s="35"/>
      <c r="AB94" s="35"/>
      <c r="AC94" s="35"/>
      <c r="AD94" s="35"/>
      <c r="AE94" s="35"/>
      <c r="AR94" s="190" t="s">
        <v>152</v>
      </c>
      <c r="AT94" s="190" t="s">
        <v>147</v>
      </c>
      <c r="AU94" s="190" t="s">
        <v>79</v>
      </c>
      <c r="AY94" s="18" t="s">
        <v>144</v>
      </c>
      <c r="BE94" s="191">
        <f t="shared" si="4"/>
        <v>0</v>
      </c>
      <c r="BF94" s="191">
        <f t="shared" si="5"/>
        <v>0</v>
      </c>
      <c r="BG94" s="191">
        <f t="shared" si="6"/>
        <v>0</v>
      </c>
      <c r="BH94" s="191">
        <f t="shared" si="7"/>
        <v>0</v>
      </c>
      <c r="BI94" s="191">
        <f t="shared" si="8"/>
        <v>0</v>
      </c>
      <c r="BJ94" s="18" t="s">
        <v>79</v>
      </c>
      <c r="BK94" s="191">
        <f t="shared" si="9"/>
        <v>0</v>
      </c>
      <c r="BL94" s="18" t="s">
        <v>152</v>
      </c>
      <c r="BM94" s="190" t="s">
        <v>240</v>
      </c>
    </row>
    <row r="95" spans="1:65" s="12" customFormat="1" ht="25.9" customHeight="1">
      <c r="B95" s="163"/>
      <c r="C95" s="164"/>
      <c r="D95" s="165" t="s">
        <v>70</v>
      </c>
      <c r="E95" s="166" t="s">
        <v>376</v>
      </c>
      <c r="F95" s="166" t="s">
        <v>376</v>
      </c>
      <c r="G95" s="164"/>
      <c r="H95" s="164"/>
      <c r="I95" s="167"/>
      <c r="J95" s="168">
        <f>BK95</f>
        <v>0</v>
      </c>
      <c r="K95" s="164"/>
      <c r="L95" s="169"/>
      <c r="M95" s="170"/>
      <c r="N95" s="171"/>
      <c r="O95" s="171"/>
      <c r="P95" s="172">
        <f>SUM(P96:P99)</f>
        <v>0</v>
      </c>
      <c r="Q95" s="171"/>
      <c r="R95" s="172">
        <f>SUM(R96:R99)</f>
        <v>0</v>
      </c>
      <c r="S95" s="171"/>
      <c r="T95" s="173">
        <f>SUM(T96:T99)</f>
        <v>0</v>
      </c>
      <c r="AR95" s="174" t="s">
        <v>79</v>
      </c>
      <c r="AT95" s="175" t="s">
        <v>70</v>
      </c>
      <c r="AU95" s="175" t="s">
        <v>71</v>
      </c>
      <c r="AY95" s="174" t="s">
        <v>144</v>
      </c>
      <c r="BK95" s="176">
        <f>SUM(BK96:BK99)</f>
        <v>0</v>
      </c>
    </row>
    <row r="96" spans="1:65" s="2" customFormat="1" ht="44.25" customHeight="1">
      <c r="A96" s="35"/>
      <c r="B96" s="36"/>
      <c r="C96" s="179" t="s">
        <v>71</v>
      </c>
      <c r="D96" s="179" t="s">
        <v>147</v>
      </c>
      <c r="E96" s="180" t="s">
        <v>377</v>
      </c>
      <c r="F96" s="181" t="s">
        <v>378</v>
      </c>
      <c r="G96" s="182" t="s">
        <v>379</v>
      </c>
      <c r="H96" s="183">
        <v>1</v>
      </c>
      <c r="I96" s="184"/>
      <c r="J96" s="185">
        <f>ROUND(I96*H96,2)</f>
        <v>0</v>
      </c>
      <c r="K96" s="181" t="s">
        <v>19</v>
      </c>
      <c r="L96" s="40"/>
      <c r="M96" s="186" t="s">
        <v>19</v>
      </c>
      <c r="N96" s="187" t="s">
        <v>42</v>
      </c>
      <c r="O96" s="65"/>
      <c r="P96" s="188">
        <f>O96*H96</f>
        <v>0</v>
      </c>
      <c r="Q96" s="188">
        <v>0</v>
      </c>
      <c r="R96" s="188">
        <f>Q96*H96</f>
        <v>0</v>
      </c>
      <c r="S96" s="188">
        <v>0</v>
      </c>
      <c r="T96" s="189">
        <f>S96*H96</f>
        <v>0</v>
      </c>
      <c r="U96" s="35"/>
      <c r="V96" s="35"/>
      <c r="W96" s="35"/>
      <c r="X96" s="35"/>
      <c r="Y96" s="35"/>
      <c r="Z96" s="35"/>
      <c r="AA96" s="35"/>
      <c r="AB96" s="35"/>
      <c r="AC96" s="35"/>
      <c r="AD96" s="35"/>
      <c r="AE96" s="35"/>
      <c r="AR96" s="190" t="s">
        <v>152</v>
      </c>
      <c r="AT96" s="190" t="s">
        <v>147</v>
      </c>
      <c r="AU96" s="190" t="s">
        <v>79</v>
      </c>
      <c r="AY96" s="18" t="s">
        <v>144</v>
      </c>
      <c r="BE96" s="191">
        <f>IF(N96="základní",J96,0)</f>
        <v>0</v>
      </c>
      <c r="BF96" s="191">
        <f>IF(N96="snížená",J96,0)</f>
        <v>0</v>
      </c>
      <c r="BG96" s="191">
        <f>IF(N96="zákl. přenesená",J96,0)</f>
        <v>0</v>
      </c>
      <c r="BH96" s="191">
        <f>IF(N96="sníž. přenesená",J96,0)</f>
        <v>0</v>
      </c>
      <c r="BI96" s="191">
        <f>IF(N96="nulová",J96,0)</f>
        <v>0</v>
      </c>
      <c r="BJ96" s="18" t="s">
        <v>79</v>
      </c>
      <c r="BK96" s="191">
        <f>ROUND(I96*H96,2)</f>
        <v>0</v>
      </c>
      <c r="BL96" s="18" t="s">
        <v>152</v>
      </c>
      <c r="BM96" s="190" t="s">
        <v>251</v>
      </c>
    </row>
    <row r="97" spans="1:65" s="2" customFormat="1" ht="44.25" customHeight="1">
      <c r="A97" s="35"/>
      <c r="B97" s="36"/>
      <c r="C97" s="179" t="s">
        <v>71</v>
      </c>
      <c r="D97" s="179" t="s">
        <v>147</v>
      </c>
      <c r="E97" s="180" t="s">
        <v>380</v>
      </c>
      <c r="F97" s="181" t="s">
        <v>381</v>
      </c>
      <c r="G97" s="182" t="s">
        <v>379</v>
      </c>
      <c r="H97" s="183">
        <v>12</v>
      </c>
      <c r="I97" s="184"/>
      <c r="J97" s="185">
        <f>ROUND(I97*H97,2)</f>
        <v>0</v>
      </c>
      <c r="K97" s="181" t="s">
        <v>19</v>
      </c>
      <c r="L97" s="40"/>
      <c r="M97" s="186" t="s">
        <v>19</v>
      </c>
      <c r="N97" s="187" t="s">
        <v>42</v>
      </c>
      <c r="O97" s="65"/>
      <c r="P97" s="188">
        <f>O97*H97</f>
        <v>0</v>
      </c>
      <c r="Q97" s="188">
        <v>0</v>
      </c>
      <c r="R97" s="188">
        <f>Q97*H97</f>
        <v>0</v>
      </c>
      <c r="S97" s="188">
        <v>0</v>
      </c>
      <c r="T97" s="189">
        <f>S97*H97</f>
        <v>0</v>
      </c>
      <c r="U97" s="35"/>
      <c r="V97" s="35"/>
      <c r="W97" s="35"/>
      <c r="X97" s="35"/>
      <c r="Y97" s="35"/>
      <c r="Z97" s="35"/>
      <c r="AA97" s="35"/>
      <c r="AB97" s="35"/>
      <c r="AC97" s="35"/>
      <c r="AD97" s="35"/>
      <c r="AE97" s="35"/>
      <c r="AR97" s="190" t="s">
        <v>152</v>
      </c>
      <c r="AT97" s="190" t="s">
        <v>147</v>
      </c>
      <c r="AU97" s="190" t="s">
        <v>79</v>
      </c>
      <c r="AY97" s="18" t="s">
        <v>144</v>
      </c>
      <c r="BE97" s="191">
        <f>IF(N97="základní",J97,0)</f>
        <v>0</v>
      </c>
      <c r="BF97" s="191">
        <f>IF(N97="snížená",J97,0)</f>
        <v>0</v>
      </c>
      <c r="BG97" s="191">
        <f>IF(N97="zákl. přenesená",J97,0)</f>
        <v>0</v>
      </c>
      <c r="BH97" s="191">
        <f>IF(N97="sníž. přenesená",J97,0)</f>
        <v>0</v>
      </c>
      <c r="BI97" s="191">
        <f>IF(N97="nulová",J97,0)</f>
        <v>0</v>
      </c>
      <c r="BJ97" s="18" t="s">
        <v>79</v>
      </c>
      <c r="BK97" s="191">
        <f>ROUND(I97*H97,2)</f>
        <v>0</v>
      </c>
      <c r="BL97" s="18" t="s">
        <v>152</v>
      </c>
      <c r="BM97" s="190" t="s">
        <v>263</v>
      </c>
    </row>
    <row r="98" spans="1:65" s="2" customFormat="1" ht="24.2" customHeight="1">
      <c r="A98" s="35"/>
      <c r="B98" s="36"/>
      <c r="C98" s="179" t="s">
        <v>71</v>
      </c>
      <c r="D98" s="179" t="s">
        <v>147</v>
      </c>
      <c r="E98" s="180" t="s">
        <v>382</v>
      </c>
      <c r="F98" s="181" t="s">
        <v>383</v>
      </c>
      <c r="G98" s="182" t="s">
        <v>375</v>
      </c>
      <c r="H98" s="183">
        <v>1</v>
      </c>
      <c r="I98" s="184"/>
      <c r="J98" s="185">
        <f>ROUND(I98*H98,2)</f>
        <v>0</v>
      </c>
      <c r="K98" s="181" t="s">
        <v>19</v>
      </c>
      <c r="L98" s="40"/>
      <c r="M98" s="186" t="s">
        <v>19</v>
      </c>
      <c r="N98" s="187" t="s">
        <v>42</v>
      </c>
      <c r="O98" s="65"/>
      <c r="P98" s="188">
        <f>O98*H98</f>
        <v>0</v>
      </c>
      <c r="Q98" s="188">
        <v>0</v>
      </c>
      <c r="R98" s="188">
        <f>Q98*H98</f>
        <v>0</v>
      </c>
      <c r="S98" s="188">
        <v>0</v>
      </c>
      <c r="T98" s="189">
        <f>S98*H98</f>
        <v>0</v>
      </c>
      <c r="U98" s="35"/>
      <c r="V98" s="35"/>
      <c r="W98" s="35"/>
      <c r="X98" s="35"/>
      <c r="Y98" s="35"/>
      <c r="Z98" s="35"/>
      <c r="AA98" s="35"/>
      <c r="AB98" s="35"/>
      <c r="AC98" s="35"/>
      <c r="AD98" s="35"/>
      <c r="AE98" s="35"/>
      <c r="AR98" s="190" t="s">
        <v>152</v>
      </c>
      <c r="AT98" s="190" t="s">
        <v>147</v>
      </c>
      <c r="AU98" s="190" t="s">
        <v>79</v>
      </c>
      <c r="AY98" s="18" t="s">
        <v>144</v>
      </c>
      <c r="BE98" s="191">
        <f>IF(N98="základní",J98,0)</f>
        <v>0</v>
      </c>
      <c r="BF98" s="191">
        <f>IF(N98="snížená",J98,0)</f>
        <v>0</v>
      </c>
      <c r="BG98" s="191">
        <f>IF(N98="zákl. přenesená",J98,0)</f>
        <v>0</v>
      </c>
      <c r="BH98" s="191">
        <f>IF(N98="sníž. přenesená",J98,0)</f>
        <v>0</v>
      </c>
      <c r="BI98" s="191">
        <f>IF(N98="nulová",J98,0)</f>
        <v>0</v>
      </c>
      <c r="BJ98" s="18" t="s">
        <v>79</v>
      </c>
      <c r="BK98" s="191">
        <f>ROUND(I98*H98,2)</f>
        <v>0</v>
      </c>
      <c r="BL98" s="18" t="s">
        <v>152</v>
      </c>
      <c r="BM98" s="190" t="s">
        <v>279</v>
      </c>
    </row>
    <row r="99" spans="1:65" s="2" customFormat="1" ht="24.2" customHeight="1">
      <c r="A99" s="35"/>
      <c r="B99" s="36"/>
      <c r="C99" s="179" t="s">
        <v>71</v>
      </c>
      <c r="D99" s="179" t="s">
        <v>147</v>
      </c>
      <c r="E99" s="180" t="s">
        <v>384</v>
      </c>
      <c r="F99" s="181" t="s">
        <v>385</v>
      </c>
      <c r="G99" s="182" t="s">
        <v>375</v>
      </c>
      <c r="H99" s="183">
        <v>12</v>
      </c>
      <c r="I99" s="184"/>
      <c r="J99" s="185">
        <f>ROUND(I99*H99,2)</f>
        <v>0</v>
      </c>
      <c r="K99" s="181" t="s">
        <v>19</v>
      </c>
      <c r="L99" s="40"/>
      <c r="M99" s="186" t="s">
        <v>19</v>
      </c>
      <c r="N99" s="187" t="s">
        <v>42</v>
      </c>
      <c r="O99" s="65"/>
      <c r="P99" s="188">
        <f>O99*H99</f>
        <v>0</v>
      </c>
      <c r="Q99" s="188">
        <v>0</v>
      </c>
      <c r="R99" s="188">
        <f>Q99*H99</f>
        <v>0</v>
      </c>
      <c r="S99" s="188">
        <v>0</v>
      </c>
      <c r="T99" s="189">
        <f>S99*H99</f>
        <v>0</v>
      </c>
      <c r="U99" s="35"/>
      <c r="V99" s="35"/>
      <c r="W99" s="35"/>
      <c r="X99" s="35"/>
      <c r="Y99" s="35"/>
      <c r="Z99" s="35"/>
      <c r="AA99" s="35"/>
      <c r="AB99" s="35"/>
      <c r="AC99" s="35"/>
      <c r="AD99" s="35"/>
      <c r="AE99" s="35"/>
      <c r="AR99" s="190" t="s">
        <v>152</v>
      </c>
      <c r="AT99" s="190" t="s">
        <v>147</v>
      </c>
      <c r="AU99" s="190" t="s">
        <v>79</v>
      </c>
      <c r="AY99" s="18" t="s">
        <v>144</v>
      </c>
      <c r="BE99" s="191">
        <f>IF(N99="základní",J99,0)</f>
        <v>0</v>
      </c>
      <c r="BF99" s="191">
        <f>IF(N99="snížená",J99,0)</f>
        <v>0</v>
      </c>
      <c r="BG99" s="191">
        <f>IF(N99="zákl. přenesená",J99,0)</f>
        <v>0</v>
      </c>
      <c r="BH99" s="191">
        <f>IF(N99="sníž. přenesená",J99,0)</f>
        <v>0</v>
      </c>
      <c r="BI99" s="191">
        <f>IF(N99="nulová",J99,0)</f>
        <v>0</v>
      </c>
      <c r="BJ99" s="18" t="s">
        <v>79</v>
      </c>
      <c r="BK99" s="191">
        <f>ROUND(I99*H99,2)</f>
        <v>0</v>
      </c>
      <c r="BL99" s="18" t="s">
        <v>152</v>
      </c>
      <c r="BM99" s="190" t="s">
        <v>291</v>
      </c>
    </row>
    <row r="100" spans="1:65" s="12" customFormat="1" ht="25.9" customHeight="1">
      <c r="B100" s="163"/>
      <c r="C100" s="164"/>
      <c r="D100" s="165" t="s">
        <v>70</v>
      </c>
      <c r="E100" s="166" t="s">
        <v>386</v>
      </c>
      <c r="F100" s="166" t="s">
        <v>386</v>
      </c>
      <c r="G100" s="164"/>
      <c r="H100" s="164"/>
      <c r="I100" s="167"/>
      <c r="J100" s="168">
        <f>BK100</f>
        <v>0</v>
      </c>
      <c r="K100" s="164"/>
      <c r="L100" s="169"/>
      <c r="M100" s="170"/>
      <c r="N100" s="171"/>
      <c r="O100" s="171"/>
      <c r="P100" s="172">
        <f>SUM(P101:P103)</f>
        <v>0</v>
      </c>
      <c r="Q100" s="171"/>
      <c r="R100" s="172">
        <f>SUM(R101:R103)</f>
        <v>0</v>
      </c>
      <c r="S100" s="171"/>
      <c r="T100" s="173">
        <f>SUM(T101:T103)</f>
        <v>0</v>
      </c>
      <c r="AR100" s="174" t="s">
        <v>79</v>
      </c>
      <c r="AT100" s="175" t="s">
        <v>70</v>
      </c>
      <c r="AU100" s="175" t="s">
        <v>71</v>
      </c>
      <c r="AY100" s="174" t="s">
        <v>144</v>
      </c>
      <c r="BK100" s="176">
        <f>SUM(BK101:BK103)</f>
        <v>0</v>
      </c>
    </row>
    <row r="101" spans="1:65" s="2" customFormat="1" ht="37.9" customHeight="1">
      <c r="A101" s="35"/>
      <c r="B101" s="36"/>
      <c r="C101" s="179" t="s">
        <v>71</v>
      </c>
      <c r="D101" s="179" t="s">
        <v>147</v>
      </c>
      <c r="E101" s="180" t="s">
        <v>387</v>
      </c>
      <c r="F101" s="181" t="s">
        <v>388</v>
      </c>
      <c r="G101" s="182" t="s">
        <v>150</v>
      </c>
      <c r="H101" s="183">
        <v>297</v>
      </c>
      <c r="I101" s="184"/>
      <c r="J101" s="185">
        <f>ROUND(I101*H101,2)</f>
        <v>0</v>
      </c>
      <c r="K101" s="181" t="s">
        <v>19</v>
      </c>
      <c r="L101" s="40"/>
      <c r="M101" s="186" t="s">
        <v>19</v>
      </c>
      <c r="N101" s="187" t="s">
        <v>42</v>
      </c>
      <c r="O101" s="65"/>
      <c r="P101" s="188">
        <f>O101*H101</f>
        <v>0</v>
      </c>
      <c r="Q101" s="188">
        <v>0</v>
      </c>
      <c r="R101" s="188">
        <f>Q101*H101</f>
        <v>0</v>
      </c>
      <c r="S101" s="188">
        <v>0</v>
      </c>
      <c r="T101" s="189">
        <f>S101*H101</f>
        <v>0</v>
      </c>
      <c r="U101" s="35"/>
      <c r="V101" s="35"/>
      <c r="W101" s="35"/>
      <c r="X101" s="35"/>
      <c r="Y101" s="35"/>
      <c r="Z101" s="35"/>
      <c r="AA101" s="35"/>
      <c r="AB101" s="35"/>
      <c r="AC101" s="35"/>
      <c r="AD101" s="35"/>
      <c r="AE101" s="35"/>
      <c r="AR101" s="190" t="s">
        <v>152</v>
      </c>
      <c r="AT101" s="190" t="s">
        <v>147</v>
      </c>
      <c r="AU101" s="190" t="s">
        <v>79</v>
      </c>
      <c r="AY101" s="18" t="s">
        <v>144</v>
      </c>
      <c r="BE101" s="191">
        <f>IF(N101="základní",J101,0)</f>
        <v>0</v>
      </c>
      <c r="BF101" s="191">
        <f>IF(N101="snížená",J101,0)</f>
        <v>0</v>
      </c>
      <c r="BG101" s="191">
        <f>IF(N101="zákl. přenesená",J101,0)</f>
        <v>0</v>
      </c>
      <c r="BH101" s="191">
        <f>IF(N101="sníž. přenesená",J101,0)</f>
        <v>0</v>
      </c>
      <c r="BI101" s="191">
        <f>IF(N101="nulová",J101,0)</f>
        <v>0</v>
      </c>
      <c r="BJ101" s="18" t="s">
        <v>79</v>
      </c>
      <c r="BK101" s="191">
        <f>ROUND(I101*H101,2)</f>
        <v>0</v>
      </c>
      <c r="BL101" s="18" t="s">
        <v>152</v>
      </c>
      <c r="BM101" s="190" t="s">
        <v>304</v>
      </c>
    </row>
    <row r="102" spans="1:65" s="2" customFormat="1" ht="16.5" customHeight="1">
      <c r="A102" s="35"/>
      <c r="B102" s="36"/>
      <c r="C102" s="179" t="s">
        <v>71</v>
      </c>
      <c r="D102" s="179" t="s">
        <v>147</v>
      </c>
      <c r="E102" s="180" t="s">
        <v>389</v>
      </c>
      <c r="F102" s="181" t="s">
        <v>390</v>
      </c>
      <c r="G102" s="182" t="s">
        <v>366</v>
      </c>
      <c r="H102" s="183">
        <v>190</v>
      </c>
      <c r="I102" s="184"/>
      <c r="J102" s="185">
        <f>ROUND(I102*H102,2)</f>
        <v>0</v>
      </c>
      <c r="K102" s="181" t="s">
        <v>19</v>
      </c>
      <c r="L102" s="40"/>
      <c r="M102" s="186" t="s">
        <v>19</v>
      </c>
      <c r="N102" s="187" t="s">
        <v>42</v>
      </c>
      <c r="O102" s="65"/>
      <c r="P102" s="188">
        <f>O102*H102</f>
        <v>0</v>
      </c>
      <c r="Q102" s="188">
        <v>0</v>
      </c>
      <c r="R102" s="188">
        <f>Q102*H102</f>
        <v>0</v>
      </c>
      <c r="S102" s="188">
        <v>0</v>
      </c>
      <c r="T102" s="189">
        <f>S102*H102</f>
        <v>0</v>
      </c>
      <c r="U102" s="35"/>
      <c r="V102" s="35"/>
      <c r="W102" s="35"/>
      <c r="X102" s="35"/>
      <c r="Y102" s="35"/>
      <c r="Z102" s="35"/>
      <c r="AA102" s="35"/>
      <c r="AB102" s="35"/>
      <c r="AC102" s="35"/>
      <c r="AD102" s="35"/>
      <c r="AE102" s="35"/>
      <c r="AR102" s="190" t="s">
        <v>152</v>
      </c>
      <c r="AT102" s="190" t="s">
        <v>147</v>
      </c>
      <c r="AU102" s="190" t="s">
        <v>79</v>
      </c>
      <c r="AY102" s="18" t="s">
        <v>144</v>
      </c>
      <c r="BE102" s="191">
        <f>IF(N102="základní",J102,0)</f>
        <v>0</v>
      </c>
      <c r="BF102" s="191">
        <f>IF(N102="snížená",J102,0)</f>
        <v>0</v>
      </c>
      <c r="BG102" s="191">
        <f>IF(N102="zákl. přenesená",J102,0)</f>
        <v>0</v>
      </c>
      <c r="BH102" s="191">
        <f>IF(N102="sníž. přenesená",J102,0)</f>
        <v>0</v>
      </c>
      <c r="BI102" s="191">
        <f>IF(N102="nulová",J102,0)</f>
        <v>0</v>
      </c>
      <c r="BJ102" s="18" t="s">
        <v>79</v>
      </c>
      <c r="BK102" s="191">
        <f>ROUND(I102*H102,2)</f>
        <v>0</v>
      </c>
      <c r="BL102" s="18" t="s">
        <v>152</v>
      </c>
      <c r="BM102" s="190" t="s">
        <v>315</v>
      </c>
    </row>
    <row r="103" spans="1:65" s="2" customFormat="1" ht="16.5" customHeight="1">
      <c r="A103" s="35"/>
      <c r="B103" s="36"/>
      <c r="C103" s="179" t="s">
        <v>71</v>
      </c>
      <c r="D103" s="179" t="s">
        <v>147</v>
      </c>
      <c r="E103" s="180" t="s">
        <v>391</v>
      </c>
      <c r="F103" s="181" t="s">
        <v>392</v>
      </c>
      <c r="G103" s="182" t="s">
        <v>379</v>
      </c>
      <c r="H103" s="183">
        <v>4</v>
      </c>
      <c r="I103" s="184"/>
      <c r="J103" s="185">
        <f>ROUND(I103*H103,2)</f>
        <v>0</v>
      </c>
      <c r="K103" s="181" t="s">
        <v>19</v>
      </c>
      <c r="L103" s="40"/>
      <c r="M103" s="186" t="s">
        <v>19</v>
      </c>
      <c r="N103" s="187" t="s">
        <v>42</v>
      </c>
      <c r="O103" s="65"/>
      <c r="P103" s="188">
        <f>O103*H103</f>
        <v>0</v>
      </c>
      <c r="Q103" s="188">
        <v>0</v>
      </c>
      <c r="R103" s="188">
        <f>Q103*H103</f>
        <v>0</v>
      </c>
      <c r="S103" s="188">
        <v>0</v>
      </c>
      <c r="T103" s="189">
        <f>S103*H103</f>
        <v>0</v>
      </c>
      <c r="U103" s="35"/>
      <c r="V103" s="35"/>
      <c r="W103" s="35"/>
      <c r="X103" s="35"/>
      <c r="Y103" s="35"/>
      <c r="Z103" s="35"/>
      <c r="AA103" s="35"/>
      <c r="AB103" s="35"/>
      <c r="AC103" s="35"/>
      <c r="AD103" s="35"/>
      <c r="AE103" s="35"/>
      <c r="AR103" s="190" t="s">
        <v>152</v>
      </c>
      <c r="AT103" s="190" t="s">
        <v>147</v>
      </c>
      <c r="AU103" s="190" t="s">
        <v>79</v>
      </c>
      <c r="AY103" s="18" t="s">
        <v>144</v>
      </c>
      <c r="BE103" s="191">
        <f>IF(N103="základní",J103,0)</f>
        <v>0</v>
      </c>
      <c r="BF103" s="191">
        <f>IF(N103="snížená",J103,0)</f>
        <v>0</v>
      </c>
      <c r="BG103" s="191">
        <f>IF(N103="zákl. přenesená",J103,0)</f>
        <v>0</v>
      </c>
      <c r="BH103" s="191">
        <f>IF(N103="sníž. přenesená",J103,0)</f>
        <v>0</v>
      </c>
      <c r="BI103" s="191">
        <f>IF(N103="nulová",J103,0)</f>
        <v>0</v>
      </c>
      <c r="BJ103" s="18" t="s">
        <v>79</v>
      </c>
      <c r="BK103" s="191">
        <f>ROUND(I103*H103,2)</f>
        <v>0</v>
      </c>
      <c r="BL103" s="18" t="s">
        <v>152</v>
      </c>
      <c r="BM103" s="190" t="s">
        <v>323</v>
      </c>
    </row>
    <row r="104" spans="1:65" s="12" customFormat="1" ht="25.9" customHeight="1">
      <c r="B104" s="163"/>
      <c r="C104" s="164"/>
      <c r="D104" s="165" t="s">
        <v>70</v>
      </c>
      <c r="E104" s="166" t="s">
        <v>393</v>
      </c>
      <c r="F104" s="166" t="s">
        <v>393</v>
      </c>
      <c r="G104" s="164"/>
      <c r="H104" s="164"/>
      <c r="I104" s="167"/>
      <c r="J104" s="168">
        <f>BK104</f>
        <v>0</v>
      </c>
      <c r="K104" s="164"/>
      <c r="L104" s="169"/>
      <c r="M104" s="170"/>
      <c r="N104" s="171"/>
      <c r="O104" s="171"/>
      <c r="P104" s="172">
        <f>SUM(P105:P106)</f>
        <v>0</v>
      </c>
      <c r="Q104" s="171"/>
      <c r="R104" s="172">
        <f>SUM(R105:R106)</f>
        <v>0</v>
      </c>
      <c r="S104" s="171"/>
      <c r="T104" s="173">
        <f>SUM(T105:T106)</f>
        <v>0</v>
      </c>
      <c r="AR104" s="174" t="s">
        <v>79</v>
      </c>
      <c r="AT104" s="175" t="s">
        <v>70</v>
      </c>
      <c r="AU104" s="175" t="s">
        <v>71</v>
      </c>
      <c r="AY104" s="174" t="s">
        <v>144</v>
      </c>
      <c r="BK104" s="176">
        <f>SUM(BK105:BK106)</f>
        <v>0</v>
      </c>
    </row>
    <row r="105" spans="1:65" s="2" customFormat="1" ht="33" customHeight="1">
      <c r="A105" s="35"/>
      <c r="B105" s="36"/>
      <c r="C105" s="179" t="s">
        <v>71</v>
      </c>
      <c r="D105" s="179" t="s">
        <v>147</v>
      </c>
      <c r="E105" s="180" t="s">
        <v>394</v>
      </c>
      <c r="F105" s="181" t="s">
        <v>395</v>
      </c>
      <c r="G105" s="182" t="s">
        <v>150</v>
      </c>
      <c r="H105" s="183">
        <v>210</v>
      </c>
      <c r="I105" s="184"/>
      <c r="J105" s="185">
        <f>ROUND(I105*H105,2)</f>
        <v>0</v>
      </c>
      <c r="K105" s="181" t="s">
        <v>19</v>
      </c>
      <c r="L105" s="40"/>
      <c r="M105" s="186" t="s">
        <v>19</v>
      </c>
      <c r="N105" s="187" t="s">
        <v>42</v>
      </c>
      <c r="O105" s="65"/>
      <c r="P105" s="188">
        <f>O105*H105</f>
        <v>0</v>
      </c>
      <c r="Q105" s="188">
        <v>0</v>
      </c>
      <c r="R105" s="188">
        <f>Q105*H105</f>
        <v>0</v>
      </c>
      <c r="S105" s="188">
        <v>0</v>
      </c>
      <c r="T105" s="189">
        <f>S105*H105</f>
        <v>0</v>
      </c>
      <c r="U105" s="35"/>
      <c r="V105" s="35"/>
      <c r="W105" s="35"/>
      <c r="X105" s="35"/>
      <c r="Y105" s="35"/>
      <c r="Z105" s="35"/>
      <c r="AA105" s="35"/>
      <c r="AB105" s="35"/>
      <c r="AC105" s="35"/>
      <c r="AD105" s="35"/>
      <c r="AE105" s="35"/>
      <c r="AR105" s="190" t="s">
        <v>152</v>
      </c>
      <c r="AT105" s="190" t="s">
        <v>147</v>
      </c>
      <c r="AU105" s="190" t="s">
        <v>79</v>
      </c>
      <c r="AY105" s="18" t="s">
        <v>144</v>
      </c>
      <c r="BE105" s="191">
        <f>IF(N105="základní",J105,0)</f>
        <v>0</v>
      </c>
      <c r="BF105" s="191">
        <f>IF(N105="snížená",J105,0)</f>
        <v>0</v>
      </c>
      <c r="BG105" s="191">
        <f>IF(N105="zákl. přenesená",J105,0)</f>
        <v>0</v>
      </c>
      <c r="BH105" s="191">
        <f>IF(N105="sníž. přenesená",J105,0)</f>
        <v>0</v>
      </c>
      <c r="BI105" s="191">
        <f>IF(N105="nulová",J105,0)</f>
        <v>0</v>
      </c>
      <c r="BJ105" s="18" t="s">
        <v>79</v>
      </c>
      <c r="BK105" s="191">
        <f>ROUND(I105*H105,2)</f>
        <v>0</v>
      </c>
      <c r="BL105" s="18" t="s">
        <v>152</v>
      </c>
      <c r="BM105" s="190" t="s">
        <v>338</v>
      </c>
    </row>
    <row r="106" spans="1:65" s="2" customFormat="1" ht="33" customHeight="1">
      <c r="A106" s="35"/>
      <c r="B106" s="36"/>
      <c r="C106" s="179" t="s">
        <v>71</v>
      </c>
      <c r="D106" s="179" t="s">
        <v>147</v>
      </c>
      <c r="E106" s="180" t="s">
        <v>396</v>
      </c>
      <c r="F106" s="181" t="s">
        <v>397</v>
      </c>
      <c r="G106" s="182" t="s">
        <v>150</v>
      </c>
      <c r="H106" s="183">
        <v>87</v>
      </c>
      <c r="I106" s="184"/>
      <c r="J106" s="185">
        <f>ROUND(I106*H106,2)</f>
        <v>0</v>
      </c>
      <c r="K106" s="181" t="s">
        <v>19</v>
      </c>
      <c r="L106" s="40"/>
      <c r="M106" s="186" t="s">
        <v>19</v>
      </c>
      <c r="N106" s="187" t="s">
        <v>42</v>
      </c>
      <c r="O106" s="65"/>
      <c r="P106" s="188">
        <f>O106*H106</f>
        <v>0</v>
      </c>
      <c r="Q106" s="188">
        <v>0</v>
      </c>
      <c r="R106" s="188">
        <f>Q106*H106</f>
        <v>0</v>
      </c>
      <c r="S106" s="188">
        <v>0</v>
      </c>
      <c r="T106" s="189">
        <f>S106*H106</f>
        <v>0</v>
      </c>
      <c r="U106" s="35"/>
      <c r="V106" s="35"/>
      <c r="W106" s="35"/>
      <c r="X106" s="35"/>
      <c r="Y106" s="35"/>
      <c r="Z106" s="35"/>
      <c r="AA106" s="35"/>
      <c r="AB106" s="35"/>
      <c r="AC106" s="35"/>
      <c r="AD106" s="35"/>
      <c r="AE106" s="35"/>
      <c r="AR106" s="190" t="s">
        <v>152</v>
      </c>
      <c r="AT106" s="190" t="s">
        <v>147</v>
      </c>
      <c r="AU106" s="190" t="s">
        <v>79</v>
      </c>
      <c r="AY106" s="18" t="s">
        <v>144</v>
      </c>
      <c r="BE106" s="191">
        <f>IF(N106="základní",J106,0)</f>
        <v>0</v>
      </c>
      <c r="BF106" s="191">
        <f>IF(N106="snížená",J106,0)</f>
        <v>0</v>
      </c>
      <c r="BG106" s="191">
        <f>IF(N106="zákl. přenesená",J106,0)</f>
        <v>0</v>
      </c>
      <c r="BH106" s="191">
        <f>IF(N106="sníž. přenesená",J106,0)</f>
        <v>0</v>
      </c>
      <c r="BI106" s="191">
        <f>IF(N106="nulová",J106,0)</f>
        <v>0</v>
      </c>
      <c r="BJ106" s="18" t="s">
        <v>79</v>
      </c>
      <c r="BK106" s="191">
        <f>ROUND(I106*H106,2)</f>
        <v>0</v>
      </c>
      <c r="BL106" s="18" t="s">
        <v>152</v>
      </c>
      <c r="BM106" s="190" t="s">
        <v>348</v>
      </c>
    </row>
    <row r="107" spans="1:65" s="12" customFormat="1" ht="25.9" customHeight="1">
      <c r="B107" s="163"/>
      <c r="C107" s="164"/>
      <c r="D107" s="165" t="s">
        <v>70</v>
      </c>
      <c r="E107" s="166" t="s">
        <v>398</v>
      </c>
      <c r="F107" s="166" t="s">
        <v>398</v>
      </c>
      <c r="G107" s="164"/>
      <c r="H107" s="164"/>
      <c r="I107" s="167"/>
      <c r="J107" s="168">
        <f>BK107</f>
        <v>0</v>
      </c>
      <c r="K107" s="164"/>
      <c r="L107" s="169"/>
      <c r="M107" s="170"/>
      <c r="N107" s="171"/>
      <c r="O107" s="171"/>
      <c r="P107" s="172">
        <f>SUM(P108:P111)</f>
        <v>0</v>
      </c>
      <c r="Q107" s="171"/>
      <c r="R107" s="172">
        <f>SUM(R108:R111)</f>
        <v>0</v>
      </c>
      <c r="S107" s="171"/>
      <c r="T107" s="173">
        <f>SUM(T108:T111)</f>
        <v>0</v>
      </c>
      <c r="AR107" s="174" t="s">
        <v>79</v>
      </c>
      <c r="AT107" s="175" t="s">
        <v>70</v>
      </c>
      <c r="AU107" s="175" t="s">
        <v>71</v>
      </c>
      <c r="AY107" s="174" t="s">
        <v>144</v>
      </c>
      <c r="BK107" s="176">
        <f>SUM(BK108:BK111)</f>
        <v>0</v>
      </c>
    </row>
    <row r="108" spans="1:65" s="2" customFormat="1" ht="62.65" customHeight="1">
      <c r="A108" s="35"/>
      <c r="B108" s="36"/>
      <c r="C108" s="179" t="s">
        <v>71</v>
      </c>
      <c r="D108" s="179" t="s">
        <v>147</v>
      </c>
      <c r="E108" s="180" t="s">
        <v>399</v>
      </c>
      <c r="F108" s="181" t="s">
        <v>400</v>
      </c>
      <c r="G108" s="182" t="s">
        <v>379</v>
      </c>
      <c r="H108" s="183">
        <v>3</v>
      </c>
      <c r="I108" s="184"/>
      <c r="J108" s="185">
        <f>ROUND(I108*H108,2)</f>
        <v>0</v>
      </c>
      <c r="K108" s="181" t="s">
        <v>19</v>
      </c>
      <c r="L108" s="40"/>
      <c r="M108" s="186" t="s">
        <v>19</v>
      </c>
      <c r="N108" s="187" t="s">
        <v>42</v>
      </c>
      <c r="O108" s="65"/>
      <c r="P108" s="188">
        <f>O108*H108</f>
        <v>0</v>
      </c>
      <c r="Q108" s="188">
        <v>0</v>
      </c>
      <c r="R108" s="188">
        <f>Q108*H108</f>
        <v>0</v>
      </c>
      <c r="S108" s="188">
        <v>0</v>
      </c>
      <c r="T108" s="189">
        <f>S108*H108</f>
        <v>0</v>
      </c>
      <c r="U108" s="35"/>
      <c r="V108" s="35"/>
      <c r="W108" s="35"/>
      <c r="X108" s="35"/>
      <c r="Y108" s="35"/>
      <c r="Z108" s="35"/>
      <c r="AA108" s="35"/>
      <c r="AB108" s="35"/>
      <c r="AC108" s="35"/>
      <c r="AD108" s="35"/>
      <c r="AE108" s="35"/>
      <c r="AR108" s="190" t="s">
        <v>152</v>
      </c>
      <c r="AT108" s="190" t="s">
        <v>147</v>
      </c>
      <c r="AU108" s="190" t="s">
        <v>79</v>
      </c>
      <c r="AY108" s="18" t="s">
        <v>144</v>
      </c>
      <c r="BE108" s="191">
        <f>IF(N108="základní",J108,0)</f>
        <v>0</v>
      </c>
      <c r="BF108" s="191">
        <f>IF(N108="snížená",J108,0)</f>
        <v>0</v>
      </c>
      <c r="BG108" s="191">
        <f>IF(N108="zákl. přenesená",J108,0)</f>
        <v>0</v>
      </c>
      <c r="BH108" s="191">
        <f>IF(N108="sníž. přenesená",J108,0)</f>
        <v>0</v>
      </c>
      <c r="BI108" s="191">
        <f>IF(N108="nulová",J108,0)</f>
        <v>0</v>
      </c>
      <c r="BJ108" s="18" t="s">
        <v>79</v>
      </c>
      <c r="BK108" s="191">
        <f>ROUND(I108*H108,2)</f>
        <v>0</v>
      </c>
      <c r="BL108" s="18" t="s">
        <v>152</v>
      </c>
      <c r="BM108" s="190" t="s">
        <v>301</v>
      </c>
    </row>
    <row r="109" spans="1:65" s="2" customFormat="1" ht="37.9" customHeight="1">
      <c r="A109" s="35"/>
      <c r="B109" s="36"/>
      <c r="C109" s="179" t="s">
        <v>71</v>
      </c>
      <c r="D109" s="179" t="s">
        <v>147</v>
      </c>
      <c r="E109" s="180" t="s">
        <v>401</v>
      </c>
      <c r="F109" s="181" t="s">
        <v>402</v>
      </c>
      <c r="G109" s="182" t="s">
        <v>379</v>
      </c>
      <c r="H109" s="183">
        <v>4</v>
      </c>
      <c r="I109" s="184"/>
      <c r="J109" s="185">
        <f>ROUND(I109*H109,2)</f>
        <v>0</v>
      </c>
      <c r="K109" s="181" t="s">
        <v>19</v>
      </c>
      <c r="L109" s="40"/>
      <c r="M109" s="186" t="s">
        <v>19</v>
      </c>
      <c r="N109" s="187" t="s">
        <v>42</v>
      </c>
      <c r="O109" s="65"/>
      <c r="P109" s="188">
        <f>O109*H109</f>
        <v>0</v>
      </c>
      <c r="Q109" s="188">
        <v>0</v>
      </c>
      <c r="R109" s="188">
        <f>Q109*H109</f>
        <v>0</v>
      </c>
      <c r="S109" s="188">
        <v>0</v>
      </c>
      <c r="T109" s="189">
        <f>S109*H109</f>
        <v>0</v>
      </c>
      <c r="U109" s="35"/>
      <c r="V109" s="35"/>
      <c r="W109" s="35"/>
      <c r="X109" s="35"/>
      <c r="Y109" s="35"/>
      <c r="Z109" s="35"/>
      <c r="AA109" s="35"/>
      <c r="AB109" s="35"/>
      <c r="AC109" s="35"/>
      <c r="AD109" s="35"/>
      <c r="AE109" s="35"/>
      <c r="AR109" s="190" t="s">
        <v>152</v>
      </c>
      <c r="AT109" s="190" t="s">
        <v>147</v>
      </c>
      <c r="AU109" s="190" t="s">
        <v>79</v>
      </c>
      <c r="AY109" s="18" t="s">
        <v>144</v>
      </c>
      <c r="BE109" s="191">
        <f>IF(N109="základní",J109,0)</f>
        <v>0</v>
      </c>
      <c r="BF109" s="191">
        <f>IF(N109="snížená",J109,0)</f>
        <v>0</v>
      </c>
      <c r="BG109" s="191">
        <f>IF(N109="zákl. přenesená",J109,0)</f>
        <v>0</v>
      </c>
      <c r="BH109" s="191">
        <f>IF(N109="sníž. přenesená",J109,0)</f>
        <v>0</v>
      </c>
      <c r="BI109" s="191">
        <f>IF(N109="nulová",J109,0)</f>
        <v>0</v>
      </c>
      <c r="BJ109" s="18" t="s">
        <v>79</v>
      </c>
      <c r="BK109" s="191">
        <f>ROUND(I109*H109,2)</f>
        <v>0</v>
      </c>
      <c r="BL109" s="18" t="s">
        <v>152</v>
      </c>
      <c r="BM109" s="190" t="s">
        <v>403</v>
      </c>
    </row>
    <row r="110" spans="1:65" s="2" customFormat="1" ht="76.349999999999994" customHeight="1">
      <c r="A110" s="35"/>
      <c r="B110" s="36"/>
      <c r="C110" s="179" t="s">
        <v>71</v>
      </c>
      <c r="D110" s="179" t="s">
        <v>147</v>
      </c>
      <c r="E110" s="180" t="s">
        <v>404</v>
      </c>
      <c r="F110" s="181" t="s">
        <v>405</v>
      </c>
      <c r="G110" s="182" t="s">
        <v>379</v>
      </c>
      <c r="H110" s="183">
        <v>4</v>
      </c>
      <c r="I110" s="184"/>
      <c r="J110" s="185">
        <f>ROUND(I110*H110,2)</f>
        <v>0</v>
      </c>
      <c r="K110" s="181" t="s">
        <v>19</v>
      </c>
      <c r="L110" s="40"/>
      <c r="M110" s="186" t="s">
        <v>19</v>
      </c>
      <c r="N110" s="187" t="s">
        <v>42</v>
      </c>
      <c r="O110" s="65"/>
      <c r="P110" s="188">
        <f>O110*H110</f>
        <v>0</v>
      </c>
      <c r="Q110" s="188">
        <v>0</v>
      </c>
      <c r="R110" s="188">
        <f>Q110*H110</f>
        <v>0</v>
      </c>
      <c r="S110" s="188">
        <v>0</v>
      </c>
      <c r="T110" s="189">
        <f>S110*H110</f>
        <v>0</v>
      </c>
      <c r="U110" s="35"/>
      <c r="V110" s="35"/>
      <c r="W110" s="35"/>
      <c r="X110" s="35"/>
      <c r="Y110" s="35"/>
      <c r="Z110" s="35"/>
      <c r="AA110" s="35"/>
      <c r="AB110" s="35"/>
      <c r="AC110" s="35"/>
      <c r="AD110" s="35"/>
      <c r="AE110" s="35"/>
      <c r="AR110" s="190" t="s">
        <v>152</v>
      </c>
      <c r="AT110" s="190" t="s">
        <v>147</v>
      </c>
      <c r="AU110" s="190" t="s">
        <v>79</v>
      </c>
      <c r="AY110" s="18" t="s">
        <v>144</v>
      </c>
      <c r="BE110" s="191">
        <f>IF(N110="základní",J110,0)</f>
        <v>0</v>
      </c>
      <c r="BF110" s="191">
        <f>IF(N110="snížená",J110,0)</f>
        <v>0</v>
      </c>
      <c r="BG110" s="191">
        <f>IF(N110="zákl. přenesená",J110,0)</f>
        <v>0</v>
      </c>
      <c r="BH110" s="191">
        <f>IF(N110="sníž. přenesená",J110,0)</f>
        <v>0</v>
      </c>
      <c r="BI110" s="191">
        <f>IF(N110="nulová",J110,0)</f>
        <v>0</v>
      </c>
      <c r="BJ110" s="18" t="s">
        <v>79</v>
      </c>
      <c r="BK110" s="191">
        <f>ROUND(I110*H110,2)</f>
        <v>0</v>
      </c>
      <c r="BL110" s="18" t="s">
        <v>152</v>
      </c>
      <c r="BM110" s="190" t="s">
        <v>406</v>
      </c>
    </row>
    <row r="111" spans="1:65" s="2" customFormat="1" ht="78" customHeight="1">
      <c r="A111" s="35"/>
      <c r="B111" s="36"/>
      <c r="C111" s="179" t="s">
        <v>71</v>
      </c>
      <c r="D111" s="179" t="s">
        <v>147</v>
      </c>
      <c r="E111" s="180" t="s">
        <v>407</v>
      </c>
      <c r="F111" s="181" t="s">
        <v>408</v>
      </c>
      <c r="G111" s="182" t="s">
        <v>379</v>
      </c>
      <c r="H111" s="183">
        <v>4</v>
      </c>
      <c r="I111" s="184"/>
      <c r="J111" s="185">
        <f>ROUND(I111*H111,2)</f>
        <v>0</v>
      </c>
      <c r="K111" s="181" t="s">
        <v>19</v>
      </c>
      <c r="L111" s="40"/>
      <c r="M111" s="186" t="s">
        <v>19</v>
      </c>
      <c r="N111" s="187" t="s">
        <v>42</v>
      </c>
      <c r="O111" s="65"/>
      <c r="P111" s="188">
        <f>O111*H111</f>
        <v>0</v>
      </c>
      <c r="Q111" s="188">
        <v>0</v>
      </c>
      <c r="R111" s="188">
        <f>Q111*H111</f>
        <v>0</v>
      </c>
      <c r="S111" s="188">
        <v>0</v>
      </c>
      <c r="T111" s="189">
        <f>S111*H111</f>
        <v>0</v>
      </c>
      <c r="U111" s="35"/>
      <c r="V111" s="35"/>
      <c r="W111" s="35"/>
      <c r="X111" s="35"/>
      <c r="Y111" s="35"/>
      <c r="Z111" s="35"/>
      <c r="AA111" s="35"/>
      <c r="AB111" s="35"/>
      <c r="AC111" s="35"/>
      <c r="AD111" s="35"/>
      <c r="AE111" s="35"/>
      <c r="AR111" s="190" t="s">
        <v>152</v>
      </c>
      <c r="AT111" s="190" t="s">
        <v>147</v>
      </c>
      <c r="AU111" s="190" t="s">
        <v>79</v>
      </c>
      <c r="AY111" s="18" t="s">
        <v>144</v>
      </c>
      <c r="BE111" s="191">
        <f>IF(N111="základní",J111,0)</f>
        <v>0</v>
      </c>
      <c r="BF111" s="191">
        <f>IF(N111="snížená",J111,0)</f>
        <v>0</v>
      </c>
      <c r="BG111" s="191">
        <f>IF(N111="zákl. přenesená",J111,0)</f>
        <v>0</v>
      </c>
      <c r="BH111" s="191">
        <f>IF(N111="sníž. přenesená",J111,0)</f>
        <v>0</v>
      </c>
      <c r="BI111" s="191">
        <f>IF(N111="nulová",J111,0)</f>
        <v>0</v>
      </c>
      <c r="BJ111" s="18" t="s">
        <v>79</v>
      </c>
      <c r="BK111" s="191">
        <f>ROUND(I111*H111,2)</f>
        <v>0</v>
      </c>
      <c r="BL111" s="18" t="s">
        <v>152</v>
      </c>
      <c r="BM111" s="190" t="s">
        <v>409</v>
      </c>
    </row>
    <row r="112" spans="1:65" s="12" customFormat="1" ht="25.9" customHeight="1">
      <c r="B112" s="163"/>
      <c r="C112" s="164"/>
      <c r="D112" s="165" t="s">
        <v>70</v>
      </c>
      <c r="E112" s="166" t="s">
        <v>410</v>
      </c>
      <c r="F112" s="166" t="s">
        <v>410</v>
      </c>
      <c r="G112" s="164"/>
      <c r="H112" s="164"/>
      <c r="I112" s="167"/>
      <c r="J112" s="168">
        <f>BK112</f>
        <v>0</v>
      </c>
      <c r="K112" s="164"/>
      <c r="L112" s="169"/>
      <c r="M112" s="170"/>
      <c r="N112" s="171"/>
      <c r="O112" s="171"/>
      <c r="P112" s="172">
        <f>SUM(P113:P154)</f>
        <v>0</v>
      </c>
      <c r="Q112" s="171"/>
      <c r="R112" s="172">
        <f>SUM(R113:R154)</f>
        <v>0</v>
      </c>
      <c r="S112" s="171"/>
      <c r="T112" s="173">
        <f>SUM(T113:T154)</f>
        <v>0</v>
      </c>
      <c r="AR112" s="174" t="s">
        <v>79</v>
      </c>
      <c r="AT112" s="175" t="s">
        <v>70</v>
      </c>
      <c r="AU112" s="175" t="s">
        <v>71</v>
      </c>
      <c r="AY112" s="174" t="s">
        <v>144</v>
      </c>
      <c r="BK112" s="176">
        <f>SUM(BK113:BK154)</f>
        <v>0</v>
      </c>
    </row>
    <row r="113" spans="1:65" s="2" customFormat="1" ht="55.5" customHeight="1">
      <c r="A113" s="35"/>
      <c r="B113" s="36"/>
      <c r="C113" s="179" t="s">
        <v>71</v>
      </c>
      <c r="D113" s="179" t="s">
        <v>147</v>
      </c>
      <c r="E113" s="180" t="s">
        <v>411</v>
      </c>
      <c r="F113" s="181" t="s">
        <v>412</v>
      </c>
      <c r="G113" s="182" t="s">
        <v>379</v>
      </c>
      <c r="H113" s="183">
        <v>4</v>
      </c>
      <c r="I113" s="184"/>
      <c r="J113" s="185">
        <f>ROUND(I113*H113,2)</f>
        <v>0</v>
      </c>
      <c r="K113" s="181" t="s">
        <v>19</v>
      </c>
      <c r="L113" s="40"/>
      <c r="M113" s="186" t="s">
        <v>19</v>
      </c>
      <c r="N113" s="187" t="s">
        <v>42</v>
      </c>
      <c r="O113" s="65"/>
      <c r="P113" s="188">
        <f>O113*H113</f>
        <v>0</v>
      </c>
      <c r="Q113" s="188">
        <v>0</v>
      </c>
      <c r="R113" s="188">
        <f>Q113*H113</f>
        <v>0</v>
      </c>
      <c r="S113" s="188">
        <v>0</v>
      </c>
      <c r="T113" s="189">
        <f>S113*H113</f>
        <v>0</v>
      </c>
      <c r="U113" s="35"/>
      <c r="V113" s="35"/>
      <c r="W113" s="35"/>
      <c r="X113" s="35"/>
      <c r="Y113" s="35"/>
      <c r="Z113" s="35"/>
      <c r="AA113" s="35"/>
      <c r="AB113" s="35"/>
      <c r="AC113" s="35"/>
      <c r="AD113" s="35"/>
      <c r="AE113" s="35"/>
      <c r="AR113" s="190" t="s">
        <v>152</v>
      </c>
      <c r="AT113" s="190" t="s">
        <v>147</v>
      </c>
      <c r="AU113" s="190" t="s">
        <v>79</v>
      </c>
      <c r="AY113" s="18" t="s">
        <v>144</v>
      </c>
      <c r="BE113" s="191">
        <f>IF(N113="základní",J113,0)</f>
        <v>0</v>
      </c>
      <c r="BF113" s="191">
        <f>IF(N113="snížená",J113,0)</f>
        <v>0</v>
      </c>
      <c r="BG113" s="191">
        <f>IF(N113="zákl. přenesená",J113,0)</f>
        <v>0</v>
      </c>
      <c r="BH113" s="191">
        <f>IF(N113="sníž. přenesená",J113,0)</f>
        <v>0</v>
      </c>
      <c r="BI113" s="191">
        <f>IF(N113="nulová",J113,0)</f>
        <v>0</v>
      </c>
      <c r="BJ113" s="18" t="s">
        <v>79</v>
      </c>
      <c r="BK113" s="191">
        <f>ROUND(I113*H113,2)</f>
        <v>0</v>
      </c>
      <c r="BL113" s="18" t="s">
        <v>152</v>
      </c>
      <c r="BM113" s="190" t="s">
        <v>413</v>
      </c>
    </row>
    <row r="114" spans="1:65" s="2" customFormat="1" ht="39">
      <c r="A114" s="35"/>
      <c r="B114" s="36"/>
      <c r="C114" s="37"/>
      <c r="D114" s="199" t="s">
        <v>414</v>
      </c>
      <c r="E114" s="37"/>
      <c r="F114" s="246" t="s">
        <v>415</v>
      </c>
      <c r="G114" s="37"/>
      <c r="H114" s="37"/>
      <c r="I114" s="194"/>
      <c r="J114" s="37"/>
      <c r="K114" s="37"/>
      <c r="L114" s="40"/>
      <c r="M114" s="195"/>
      <c r="N114" s="196"/>
      <c r="O114" s="65"/>
      <c r="P114" s="65"/>
      <c r="Q114" s="65"/>
      <c r="R114" s="65"/>
      <c r="S114" s="65"/>
      <c r="T114" s="66"/>
      <c r="U114" s="35"/>
      <c r="V114" s="35"/>
      <c r="W114" s="35"/>
      <c r="X114" s="35"/>
      <c r="Y114" s="35"/>
      <c r="Z114" s="35"/>
      <c r="AA114" s="35"/>
      <c r="AB114" s="35"/>
      <c r="AC114" s="35"/>
      <c r="AD114" s="35"/>
      <c r="AE114" s="35"/>
      <c r="AT114" s="18" t="s">
        <v>414</v>
      </c>
      <c r="AU114" s="18" t="s">
        <v>79</v>
      </c>
    </row>
    <row r="115" spans="1:65" s="2" customFormat="1" ht="49.15" customHeight="1">
      <c r="A115" s="35"/>
      <c r="B115" s="36"/>
      <c r="C115" s="179" t="s">
        <v>79</v>
      </c>
      <c r="D115" s="179" t="s">
        <v>147</v>
      </c>
      <c r="E115" s="180" t="s">
        <v>416</v>
      </c>
      <c r="F115" s="181" t="s">
        <v>417</v>
      </c>
      <c r="G115" s="182" t="s">
        <v>379</v>
      </c>
      <c r="H115" s="183">
        <v>4</v>
      </c>
      <c r="I115" s="184"/>
      <c r="J115" s="185">
        <f>ROUND(I115*H115,2)</f>
        <v>0</v>
      </c>
      <c r="K115" s="181" t="s">
        <v>19</v>
      </c>
      <c r="L115" s="40"/>
      <c r="M115" s="186" t="s">
        <v>19</v>
      </c>
      <c r="N115" s="187" t="s">
        <v>42</v>
      </c>
      <c r="O115" s="65"/>
      <c r="P115" s="188">
        <f>O115*H115</f>
        <v>0</v>
      </c>
      <c r="Q115" s="188">
        <v>0</v>
      </c>
      <c r="R115" s="188">
        <f>Q115*H115</f>
        <v>0</v>
      </c>
      <c r="S115" s="188">
        <v>0</v>
      </c>
      <c r="T115" s="189">
        <f>S115*H115</f>
        <v>0</v>
      </c>
      <c r="U115" s="35"/>
      <c r="V115" s="35"/>
      <c r="W115" s="35"/>
      <c r="X115" s="35"/>
      <c r="Y115" s="35"/>
      <c r="Z115" s="35"/>
      <c r="AA115" s="35"/>
      <c r="AB115" s="35"/>
      <c r="AC115" s="35"/>
      <c r="AD115" s="35"/>
      <c r="AE115" s="35"/>
      <c r="AR115" s="190" t="s">
        <v>152</v>
      </c>
      <c r="AT115" s="190" t="s">
        <v>147</v>
      </c>
      <c r="AU115" s="190" t="s">
        <v>79</v>
      </c>
      <c r="AY115" s="18" t="s">
        <v>144</v>
      </c>
      <c r="BE115" s="191">
        <f>IF(N115="základní",J115,0)</f>
        <v>0</v>
      </c>
      <c r="BF115" s="191">
        <f>IF(N115="snížená",J115,0)</f>
        <v>0</v>
      </c>
      <c r="BG115" s="191">
        <f>IF(N115="zákl. přenesená",J115,0)</f>
        <v>0</v>
      </c>
      <c r="BH115" s="191">
        <f>IF(N115="sníž. přenesená",J115,0)</f>
        <v>0</v>
      </c>
      <c r="BI115" s="191">
        <f>IF(N115="nulová",J115,0)</f>
        <v>0</v>
      </c>
      <c r="BJ115" s="18" t="s">
        <v>79</v>
      </c>
      <c r="BK115" s="191">
        <f>ROUND(I115*H115,2)</f>
        <v>0</v>
      </c>
      <c r="BL115" s="18" t="s">
        <v>152</v>
      </c>
      <c r="BM115" s="190" t="s">
        <v>418</v>
      </c>
    </row>
    <row r="116" spans="1:65" s="2" customFormat="1" ht="16.5" customHeight="1">
      <c r="A116" s="35"/>
      <c r="B116" s="36"/>
      <c r="C116" s="179" t="s">
        <v>71</v>
      </c>
      <c r="D116" s="179" t="s">
        <v>147</v>
      </c>
      <c r="E116" s="180" t="s">
        <v>419</v>
      </c>
      <c r="F116" s="181" t="s">
        <v>420</v>
      </c>
      <c r="G116" s="182" t="s">
        <v>379</v>
      </c>
      <c r="H116" s="183">
        <v>4</v>
      </c>
      <c r="I116" s="184"/>
      <c r="J116" s="185">
        <f>ROUND(I116*H116,2)</f>
        <v>0</v>
      </c>
      <c r="K116" s="181" t="s">
        <v>19</v>
      </c>
      <c r="L116" s="40"/>
      <c r="M116" s="186" t="s">
        <v>19</v>
      </c>
      <c r="N116" s="187" t="s">
        <v>42</v>
      </c>
      <c r="O116" s="65"/>
      <c r="P116" s="188">
        <f>O116*H116</f>
        <v>0</v>
      </c>
      <c r="Q116" s="188">
        <v>0</v>
      </c>
      <c r="R116" s="188">
        <f>Q116*H116</f>
        <v>0</v>
      </c>
      <c r="S116" s="188">
        <v>0</v>
      </c>
      <c r="T116" s="189">
        <f>S116*H116</f>
        <v>0</v>
      </c>
      <c r="U116" s="35"/>
      <c r="V116" s="35"/>
      <c r="W116" s="35"/>
      <c r="X116" s="35"/>
      <c r="Y116" s="35"/>
      <c r="Z116" s="35"/>
      <c r="AA116" s="35"/>
      <c r="AB116" s="35"/>
      <c r="AC116" s="35"/>
      <c r="AD116" s="35"/>
      <c r="AE116" s="35"/>
      <c r="AR116" s="190" t="s">
        <v>152</v>
      </c>
      <c r="AT116" s="190" t="s">
        <v>147</v>
      </c>
      <c r="AU116" s="190" t="s">
        <v>79</v>
      </c>
      <c r="AY116" s="18" t="s">
        <v>144</v>
      </c>
      <c r="BE116" s="191">
        <f>IF(N116="základní",J116,0)</f>
        <v>0</v>
      </c>
      <c r="BF116" s="191">
        <f>IF(N116="snížená",J116,0)</f>
        <v>0</v>
      </c>
      <c r="BG116" s="191">
        <f>IF(N116="zákl. přenesená",J116,0)</f>
        <v>0</v>
      </c>
      <c r="BH116" s="191">
        <f>IF(N116="sníž. přenesená",J116,0)</f>
        <v>0</v>
      </c>
      <c r="BI116" s="191">
        <f>IF(N116="nulová",J116,0)</f>
        <v>0</v>
      </c>
      <c r="BJ116" s="18" t="s">
        <v>79</v>
      </c>
      <c r="BK116" s="191">
        <f>ROUND(I116*H116,2)</f>
        <v>0</v>
      </c>
      <c r="BL116" s="18" t="s">
        <v>152</v>
      </c>
      <c r="BM116" s="190" t="s">
        <v>421</v>
      </c>
    </row>
    <row r="117" spans="1:65" s="2" customFormat="1" ht="16.5" customHeight="1">
      <c r="A117" s="35"/>
      <c r="B117" s="36"/>
      <c r="C117" s="179" t="s">
        <v>71</v>
      </c>
      <c r="D117" s="179" t="s">
        <v>147</v>
      </c>
      <c r="E117" s="180" t="s">
        <v>422</v>
      </c>
      <c r="F117" s="181" t="s">
        <v>423</v>
      </c>
      <c r="G117" s="182" t="s">
        <v>379</v>
      </c>
      <c r="H117" s="183">
        <v>4</v>
      </c>
      <c r="I117" s="184"/>
      <c r="J117" s="185">
        <f>ROUND(I117*H117,2)</f>
        <v>0</v>
      </c>
      <c r="K117" s="181" t="s">
        <v>19</v>
      </c>
      <c r="L117" s="40"/>
      <c r="M117" s="186" t="s">
        <v>19</v>
      </c>
      <c r="N117" s="187" t="s">
        <v>42</v>
      </c>
      <c r="O117" s="65"/>
      <c r="P117" s="188">
        <f>O117*H117</f>
        <v>0</v>
      </c>
      <c r="Q117" s="188">
        <v>0</v>
      </c>
      <c r="R117" s="188">
        <f>Q117*H117</f>
        <v>0</v>
      </c>
      <c r="S117" s="188">
        <v>0</v>
      </c>
      <c r="T117" s="189">
        <f>S117*H117</f>
        <v>0</v>
      </c>
      <c r="U117" s="35"/>
      <c r="V117" s="35"/>
      <c r="W117" s="35"/>
      <c r="X117" s="35"/>
      <c r="Y117" s="35"/>
      <c r="Z117" s="35"/>
      <c r="AA117" s="35"/>
      <c r="AB117" s="35"/>
      <c r="AC117" s="35"/>
      <c r="AD117" s="35"/>
      <c r="AE117" s="35"/>
      <c r="AR117" s="190" t="s">
        <v>152</v>
      </c>
      <c r="AT117" s="190" t="s">
        <v>147</v>
      </c>
      <c r="AU117" s="190" t="s">
        <v>79</v>
      </c>
      <c r="AY117" s="18" t="s">
        <v>144</v>
      </c>
      <c r="BE117" s="191">
        <f>IF(N117="základní",J117,0)</f>
        <v>0</v>
      </c>
      <c r="BF117" s="191">
        <f>IF(N117="snížená",J117,0)</f>
        <v>0</v>
      </c>
      <c r="BG117" s="191">
        <f>IF(N117="zákl. přenesená",J117,0)</f>
        <v>0</v>
      </c>
      <c r="BH117" s="191">
        <f>IF(N117="sníž. přenesená",J117,0)</f>
        <v>0</v>
      </c>
      <c r="BI117" s="191">
        <f>IF(N117="nulová",J117,0)</f>
        <v>0</v>
      </c>
      <c r="BJ117" s="18" t="s">
        <v>79</v>
      </c>
      <c r="BK117" s="191">
        <f>ROUND(I117*H117,2)</f>
        <v>0</v>
      </c>
      <c r="BL117" s="18" t="s">
        <v>152</v>
      </c>
      <c r="BM117" s="190" t="s">
        <v>424</v>
      </c>
    </row>
    <row r="118" spans="1:65" s="2" customFormat="1" ht="55.5" customHeight="1">
      <c r="A118" s="35"/>
      <c r="B118" s="36"/>
      <c r="C118" s="179" t="s">
        <v>71</v>
      </c>
      <c r="D118" s="179" t="s">
        <v>147</v>
      </c>
      <c r="E118" s="180" t="s">
        <v>425</v>
      </c>
      <c r="F118" s="181" t="s">
        <v>412</v>
      </c>
      <c r="G118" s="182" t="s">
        <v>379</v>
      </c>
      <c r="H118" s="183">
        <v>3</v>
      </c>
      <c r="I118" s="184"/>
      <c r="J118" s="185">
        <f>ROUND(I118*H118,2)</f>
        <v>0</v>
      </c>
      <c r="K118" s="181" t="s">
        <v>19</v>
      </c>
      <c r="L118" s="40"/>
      <c r="M118" s="186" t="s">
        <v>19</v>
      </c>
      <c r="N118" s="187" t="s">
        <v>42</v>
      </c>
      <c r="O118" s="65"/>
      <c r="P118" s="188">
        <f>O118*H118</f>
        <v>0</v>
      </c>
      <c r="Q118" s="188">
        <v>0</v>
      </c>
      <c r="R118" s="188">
        <f>Q118*H118</f>
        <v>0</v>
      </c>
      <c r="S118" s="188">
        <v>0</v>
      </c>
      <c r="T118" s="189">
        <f>S118*H118</f>
        <v>0</v>
      </c>
      <c r="U118" s="35"/>
      <c r="V118" s="35"/>
      <c r="W118" s="35"/>
      <c r="X118" s="35"/>
      <c r="Y118" s="35"/>
      <c r="Z118" s="35"/>
      <c r="AA118" s="35"/>
      <c r="AB118" s="35"/>
      <c r="AC118" s="35"/>
      <c r="AD118" s="35"/>
      <c r="AE118" s="35"/>
      <c r="AR118" s="190" t="s">
        <v>152</v>
      </c>
      <c r="AT118" s="190" t="s">
        <v>147</v>
      </c>
      <c r="AU118" s="190" t="s">
        <v>79</v>
      </c>
      <c r="AY118" s="18" t="s">
        <v>144</v>
      </c>
      <c r="BE118" s="191">
        <f>IF(N118="základní",J118,0)</f>
        <v>0</v>
      </c>
      <c r="BF118" s="191">
        <f>IF(N118="snížená",J118,0)</f>
        <v>0</v>
      </c>
      <c r="BG118" s="191">
        <f>IF(N118="zákl. přenesená",J118,0)</f>
        <v>0</v>
      </c>
      <c r="BH118" s="191">
        <f>IF(N118="sníž. přenesená",J118,0)</f>
        <v>0</v>
      </c>
      <c r="BI118" s="191">
        <f>IF(N118="nulová",J118,0)</f>
        <v>0</v>
      </c>
      <c r="BJ118" s="18" t="s">
        <v>79</v>
      </c>
      <c r="BK118" s="191">
        <f>ROUND(I118*H118,2)</f>
        <v>0</v>
      </c>
      <c r="BL118" s="18" t="s">
        <v>152</v>
      </c>
      <c r="BM118" s="190" t="s">
        <v>426</v>
      </c>
    </row>
    <row r="119" spans="1:65" s="2" customFormat="1" ht="39">
      <c r="A119" s="35"/>
      <c r="B119" s="36"/>
      <c r="C119" s="37"/>
      <c r="D119" s="199" t="s">
        <v>414</v>
      </c>
      <c r="E119" s="37"/>
      <c r="F119" s="246" t="s">
        <v>415</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414</v>
      </c>
      <c r="AU119" s="18" t="s">
        <v>79</v>
      </c>
    </row>
    <row r="120" spans="1:65" s="2" customFormat="1" ht="49.15" customHeight="1">
      <c r="A120" s="35"/>
      <c r="B120" s="36"/>
      <c r="C120" s="179" t="s">
        <v>81</v>
      </c>
      <c r="D120" s="179" t="s">
        <v>147</v>
      </c>
      <c r="E120" s="180" t="s">
        <v>427</v>
      </c>
      <c r="F120" s="181" t="s">
        <v>417</v>
      </c>
      <c r="G120" s="182" t="s">
        <v>379</v>
      </c>
      <c r="H120" s="183">
        <v>3</v>
      </c>
      <c r="I120" s="184"/>
      <c r="J120" s="185">
        <f>ROUND(I120*H120,2)</f>
        <v>0</v>
      </c>
      <c r="K120" s="181" t="s">
        <v>19</v>
      </c>
      <c r="L120" s="40"/>
      <c r="M120" s="186" t="s">
        <v>19</v>
      </c>
      <c r="N120" s="187" t="s">
        <v>42</v>
      </c>
      <c r="O120" s="65"/>
      <c r="P120" s="188">
        <f>O120*H120</f>
        <v>0</v>
      </c>
      <c r="Q120" s="188">
        <v>0</v>
      </c>
      <c r="R120" s="188">
        <f>Q120*H120</f>
        <v>0</v>
      </c>
      <c r="S120" s="188">
        <v>0</v>
      </c>
      <c r="T120" s="189">
        <f>S120*H120</f>
        <v>0</v>
      </c>
      <c r="U120" s="35"/>
      <c r="V120" s="35"/>
      <c r="W120" s="35"/>
      <c r="X120" s="35"/>
      <c r="Y120" s="35"/>
      <c r="Z120" s="35"/>
      <c r="AA120" s="35"/>
      <c r="AB120" s="35"/>
      <c r="AC120" s="35"/>
      <c r="AD120" s="35"/>
      <c r="AE120" s="35"/>
      <c r="AR120" s="190" t="s">
        <v>152</v>
      </c>
      <c r="AT120" s="190" t="s">
        <v>147</v>
      </c>
      <c r="AU120" s="190" t="s">
        <v>79</v>
      </c>
      <c r="AY120" s="18" t="s">
        <v>144</v>
      </c>
      <c r="BE120" s="191">
        <f>IF(N120="základní",J120,0)</f>
        <v>0</v>
      </c>
      <c r="BF120" s="191">
        <f>IF(N120="snížená",J120,0)</f>
        <v>0</v>
      </c>
      <c r="BG120" s="191">
        <f>IF(N120="zákl. přenesená",J120,0)</f>
        <v>0</v>
      </c>
      <c r="BH120" s="191">
        <f>IF(N120="sníž. přenesená",J120,0)</f>
        <v>0</v>
      </c>
      <c r="BI120" s="191">
        <f>IF(N120="nulová",J120,0)</f>
        <v>0</v>
      </c>
      <c r="BJ120" s="18" t="s">
        <v>79</v>
      </c>
      <c r="BK120" s="191">
        <f>ROUND(I120*H120,2)</f>
        <v>0</v>
      </c>
      <c r="BL120" s="18" t="s">
        <v>152</v>
      </c>
      <c r="BM120" s="190" t="s">
        <v>428</v>
      </c>
    </row>
    <row r="121" spans="1:65" s="2" customFormat="1" ht="16.5" customHeight="1">
      <c r="A121" s="35"/>
      <c r="B121" s="36"/>
      <c r="C121" s="179" t="s">
        <v>71</v>
      </c>
      <c r="D121" s="179" t="s">
        <v>147</v>
      </c>
      <c r="E121" s="180" t="s">
        <v>419</v>
      </c>
      <c r="F121" s="181" t="s">
        <v>420</v>
      </c>
      <c r="G121" s="182" t="s">
        <v>379</v>
      </c>
      <c r="H121" s="183">
        <v>3</v>
      </c>
      <c r="I121" s="184"/>
      <c r="J121" s="185">
        <f>ROUND(I121*H121,2)</f>
        <v>0</v>
      </c>
      <c r="K121" s="181" t="s">
        <v>19</v>
      </c>
      <c r="L121" s="40"/>
      <c r="M121" s="186" t="s">
        <v>19</v>
      </c>
      <c r="N121" s="187" t="s">
        <v>42</v>
      </c>
      <c r="O121" s="65"/>
      <c r="P121" s="188">
        <f>O121*H121</f>
        <v>0</v>
      </c>
      <c r="Q121" s="188">
        <v>0</v>
      </c>
      <c r="R121" s="188">
        <f>Q121*H121</f>
        <v>0</v>
      </c>
      <c r="S121" s="188">
        <v>0</v>
      </c>
      <c r="T121" s="189">
        <f>S121*H121</f>
        <v>0</v>
      </c>
      <c r="U121" s="35"/>
      <c r="V121" s="35"/>
      <c r="W121" s="35"/>
      <c r="X121" s="35"/>
      <c r="Y121" s="35"/>
      <c r="Z121" s="35"/>
      <c r="AA121" s="35"/>
      <c r="AB121" s="35"/>
      <c r="AC121" s="35"/>
      <c r="AD121" s="35"/>
      <c r="AE121" s="35"/>
      <c r="AR121" s="190" t="s">
        <v>152</v>
      </c>
      <c r="AT121" s="190" t="s">
        <v>147</v>
      </c>
      <c r="AU121" s="190" t="s">
        <v>79</v>
      </c>
      <c r="AY121" s="18" t="s">
        <v>144</v>
      </c>
      <c r="BE121" s="191">
        <f>IF(N121="základní",J121,0)</f>
        <v>0</v>
      </c>
      <c r="BF121" s="191">
        <f>IF(N121="snížená",J121,0)</f>
        <v>0</v>
      </c>
      <c r="BG121" s="191">
        <f>IF(N121="zákl. přenesená",J121,0)</f>
        <v>0</v>
      </c>
      <c r="BH121" s="191">
        <f>IF(N121="sníž. přenesená",J121,0)</f>
        <v>0</v>
      </c>
      <c r="BI121" s="191">
        <f>IF(N121="nulová",J121,0)</f>
        <v>0</v>
      </c>
      <c r="BJ121" s="18" t="s">
        <v>79</v>
      </c>
      <c r="BK121" s="191">
        <f>ROUND(I121*H121,2)</f>
        <v>0</v>
      </c>
      <c r="BL121" s="18" t="s">
        <v>152</v>
      </c>
      <c r="BM121" s="190" t="s">
        <v>429</v>
      </c>
    </row>
    <row r="122" spans="1:65" s="2" customFormat="1" ht="16.5" customHeight="1">
      <c r="A122" s="35"/>
      <c r="B122" s="36"/>
      <c r="C122" s="179" t="s">
        <v>71</v>
      </c>
      <c r="D122" s="179" t="s">
        <v>147</v>
      </c>
      <c r="E122" s="180" t="s">
        <v>422</v>
      </c>
      <c r="F122" s="181" t="s">
        <v>423</v>
      </c>
      <c r="G122" s="182" t="s">
        <v>379</v>
      </c>
      <c r="H122" s="183">
        <v>3</v>
      </c>
      <c r="I122" s="184"/>
      <c r="J122" s="185">
        <f>ROUND(I122*H122,2)</f>
        <v>0</v>
      </c>
      <c r="K122" s="181" t="s">
        <v>19</v>
      </c>
      <c r="L122" s="40"/>
      <c r="M122" s="186" t="s">
        <v>19</v>
      </c>
      <c r="N122" s="187" t="s">
        <v>42</v>
      </c>
      <c r="O122" s="65"/>
      <c r="P122" s="188">
        <f>O122*H122</f>
        <v>0</v>
      </c>
      <c r="Q122" s="188">
        <v>0</v>
      </c>
      <c r="R122" s="188">
        <f>Q122*H122</f>
        <v>0</v>
      </c>
      <c r="S122" s="188">
        <v>0</v>
      </c>
      <c r="T122" s="189">
        <f>S122*H122</f>
        <v>0</v>
      </c>
      <c r="U122" s="35"/>
      <c r="V122" s="35"/>
      <c r="W122" s="35"/>
      <c r="X122" s="35"/>
      <c r="Y122" s="35"/>
      <c r="Z122" s="35"/>
      <c r="AA122" s="35"/>
      <c r="AB122" s="35"/>
      <c r="AC122" s="35"/>
      <c r="AD122" s="35"/>
      <c r="AE122" s="35"/>
      <c r="AR122" s="190" t="s">
        <v>152</v>
      </c>
      <c r="AT122" s="190" t="s">
        <v>147</v>
      </c>
      <c r="AU122" s="190" t="s">
        <v>79</v>
      </c>
      <c r="AY122" s="18" t="s">
        <v>144</v>
      </c>
      <c r="BE122" s="191">
        <f>IF(N122="základní",J122,0)</f>
        <v>0</v>
      </c>
      <c r="BF122" s="191">
        <f>IF(N122="snížená",J122,0)</f>
        <v>0</v>
      </c>
      <c r="BG122" s="191">
        <f>IF(N122="zákl. přenesená",J122,0)</f>
        <v>0</v>
      </c>
      <c r="BH122" s="191">
        <f>IF(N122="sníž. přenesená",J122,0)</f>
        <v>0</v>
      </c>
      <c r="BI122" s="191">
        <f>IF(N122="nulová",J122,0)</f>
        <v>0</v>
      </c>
      <c r="BJ122" s="18" t="s">
        <v>79</v>
      </c>
      <c r="BK122" s="191">
        <f>ROUND(I122*H122,2)</f>
        <v>0</v>
      </c>
      <c r="BL122" s="18" t="s">
        <v>152</v>
      </c>
      <c r="BM122" s="190" t="s">
        <v>430</v>
      </c>
    </row>
    <row r="123" spans="1:65" s="2" customFormat="1" ht="55.5" customHeight="1">
      <c r="A123" s="35"/>
      <c r="B123" s="36"/>
      <c r="C123" s="179" t="s">
        <v>71</v>
      </c>
      <c r="D123" s="179" t="s">
        <v>147</v>
      </c>
      <c r="E123" s="180" t="s">
        <v>431</v>
      </c>
      <c r="F123" s="181" t="s">
        <v>432</v>
      </c>
      <c r="G123" s="182" t="s">
        <v>379</v>
      </c>
      <c r="H123" s="183">
        <v>7</v>
      </c>
      <c r="I123" s="184"/>
      <c r="J123" s="185">
        <f>ROUND(I123*H123,2)</f>
        <v>0</v>
      </c>
      <c r="K123" s="181" t="s">
        <v>19</v>
      </c>
      <c r="L123" s="40"/>
      <c r="M123" s="186" t="s">
        <v>19</v>
      </c>
      <c r="N123" s="187" t="s">
        <v>42</v>
      </c>
      <c r="O123" s="65"/>
      <c r="P123" s="188">
        <f>O123*H123</f>
        <v>0</v>
      </c>
      <c r="Q123" s="188">
        <v>0</v>
      </c>
      <c r="R123" s="188">
        <f>Q123*H123</f>
        <v>0</v>
      </c>
      <c r="S123" s="188">
        <v>0</v>
      </c>
      <c r="T123" s="189">
        <f>S123*H123</f>
        <v>0</v>
      </c>
      <c r="U123" s="35"/>
      <c r="V123" s="35"/>
      <c r="W123" s="35"/>
      <c r="X123" s="35"/>
      <c r="Y123" s="35"/>
      <c r="Z123" s="35"/>
      <c r="AA123" s="35"/>
      <c r="AB123" s="35"/>
      <c r="AC123" s="35"/>
      <c r="AD123" s="35"/>
      <c r="AE123" s="35"/>
      <c r="AR123" s="190" t="s">
        <v>152</v>
      </c>
      <c r="AT123" s="190" t="s">
        <v>147</v>
      </c>
      <c r="AU123" s="190" t="s">
        <v>79</v>
      </c>
      <c r="AY123" s="18" t="s">
        <v>144</v>
      </c>
      <c r="BE123" s="191">
        <f>IF(N123="základní",J123,0)</f>
        <v>0</v>
      </c>
      <c r="BF123" s="191">
        <f>IF(N123="snížená",J123,0)</f>
        <v>0</v>
      </c>
      <c r="BG123" s="191">
        <f>IF(N123="zákl. přenesená",J123,0)</f>
        <v>0</v>
      </c>
      <c r="BH123" s="191">
        <f>IF(N123="sníž. přenesená",J123,0)</f>
        <v>0</v>
      </c>
      <c r="BI123" s="191">
        <f>IF(N123="nulová",J123,0)</f>
        <v>0</v>
      </c>
      <c r="BJ123" s="18" t="s">
        <v>79</v>
      </c>
      <c r="BK123" s="191">
        <f>ROUND(I123*H123,2)</f>
        <v>0</v>
      </c>
      <c r="BL123" s="18" t="s">
        <v>152</v>
      </c>
      <c r="BM123" s="190" t="s">
        <v>433</v>
      </c>
    </row>
    <row r="124" spans="1:65" s="2" customFormat="1" ht="39">
      <c r="A124" s="35"/>
      <c r="B124" s="36"/>
      <c r="C124" s="37"/>
      <c r="D124" s="199" t="s">
        <v>414</v>
      </c>
      <c r="E124" s="37"/>
      <c r="F124" s="246" t="s">
        <v>415</v>
      </c>
      <c r="G124" s="37"/>
      <c r="H124" s="37"/>
      <c r="I124" s="194"/>
      <c r="J124" s="37"/>
      <c r="K124" s="37"/>
      <c r="L124" s="40"/>
      <c r="M124" s="195"/>
      <c r="N124" s="196"/>
      <c r="O124" s="65"/>
      <c r="P124" s="65"/>
      <c r="Q124" s="65"/>
      <c r="R124" s="65"/>
      <c r="S124" s="65"/>
      <c r="T124" s="66"/>
      <c r="U124" s="35"/>
      <c r="V124" s="35"/>
      <c r="W124" s="35"/>
      <c r="X124" s="35"/>
      <c r="Y124" s="35"/>
      <c r="Z124" s="35"/>
      <c r="AA124" s="35"/>
      <c r="AB124" s="35"/>
      <c r="AC124" s="35"/>
      <c r="AD124" s="35"/>
      <c r="AE124" s="35"/>
      <c r="AT124" s="18" t="s">
        <v>414</v>
      </c>
      <c r="AU124" s="18" t="s">
        <v>79</v>
      </c>
    </row>
    <row r="125" spans="1:65" s="2" customFormat="1" ht="49.15" customHeight="1">
      <c r="A125" s="35"/>
      <c r="B125" s="36"/>
      <c r="C125" s="179" t="s">
        <v>168</v>
      </c>
      <c r="D125" s="179" t="s">
        <v>147</v>
      </c>
      <c r="E125" s="180" t="s">
        <v>434</v>
      </c>
      <c r="F125" s="181" t="s">
        <v>417</v>
      </c>
      <c r="G125" s="182" t="s">
        <v>379</v>
      </c>
      <c r="H125" s="183">
        <v>7</v>
      </c>
      <c r="I125" s="184"/>
      <c r="J125" s="185">
        <f>ROUND(I125*H125,2)</f>
        <v>0</v>
      </c>
      <c r="K125" s="181" t="s">
        <v>19</v>
      </c>
      <c r="L125" s="40"/>
      <c r="M125" s="186" t="s">
        <v>19</v>
      </c>
      <c r="N125" s="187" t="s">
        <v>42</v>
      </c>
      <c r="O125" s="65"/>
      <c r="P125" s="188">
        <f>O125*H125</f>
        <v>0</v>
      </c>
      <c r="Q125" s="188">
        <v>0</v>
      </c>
      <c r="R125" s="188">
        <f>Q125*H125</f>
        <v>0</v>
      </c>
      <c r="S125" s="188">
        <v>0</v>
      </c>
      <c r="T125" s="189">
        <f>S125*H125</f>
        <v>0</v>
      </c>
      <c r="U125" s="35"/>
      <c r="V125" s="35"/>
      <c r="W125" s="35"/>
      <c r="X125" s="35"/>
      <c r="Y125" s="35"/>
      <c r="Z125" s="35"/>
      <c r="AA125" s="35"/>
      <c r="AB125" s="35"/>
      <c r="AC125" s="35"/>
      <c r="AD125" s="35"/>
      <c r="AE125" s="35"/>
      <c r="AR125" s="190" t="s">
        <v>152</v>
      </c>
      <c r="AT125" s="190" t="s">
        <v>147</v>
      </c>
      <c r="AU125" s="190" t="s">
        <v>79</v>
      </c>
      <c r="AY125" s="18" t="s">
        <v>144</v>
      </c>
      <c r="BE125" s="191">
        <f>IF(N125="základní",J125,0)</f>
        <v>0</v>
      </c>
      <c r="BF125" s="191">
        <f>IF(N125="snížená",J125,0)</f>
        <v>0</v>
      </c>
      <c r="BG125" s="191">
        <f>IF(N125="zákl. přenesená",J125,0)</f>
        <v>0</v>
      </c>
      <c r="BH125" s="191">
        <f>IF(N125="sníž. přenesená",J125,0)</f>
        <v>0</v>
      </c>
      <c r="BI125" s="191">
        <f>IF(N125="nulová",J125,0)</f>
        <v>0</v>
      </c>
      <c r="BJ125" s="18" t="s">
        <v>79</v>
      </c>
      <c r="BK125" s="191">
        <f>ROUND(I125*H125,2)</f>
        <v>0</v>
      </c>
      <c r="BL125" s="18" t="s">
        <v>152</v>
      </c>
      <c r="BM125" s="190" t="s">
        <v>435</v>
      </c>
    </row>
    <row r="126" spans="1:65" s="2" customFormat="1" ht="16.5" customHeight="1">
      <c r="A126" s="35"/>
      <c r="B126" s="36"/>
      <c r="C126" s="179" t="s">
        <v>71</v>
      </c>
      <c r="D126" s="179" t="s">
        <v>147</v>
      </c>
      <c r="E126" s="180" t="s">
        <v>419</v>
      </c>
      <c r="F126" s="181" t="s">
        <v>420</v>
      </c>
      <c r="G126" s="182" t="s">
        <v>379</v>
      </c>
      <c r="H126" s="183">
        <v>7</v>
      </c>
      <c r="I126" s="184"/>
      <c r="J126" s="185">
        <f>ROUND(I126*H126,2)</f>
        <v>0</v>
      </c>
      <c r="K126" s="181" t="s">
        <v>19</v>
      </c>
      <c r="L126" s="40"/>
      <c r="M126" s="186" t="s">
        <v>19</v>
      </c>
      <c r="N126" s="187" t="s">
        <v>42</v>
      </c>
      <c r="O126" s="65"/>
      <c r="P126" s="188">
        <f>O126*H126</f>
        <v>0</v>
      </c>
      <c r="Q126" s="188">
        <v>0</v>
      </c>
      <c r="R126" s="188">
        <f>Q126*H126</f>
        <v>0</v>
      </c>
      <c r="S126" s="188">
        <v>0</v>
      </c>
      <c r="T126" s="189">
        <f>S126*H126</f>
        <v>0</v>
      </c>
      <c r="U126" s="35"/>
      <c r="V126" s="35"/>
      <c r="W126" s="35"/>
      <c r="X126" s="35"/>
      <c r="Y126" s="35"/>
      <c r="Z126" s="35"/>
      <c r="AA126" s="35"/>
      <c r="AB126" s="35"/>
      <c r="AC126" s="35"/>
      <c r="AD126" s="35"/>
      <c r="AE126" s="35"/>
      <c r="AR126" s="190" t="s">
        <v>152</v>
      </c>
      <c r="AT126" s="190" t="s">
        <v>147</v>
      </c>
      <c r="AU126" s="190" t="s">
        <v>79</v>
      </c>
      <c r="AY126" s="18" t="s">
        <v>144</v>
      </c>
      <c r="BE126" s="191">
        <f>IF(N126="základní",J126,0)</f>
        <v>0</v>
      </c>
      <c r="BF126" s="191">
        <f>IF(N126="snížená",J126,0)</f>
        <v>0</v>
      </c>
      <c r="BG126" s="191">
        <f>IF(N126="zákl. přenesená",J126,0)</f>
        <v>0</v>
      </c>
      <c r="BH126" s="191">
        <f>IF(N126="sníž. přenesená",J126,0)</f>
        <v>0</v>
      </c>
      <c r="BI126" s="191">
        <f>IF(N126="nulová",J126,0)</f>
        <v>0</v>
      </c>
      <c r="BJ126" s="18" t="s">
        <v>79</v>
      </c>
      <c r="BK126" s="191">
        <f>ROUND(I126*H126,2)</f>
        <v>0</v>
      </c>
      <c r="BL126" s="18" t="s">
        <v>152</v>
      </c>
      <c r="BM126" s="190" t="s">
        <v>436</v>
      </c>
    </row>
    <row r="127" spans="1:65" s="2" customFormat="1" ht="16.5" customHeight="1">
      <c r="A127" s="35"/>
      <c r="B127" s="36"/>
      <c r="C127" s="179" t="s">
        <v>71</v>
      </c>
      <c r="D127" s="179" t="s">
        <v>147</v>
      </c>
      <c r="E127" s="180" t="s">
        <v>422</v>
      </c>
      <c r="F127" s="181" t="s">
        <v>423</v>
      </c>
      <c r="G127" s="182" t="s">
        <v>379</v>
      </c>
      <c r="H127" s="183">
        <v>7</v>
      </c>
      <c r="I127" s="184"/>
      <c r="J127" s="185">
        <f>ROUND(I127*H127,2)</f>
        <v>0</v>
      </c>
      <c r="K127" s="181" t="s">
        <v>19</v>
      </c>
      <c r="L127" s="40"/>
      <c r="M127" s="186" t="s">
        <v>19</v>
      </c>
      <c r="N127" s="187" t="s">
        <v>42</v>
      </c>
      <c r="O127" s="65"/>
      <c r="P127" s="188">
        <f>O127*H127</f>
        <v>0</v>
      </c>
      <c r="Q127" s="188">
        <v>0</v>
      </c>
      <c r="R127" s="188">
        <f>Q127*H127</f>
        <v>0</v>
      </c>
      <c r="S127" s="188">
        <v>0</v>
      </c>
      <c r="T127" s="189">
        <f>S127*H127</f>
        <v>0</v>
      </c>
      <c r="U127" s="35"/>
      <c r="V127" s="35"/>
      <c r="W127" s="35"/>
      <c r="X127" s="35"/>
      <c r="Y127" s="35"/>
      <c r="Z127" s="35"/>
      <c r="AA127" s="35"/>
      <c r="AB127" s="35"/>
      <c r="AC127" s="35"/>
      <c r="AD127" s="35"/>
      <c r="AE127" s="35"/>
      <c r="AR127" s="190" t="s">
        <v>152</v>
      </c>
      <c r="AT127" s="190" t="s">
        <v>147</v>
      </c>
      <c r="AU127" s="190" t="s">
        <v>79</v>
      </c>
      <c r="AY127" s="18" t="s">
        <v>144</v>
      </c>
      <c r="BE127" s="191">
        <f>IF(N127="základní",J127,0)</f>
        <v>0</v>
      </c>
      <c r="BF127" s="191">
        <f>IF(N127="snížená",J127,0)</f>
        <v>0</v>
      </c>
      <c r="BG127" s="191">
        <f>IF(N127="zákl. přenesená",J127,0)</f>
        <v>0</v>
      </c>
      <c r="BH127" s="191">
        <f>IF(N127="sníž. přenesená",J127,0)</f>
        <v>0</v>
      </c>
      <c r="BI127" s="191">
        <f>IF(N127="nulová",J127,0)</f>
        <v>0</v>
      </c>
      <c r="BJ127" s="18" t="s">
        <v>79</v>
      </c>
      <c r="BK127" s="191">
        <f>ROUND(I127*H127,2)</f>
        <v>0</v>
      </c>
      <c r="BL127" s="18" t="s">
        <v>152</v>
      </c>
      <c r="BM127" s="190" t="s">
        <v>437</v>
      </c>
    </row>
    <row r="128" spans="1:65" s="2" customFormat="1" ht="55.5" customHeight="1">
      <c r="A128" s="35"/>
      <c r="B128" s="36"/>
      <c r="C128" s="179" t="s">
        <v>71</v>
      </c>
      <c r="D128" s="179" t="s">
        <v>147</v>
      </c>
      <c r="E128" s="180" t="s">
        <v>438</v>
      </c>
      <c r="F128" s="181" t="s">
        <v>432</v>
      </c>
      <c r="G128" s="182" t="s">
        <v>379</v>
      </c>
      <c r="H128" s="183">
        <v>2</v>
      </c>
      <c r="I128" s="184"/>
      <c r="J128" s="185">
        <f>ROUND(I128*H128,2)</f>
        <v>0</v>
      </c>
      <c r="K128" s="181" t="s">
        <v>19</v>
      </c>
      <c r="L128" s="40"/>
      <c r="M128" s="186" t="s">
        <v>19</v>
      </c>
      <c r="N128" s="187" t="s">
        <v>42</v>
      </c>
      <c r="O128" s="65"/>
      <c r="P128" s="188">
        <f>O128*H128</f>
        <v>0</v>
      </c>
      <c r="Q128" s="188">
        <v>0</v>
      </c>
      <c r="R128" s="188">
        <f>Q128*H128</f>
        <v>0</v>
      </c>
      <c r="S128" s="188">
        <v>0</v>
      </c>
      <c r="T128" s="189">
        <f>S128*H128</f>
        <v>0</v>
      </c>
      <c r="U128" s="35"/>
      <c r="V128" s="35"/>
      <c r="W128" s="35"/>
      <c r="X128" s="35"/>
      <c r="Y128" s="35"/>
      <c r="Z128" s="35"/>
      <c r="AA128" s="35"/>
      <c r="AB128" s="35"/>
      <c r="AC128" s="35"/>
      <c r="AD128" s="35"/>
      <c r="AE128" s="35"/>
      <c r="AR128" s="190" t="s">
        <v>152</v>
      </c>
      <c r="AT128" s="190" t="s">
        <v>147</v>
      </c>
      <c r="AU128" s="190" t="s">
        <v>79</v>
      </c>
      <c r="AY128" s="18" t="s">
        <v>144</v>
      </c>
      <c r="BE128" s="191">
        <f>IF(N128="základní",J128,0)</f>
        <v>0</v>
      </c>
      <c r="BF128" s="191">
        <f>IF(N128="snížená",J128,0)</f>
        <v>0</v>
      </c>
      <c r="BG128" s="191">
        <f>IF(N128="zákl. přenesená",J128,0)</f>
        <v>0</v>
      </c>
      <c r="BH128" s="191">
        <f>IF(N128="sníž. přenesená",J128,0)</f>
        <v>0</v>
      </c>
      <c r="BI128" s="191">
        <f>IF(N128="nulová",J128,0)</f>
        <v>0</v>
      </c>
      <c r="BJ128" s="18" t="s">
        <v>79</v>
      </c>
      <c r="BK128" s="191">
        <f>ROUND(I128*H128,2)</f>
        <v>0</v>
      </c>
      <c r="BL128" s="18" t="s">
        <v>152</v>
      </c>
      <c r="BM128" s="190" t="s">
        <v>439</v>
      </c>
    </row>
    <row r="129" spans="1:65" s="2" customFormat="1" ht="19.5">
      <c r="A129" s="35"/>
      <c r="B129" s="36"/>
      <c r="C129" s="37"/>
      <c r="D129" s="199" t="s">
        <v>414</v>
      </c>
      <c r="E129" s="37"/>
      <c r="F129" s="246" t="s">
        <v>440</v>
      </c>
      <c r="G129" s="37"/>
      <c r="H129" s="37"/>
      <c r="I129" s="194"/>
      <c r="J129" s="37"/>
      <c r="K129" s="37"/>
      <c r="L129" s="40"/>
      <c r="M129" s="195"/>
      <c r="N129" s="196"/>
      <c r="O129" s="65"/>
      <c r="P129" s="65"/>
      <c r="Q129" s="65"/>
      <c r="R129" s="65"/>
      <c r="S129" s="65"/>
      <c r="T129" s="66"/>
      <c r="U129" s="35"/>
      <c r="V129" s="35"/>
      <c r="W129" s="35"/>
      <c r="X129" s="35"/>
      <c r="Y129" s="35"/>
      <c r="Z129" s="35"/>
      <c r="AA129" s="35"/>
      <c r="AB129" s="35"/>
      <c r="AC129" s="35"/>
      <c r="AD129" s="35"/>
      <c r="AE129" s="35"/>
      <c r="AT129" s="18" t="s">
        <v>414</v>
      </c>
      <c r="AU129" s="18" t="s">
        <v>79</v>
      </c>
    </row>
    <row r="130" spans="1:65" s="2" customFormat="1" ht="21.75" customHeight="1">
      <c r="A130" s="35"/>
      <c r="B130" s="36"/>
      <c r="C130" s="179" t="s">
        <v>152</v>
      </c>
      <c r="D130" s="179" t="s">
        <v>147</v>
      </c>
      <c r="E130" s="180" t="s">
        <v>441</v>
      </c>
      <c r="F130" s="181" t="s">
        <v>442</v>
      </c>
      <c r="G130" s="182" t="s">
        <v>379</v>
      </c>
      <c r="H130" s="183">
        <v>2</v>
      </c>
      <c r="I130" s="184"/>
      <c r="J130" s="185">
        <f>ROUND(I130*H130,2)</f>
        <v>0</v>
      </c>
      <c r="K130" s="181" t="s">
        <v>19</v>
      </c>
      <c r="L130" s="40"/>
      <c r="M130" s="186" t="s">
        <v>19</v>
      </c>
      <c r="N130" s="187" t="s">
        <v>42</v>
      </c>
      <c r="O130" s="65"/>
      <c r="P130" s="188">
        <f>O130*H130</f>
        <v>0</v>
      </c>
      <c r="Q130" s="188">
        <v>0</v>
      </c>
      <c r="R130" s="188">
        <f>Q130*H130</f>
        <v>0</v>
      </c>
      <c r="S130" s="188">
        <v>0</v>
      </c>
      <c r="T130" s="189">
        <f>S130*H130</f>
        <v>0</v>
      </c>
      <c r="U130" s="35"/>
      <c r="V130" s="35"/>
      <c r="W130" s="35"/>
      <c r="X130" s="35"/>
      <c r="Y130" s="35"/>
      <c r="Z130" s="35"/>
      <c r="AA130" s="35"/>
      <c r="AB130" s="35"/>
      <c r="AC130" s="35"/>
      <c r="AD130" s="35"/>
      <c r="AE130" s="35"/>
      <c r="AR130" s="190" t="s">
        <v>152</v>
      </c>
      <c r="AT130" s="190" t="s">
        <v>147</v>
      </c>
      <c r="AU130" s="190" t="s">
        <v>79</v>
      </c>
      <c r="AY130" s="18" t="s">
        <v>144</v>
      </c>
      <c r="BE130" s="191">
        <f>IF(N130="základní",J130,0)</f>
        <v>0</v>
      </c>
      <c r="BF130" s="191">
        <f>IF(N130="snížená",J130,0)</f>
        <v>0</v>
      </c>
      <c r="BG130" s="191">
        <f>IF(N130="zákl. přenesená",J130,0)</f>
        <v>0</v>
      </c>
      <c r="BH130" s="191">
        <f>IF(N130="sníž. přenesená",J130,0)</f>
        <v>0</v>
      </c>
      <c r="BI130" s="191">
        <f>IF(N130="nulová",J130,0)</f>
        <v>0</v>
      </c>
      <c r="BJ130" s="18" t="s">
        <v>79</v>
      </c>
      <c r="BK130" s="191">
        <f>ROUND(I130*H130,2)</f>
        <v>0</v>
      </c>
      <c r="BL130" s="18" t="s">
        <v>152</v>
      </c>
      <c r="BM130" s="190" t="s">
        <v>443</v>
      </c>
    </row>
    <row r="131" spans="1:65" s="2" customFormat="1" ht="16.5" customHeight="1">
      <c r="A131" s="35"/>
      <c r="B131" s="36"/>
      <c r="C131" s="179" t="s">
        <v>71</v>
      </c>
      <c r="D131" s="179" t="s">
        <v>147</v>
      </c>
      <c r="E131" s="180" t="s">
        <v>419</v>
      </c>
      <c r="F131" s="181" t="s">
        <v>420</v>
      </c>
      <c r="G131" s="182" t="s">
        <v>379</v>
      </c>
      <c r="H131" s="183">
        <v>2</v>
      </c>
      <c r="I131" s="184"/>
      <c r="J131" s="185">
        <f>ROUND(I131*H131,2)</f>
        <v>0</v>
      </c>
      <c r="K131" s="181" t="s">
        <v>19</v>
      </c>
      <c r="L131" s="40"/>
      <c r="M131" s="186" t="s">
        <v>19</v>
      </c>
      <c r="N131" s="187" t="s">
        <v>42</v>
      </c>
      <c r="O131" s="65"/>
      <c r="P131" s="188">
        <f>O131*H131</f>
        <v>0</v>
      </c>
      <c r="Q131" s="188">
        <v>0</v>
      </c>
      <c r="R131" s="188">
        <f>Q131*H131</f>
        <v>0</v>
      </c>
      <c r="S131" s="188">
        <v>0</v>
      </c>
      <c r="T131" s="189">
        <f>S131*H131</f>
        <v>0</v>
      </c>
      <c r="U131" s="35"/>
      <c r="V131" s="35"/>
      <c r="W131" s="35"/>
      <c r="X131" s="35"/>
      <c r="Y131" s="35"/>
      <c r="Z131" s="35"/>
      <c r="AA131" s="35"/>
      <c r="AB131" s="35"/>
      <c r="AC131" s="35"/>
      <c r="AD131" s="35"/>
      <c r="AE131" s="35"/>
      <c r="AR131" s="190" t="s">
        <v>152</v>
      </c>
      <c r="AT131" s="190" t="s">
        <v>147</v>
      </c>
      <c r="AU131" s="190" t="s">
        <v>79</v>
      </c>
      <c r="AY131" s="18" t="s">
        <v>144</v>
      </c>
      <c r="BE131" s="191">
        <f>IF(N131="základní",J131,0)</f>
        <v>0</v>
      </c>
      <c r="BF131" s="191">
        <f>IF(N131="snížená",J131,0)</f>
        <v>0</v>
      </c>
      <c r="BG131" s="191">
        <f>IF(N131="zákl. přenesená",J131,0)</f>
        <v>0</v>
      </c>
      <c r="BH131" s="191">
        <f>IF(N131="sníž. přenesená",J131,0)</f>
        <v>0</v>
      </c>
      <c r="BI131" s="191">
        <f>IF(N131="nulová",J131,0)</f>
        <v>0</v>
      </c>
      <c r="BJ131" s="18" t="s">
        <v>79</v>
      </c>
      <c r="BK131" s="191">
        <f>ROUND(I131*H131,2)</f>
        <v>0</v>
      </c>
      <c r="BL131" s="18" t="s">
        <v>152</v>
      </c>
      <c r="BM131" s="190" t="s">
        <v>444</v>
      </c>
    </row>
    <row r="132" spans="1:65" s="2" customFormat="1" ht="16.5" customHeight="1">
      <c r="A132" s="35"/>
      <c r="B132" s="36"/>
      <c r="C132" s="179" t="s">
        <v>71</v>
      </c>
      <c r="D132" s="179" t="s">
        <v>147</v>
      </c>
      <c r="E132" s="180" t="s">
        <v>422</v>
      </c>
      <c r="F132" s="181" t="s">
        <v>423</v>
      </c>
      <c r="G132" s="182" t="s">
        <v>379</v>
      </c>
      <c r="H132" s="183">
        <v>2</v>
      </c>
      <c r="I132" s="184"/>
      <c r="J132" s="185">
        <f>ROUND(I132*H132,2)</f>
        <v>0</v>
      </c>
      <c r="K132" s="181" t="s">
        <v>19</v>
      </c>
      <c r="L132" s="40"/>
      <c r="M132" s="186" t="s">
        <v>19</v>
      </c>
      <c r="N132" s="187" t="s">
        <v>42</v>
      </c>
      <c r="O132" s="65"/>
      <c r="P132" s="188">
        <f>O132*H132</f>
        <v>0</v>
      </c>
      <c r="Q132" s="188">
        <v>0</v>
      </c>
      <c r="R132" s="188">
        <f>Q132*H132</f>
        <v>0</v>
      </c>
      <c r="S132" s="188">
        <v>0</v>
      </c>
      <c r="T132" s="189">
        <f>S132*H132</f>
        <v>0</v>
      </c>
      <c r="U132" s="35"/>
      <c r="V132" s="35"/>
      <c r="W132" s="35"/>
      <c r="X132" s="35"/>
      <c r="Y132" s="35"/>
      <c r="Z132" s="35"/>
      <c r="AA132" s="35"/>
      <c r="AB132" s="35"/>
      <c r="AC132" s="35"/>
      <c r="AD132" s="35"/>
      <c r="AE132" s="35"/>
      <c r="AR132" s="190" t="s">
        <v>152</v>
      </c>
      <c r="AT132" s="190" t="s">
        <v>147</v>
      </c>
      <c r="AU132" s="190" t="s">
        <v>79</v>
      </c>
      <c r="AY132" s="18" t="s">
        <v>144</v>
      </c>
      <c r="BE132" s="191">
        <f>IF(N132="základní",J132,0)</f>
        <v>0</v>
      </c>
      <c r="BF132" s="191">
        <f>IF(N132="snížená",J132,0)</f>
        <v>0</v>
      </c>
      <c r="BG132" s="191">
        <f>IF(N132="zákl. přenesená",J132,0)</f>
        <v>0</v>
      </c>
      <c r="BH132" s="191">
        <f>IF(N132="sníž. přenesená",J132,0)</f>
        <v>0</v>
      </c>
      <c r="BI132" s="191">
        <f>IF(N132="nulová",J132,0)</f>
        <v>0</v>
      </c>
      <c r="BJ132" s="18" t="s">
        <v>79</v>
      </c>
      <c r="BK132" s="191">
        <f>ROUND(I132*H132,2)</f>
        <v>0</v>
      </c>
      <c r="BL132" s="18" t="s">
        <v>152</v>
      </c>
      <c r="BM132" s="190" t="s">
        <v>445</v>
      </c>
    </row>
    <row r="133" spans="1:65" s="2" customFormat="1" ht="55.5" customHeight="1">
      <c r="A133" s="35"/>
      <c r="B133" s="36"/>
      <c r="C133" s="179" t="s">
        <v>71</v>
      </c>
      <c r="D133" s="179" t="s">
        <v>147</v>
      </c>
      <c r="E133" s="180" t="s">
        <v>446</v>
      </c>
      <c r="F133" s="181" t="s">
        <v>447</v>
      </c>
      <c r="G133" s="182" t="s">
        <v>379</v>
      </c>
      <c r="H133" s="183">
        <v>1</v>
      </c>
      <c r="I133" s="184"/>
      <c r="J133" s="185">
        <f>ROUND(I133*H133,2)</f>
        <v>0</v>
      </c>
      <c r="K133" s="181" t="s">
        <v>19</v>
      </c>
      <c r="L133" s="40"/>
      <c r="M133" s="186" t="s">
        <v>19</v>
      </c>
      <c r="N133" s="187" t="s">
        <v>42</v>
      </c>
      <c r="O133" s="65"/>
      <c r="P133" s="188">
        <f>O133*H133</f>
        <v>0</v>
      </c>
      <c r="Q133" s="188">
        <v>0</v>
      </c>
      <c r="R133" s="188">
        <f>Q133*H133</f>
        <v>0</v>
      </c>
      <c r="S133" s="188">
        <v>0</v>
      </c>
      <c r="T133" s="189">
        <f>S133*H133</f>
        <v>0</v>
      </c>
      <c r="U133" s="35"/>
      <c r="V133" s="35"/>
      <c r="W133" s="35"/>
      <c r="X133" s="35"/>
      <c r="Y133" s="35"/>
      <c r="Z133" s="35"/>
      <c r="AA133" s="35"/>
      <c r="AB133" s="35"/>
      <c r="AC133" s="35"/>
      <c r="AD133" s="35"/>
      <c r="AE133" s="35"/>
      <c r="AR133" s="190" t="s">
        <v>152</v>
      </c>
      <c r="AT133" s="190" t="s">
        <v>147</v>
      </c>
      <c r="AU133" s="190" t="s">
        <v>79</v>
      </c>
      <c r="AY133" s="18" t="s">
        <v>144</v>
      </c>
      <c r="BE133" s="191">
        <f>IF(N133="základní",J133,0)</f>
        <v>0</v>
      </c>
      <c r="BF133" s="191">
        <f>IF(N133="snížená",J133,0)</f>
        <v>0</v>
      </c>
      <c r="BG133" s="191">
        <f>IF(N133="zákl. přenesená",J133,0)</f>
        <v>0</v>
      </c>
      <c r="BH133" s="191">
        <f>IF(N133="sníž. přenesená",J133,0)</f>
        <v>0</v>
      </c>
      <c r="BI133" s="191">
        <f>IF(N133="nulová",J133,0)</f>
        <v>0</v>
      </c>
      <c r="BJ133" s="18" t="s">
        <v>79</v>
      </c>
      <c r="BK133" s="191">
        <f>ROUND(I133*H133,2)</f>
        <v>0</v>
      </c>
      <c r="BL133" s="18" t="s">
        <v>152</v>
      </c>
      <c r="BM133" s="190" t="s">
        <v>448</v>
      </c>
    </row>
    <row r="134" spans="1:65" s="2" customFormat="1" ht="19.5">
      <c r="A134" s="35"/>
      <c r="B134" s="36"/>
      <c r="C134" s="37"/>
      <c r="D134" s="199" t="s">
        <v>414</v>
      </c>
      <c r="E134" s="37"/>
      <c r="F134" s="246" t="s">
        <v>449</v>
      </c>
      <c r="G134" s="37"/>
      <c r="H134" s="37"/>
      <c r="I134" s="194"/>
      <c r="J134" s="37"/>
      <c r="K134" s="37"/>
      <c r="L134" s="40"/>
      <c r="M134" s="195"/>
      <c r="N134" s="196"/>
      <c r="O134" s="65"/>
      <c r="P134" s="65"/>
      <c r="Q134" s="65"/>
      <c r="R134" s="65"/>
      <c r="S134" s="65"/>
      <c r="T134" s="66"/>
      <c r="U134" s="35"/>
      <c r="V134" s="35"/>
      <c r="W134" s="35"/>
      <c r="X134" s="35"/>
      <c r="Y134" s="35"/>
      <c r="Z134" s="35"/>
      <c r="AA134" s="35"/>
      <c r="AB134" s="35"/>
      <c r="AC134" s="35"/>
      <c r="AD134" s="35"/>
      <c r="AE134" s="35"/>
      <c r="AT134" s="18" t="s">
        <v>414</v>
      </c>
      <c r="AU134" s="18" t="s">
        <v>79</v>
      </c>
    </row>
    <row r="135" spans="1:65" s="2" customFormat="1" ht="24.2" customHeight="1">
      <c r="A135" s="35"/>
      <c r="B135" s="36"/>
      <c r="C135" s="179" t="s">
        <v>178</v>
      </c>
      <c r="D135" s="179" t="s">
        <v>147</v>
      </c>
      <c r="E135" s="180" t="s">
        <v>450</v>
      </c>
      <c r="F135" s="181" t="s">
        <v>451</v>
      </c>
      <c r="G135" s="182" t="s">
        <v>379</v>
      </c>
      <c r="H135" s="183">
        <v>1</v>
      </c>
      <c r="I135" s="184"/>
      <c r="J135" s="185">
        <f>ROUND(I135*H135,2)</f>
        <v>0</v>
      </c>
      <c r="K135" s="181" t="s">
        <v>19</v>
      </c>
      <c r="L135" s="40"/>
      <c r="M135" s="186" t="s">
        <v>19</v>
      </c>
      <c r="N135" s="187" t="s">
        <v>42</v>
      </c>
      <c r="O135" s="65"/>
      <c r="P135" s="188">
        <f>O135*H135</f>
        <v>0</v>
      </c>
      <c r="Q135" s="188">
        <v>0</v>
      </c>
      <c r="R135" s="188">
        <f>Q135*H135</f>
        <v>0</v>
      </c>
      <c r="S135" s="188">
        <v>0</v>
      </c>
      <c r="T135" s="189">
        <f>S135*H135</f>
        <v>0</v>
      </c>
      <c r="U135" s="35"/>
      <c r="V135" s="35"/>
      <c r="W135" s="35"/>
      <c r="X135" s="35"/>
      <c r="Y135" s="35"/>
      <c r="Z135" s="35"/>
      <c r="AA135" s="35"/>
      <c r="AB135" s="35"/>
      <c r="AC135" s="35"/>
      <c r="AD135" s="35"/>
      <c r="AE135" s="35"/>
      <c r="AR135" s="190" t="s">
        <v>152</v>
      </c>
      <c r="AT135" s="190" t="s">
        <v>147</v>
      </c>
      <c r="AU135" s="190" t="s">
        <v>79</v>
      </c>
      <c r="AY135" s="18" t="s">
        <v>144</v>
      </c>
      <c r="BE135" s="191">
        <f>IF(N135="základní",J135,0)</f>
        <v>0</v>
      </c>
      <c r="BF135" s="191">
        <f>IF(N135="snížená",J135,0)</f>
        <v>0</v>
      </c>
      <c r="BG135" s="191">
        <f>IF(N135="zákl. přenesená",J135,0)</f>
        <v>0</v>
      </c>
      <c r="BH135" s="191">
        <f>IF(N135="sníž. přenesená",J135,0)</f>
        <v>0</v>
      </c>
      <c r="BI135" s="191">
        <f>IF(N135="nulová",J135,0)</f>
        <v>0</v>
      </c>
      <c r="BJ135" s="18" t="s">
        <v>79</v>
      </c>
      <c r="BK135" s="191">
        <f>ROUND(I135*H135,2)</f>
        <v>0</v>
      </c>
      <c r="BL135" s="18" t="s">
        <v>152</v>
      </c>
      <c r="BM135" s="190" t="s">
        <v>452</v>
      </c>
    </row>
    <row r="136" spans="1:65" s="2" customFormat="1" ht="16.5" customHeight="1">
      <c r="A136" s="35"/>
      <c r="B136" s="36"/>
      <c r="C136" s="179" t="s">
        <v>71</v>
      </c>
      <c r="D136" s="179" t="s">
        <v>147</v>
      </c>
      <c r="E136" s="180" t="s">
        <v>453</v>
      </c>
      <c r="F136" s="181" t="s">
        <v>454</v>
      </c>
      <c r="G136" s="182" t="s">
        <v>379</v>
      </c>
      <c r="H136" s="183">
        <v>1</v>
      </c>
      <c r="I136" s="184"/>
      <c r="J136" s="185">
        <f>ROUND(I136*H136,2)</f>
        <v>0</v>
      </c>
      <c r="K136" s="181" t="s">
        <v>19</v>
      </c>
      <c r="L136" s="40"/>
      <c r="M136" s="186" t="s">
        <v>19</v>
      </c>
      <c r="N136" s="187" t="s">
        <v>42</v>
      </c>
      <c r="O136" s="65"/>
      <c r="P136" s="188">
        <f>O136*H136</f>
        <v>0</v>
      </c>
      <c r="Q136" s="188">
        <v>0</v>
      </c>
      <c r="R136" s="188">
        <f>Q136*H136</f>
        <v>0</v>
      </c>
      <c r="S136" s="188">
        <v>0</v>
      </c>
      <c r="T136" s="189">
        <f>S136*H136</f>
        <v>0</v>
      </c>
      <c r="U136" s="35"/>
      <c r="V136" s="35"/>
      <c r="W136" s="35"/>
      <c r="X136" s="35"/>
      <c r="Y136" s="35"/>
      <c r="Z136" s="35"/>
      <c r="AA136" s="35"/>
      <c r="AB136" s="35"/>
      <c r="AC136" s="35"/>
      <c r="AD136" s="35"/>
      <c r="AE136" s="35"/>
      <c r="AR136" s="190" t="s">
        <v>152</v>
      </c>
      <c r="AT136" s="190" t="s">
        <v>147</v>
      </c>
      <c r="AU136" s="190" t="s">
        <v>79</v>
      </c>
      <c r="AY136" s="18" t="s">
        <v>144</v>
      </c>
      <c r="BE136" s="191">
        <f>IF(N136="základní",J136,0)</f>
        <v>0</v>
      </c>
      <c r="BF136" s="191">
        <f>IF(N136="snížená",J136,0)</f>
        <v>0</v>
      </c>
      <c r="BG136" s="191">
        <f>IF(N136="zákl. přenesená",J136,0)</f>
        <v>0</v>
      </c>
      <c r="BH136" s="191">
        <f>IF(N136="sníž. přenesená",J136,0)</f>
        <v>0</v>
      </c>
      <c r="BI136" s="191">
        <f>IF(N136="nulová",J136,0)</f>
        <v>0</v>
      </c>
      <c r="BJ136" s="18" t="s">
        <v>79</v>
      </c>
      <c r="BK136" s="191">
        <f>ROUND(I136*H136,2)</f>
        <v>0</v>
      </c>
      <c r="BL136" s="18" t="s">
        <v>152</v>
      </c>
      <c r="BM136" s="190" t="s">
        <v>455</v>
      </c>
    </row>
    <row r="137" spans="1:65" s="2" customFormat="1" ht="16.5" customHeight="1">
      <c r="A137" s="35"/>
      <c r="B137" s="36"/>
      <c r="C137" s="179" t="s">
        <v>71</v>
      </c>
      <c r="D137" s="179" t="s">
        <v>147</v>
      </c>
      <c r="E137" s="180" t="s">
        <v>422</v>
      </c>
      <c r="F137" s="181" t="s">
        <v>423</v>
      </c>
      <c r="G137" s="182" t="s">
        <v>379</v>
      </c>
      <c r="H137" s="183">
        <v>1</v>
      </c>
      <c r="I137" s="184"/>
      <c r="J137" s="185">
        <f>ROUND(I137*H137,2)</f>
        <v>0</v>
      </c>
      <c r="K137" s="181" t="s">
        <v>19</v>
      </c>
      <c r="L137" s="40"/>
      <c r="M137" s="186" t="s">
        <v>19</v>
      </c>
      <c r="N137" s="187" t="s">
        <v>42</v>
      </c>
      <c r="O137" s="65"/>
      <c r="P137" s="188">
        <f>O137*H137</f>
        <v>0</v>
      </c>
      <c r="Q137" s="188">
        <v>0</v>
      </c>
      <c r="R137" s="188">
        <f>Q137*H137</f>
        <v>0</v>
      </c>
      <c r="S137" s="188">
        <v>0</v>
      </c>
      <c r="T137" s="189">
        <f>S137*H137</f>
        <v>0</v>
      </c>
      <c r="U137" s="35"/>
      <c r="V137" s="35"/>
      <c r="W137" s="35"/>
      <c r="X137" s="35"/>
      <c r="Y137" s="35"/>
      <c r="Z137" s="35"/>
      <c r="AA137" s="35"/>
      <c r="AB137" s="35"/>
      <c r="AC137" s="35"/>
      <c r="AD137" s="35"/>
      <c r="AE137" s="35"/>
      <c r="AR137" s="190" t="s">
        <v>152</v>
      </c>
      <c r="AT137" s="190" t="s">
        <v>147</v>
      </c>
      <c r="AU137" s="190" t="s">
        <v>79</v>
      </c>
      <c r="AY137" s="18" t="s">
        <v>144</v>
      </c>
      <c r="BE137" s="191">
        <f>IF(N137="základní",J137,0)</f>
        <v>0</v>
      </c>
      <c r="BF137" s="191">
        <f>IF(N137="snížená",J137,0)</f>
        <v>0</v>
      </c>
      <c r="BG137" s="191">
        <f>IF(N137="zákl. přenesená",J137,0)</f>
        <v>0</v>
      </c>
      <c r="BH137" s="191">
        <f>IF(N137="sníž. přenesená",J137,0)</f>
        <v>0</v>
      </c>
      <c r="BI137" s="191">
        <f>IF(N137="nulová",J137,0)</f>
        <v>0</v>
      </c>
      <c r="BJ137" s="18" t="s">
        <v>79</v>
      </c>
      <c r="BK137" s="191">
        <f>ROUND(I137*H137,2)</f>
        <v>0</v>
      </c>
      <c r="BL137" s="18" t="s">
        <v>152</v>
      </c>
      <c r="BM137" s="190" t="s">
        <v>456</v>
      </c>
    </row>
    <row r="138" spans="1:65" s="2" customFormat="1" ht="55.5" customHeight="1">
      <c r="A138" s="35"/>
      <c r="B138" s="36"/>
      <c r="C138" s="179" t="s">
        <v>71</v>
      </c>
      <c r="D138" s="179" t="s">
        <v>147</v>
      </c>
      <c r="E138" s="180" t="s">
        <v>457</v>
      </c>
      <c r="F138" s="181" t="s">
        <v>458</v>
      </c>
      <c r="G138" s="182" t="s">
        <v>379</v>
      </c>
      <c r="H138" s="183">
        <v>1</v>
      </c>
      <c r="I138" s="184"/>
      <c r="J138" s="185">
        <f>ROUND(I138*H138,2)</f>
        <v>0</v>
      </c>
      <c r="K138" s="181" t="s">
        <v>19</v>
      </c>
      <c r="L138" s="40"/>
      <c r="M138" s="186" t="s">
        <v>19</v>
      </c>
      <c r="N138" s="187" t="s">
        <v>42</v>
      </c>
      <c r="O138" s="65"/>
      <c r="P138" s="188">
        <f>O138*H138</f>
        <v>0</v>
      </c>
      <c r="Q138" s="188">
        <v>0</v>
      </c>
      <c r="R138" s="188">
        <f>Q138*H138</f>
        <v>0</v>
      </c>
      <c r="S138" s="188">
        <v>0</v>
      </c>
      <c r="T138" s="189">
        <f>S138*H138</f>
        <v>0</v>
      </c>
      <c r="U138" s="35"/>
      <c r="V138" s="35"/>
      <c r="W138" s="35"/>
      <c r="X138" s="35"/>
      <c r="Y138" s="35"/>
      <c r="Z138" s="35"/>
      <c r="AA138" s="35"/>
      <c r="AB138" s="35"/>
      <c r="AC138" s="35"/>
      <c r="AD138" s="35"/>
      <c r="AE138" s="35"/>
      <c r="AR138" s="190" t="s">
        <v>152</v>
      </c>
      <c r="AT138" s="190" t="s">
        <v>147</v>
      </c>
      <c r="AU138" s="190" t="s">
        <v>79</v>
      </c>
      <c r="AY138" s="18" t="s">
        <v>144</v>
      </c>
      <c r="BE138" s="191">
        <f>IF(N138="základní",J138,0)</f>
        <v>0</v>
      </c>
      <c r="BF138" s="191">
        <f>IF(N138="snížená",J138,0)</f>
        <v>0</v>
      </c>
      <c r="BG138" s="191">
        <f>IF(N138="zákl. přenesená",J138,0)</f>
        <v>0</v>
      </c>
      <c r="BH138" s="191">
        <f>IF(N138="sníž. přenesená",J138,0)</f>
        <v>0</v>
      </c>
      <c r="BI138" s="191">
        <f>IF(N138="nulová",J138,0)</f>
        <v>0</v>
      </c>
      <c r="BJ138" s="18" t="s">
        <v>79</v>
      </c>
      <c r="BK138" s="191">
        <f>ROUND(I138*H138,2)</f>
        <v>0</v>
      </c>
      <c r="BL138" s="18" t="s">
        <v>152</v>
      </c>
      <c r="BM138" s="190" t="s">
        <v>459</v>
      </c>
    </row>
    <row r="139" spans="1:65" s="2" customFormat="1" ht="39">
      <c r="A139" s="35"/>
      <c r="B139" s="36"/>
      <c r="C139" s="37"/>
      <c r="D139" s="199" t="s">
        <v>414</v>
      </c>
      <c r="E139" s="37"/>
      <c r="F139" s="246" t="s">
        <v>415</v>
      </c>
      <c r="G139" s="37"/>
      <c r="H139" s="37"/>
      <c r="I139" s="194"/>
      <c r="J139" s="37"/>
      <c r="K139" s="37"/>
      <c r="L139" s="40"/>
      <c r="M139" s="195"/>
      <c r="N139" s="196"/>
      <c r="O139" s="65"/>
      <c r="P139" s="65"/>
      <c r="Q139" s="65"/>
      <c r="R139" s="65"/>
      <c r="S139" s="65"/>
      <c r="T139" s="66"/>
      <c r="U139" s="35"/>
      <c r="V139" s="35"/>
      <c r="W139" s="35"/>
      <c r="X139" s="35"/>
      <c r="Y139" s="35"/>
      <c r="Z139" s="35"/>
      <c r="AA139" s="35"/>
      <c r="AB139" s="35"/>
      <c r="AC139" s="35"/>
      <c r="AD139" s="35"/>
      <c r="AE139" s="35"/>
      <c r="AT139" s="18" t="s">
        <v>414</v>
      </c>
      <c r="AU139" s="18" t="s">
        <v>79</v>
      </c>
    </row>
    <row r="140" spans="1:65" s="2" customFormat="1" ht="49.15" customHeight="1">
      <c r="A140" s="35"/>
      <c r="B140" s="36"/>
      <c r="C140" s="179" t="s">
        <v>145</v>
      </c>
      <c r="D140" s="179" t="s">
        <v>147</v>
      </c>
      <c r="E140" s="180" t="s">
        <v>460</v>
      </c>
      <c r="F140" s="181" t="s">
        <v>417</v>
      </c>
      <c r="G140" s="182" t="s">
        <v>379</v>
      </c>
      <c r="H140" s="183">
        <v>1</v>
      </c>
      <c r="I140" s="184"/>
      <c r="J140" s="185">
        <f>ROUND(I140*H140,2)</f>
        <v>0</v>
      </c>
      <c r="K140" s="181" t="s">
        <v>19</v>
      </c>
      <c r="L140" s="40"/>
      <c r="M140" s="186" t="s">
        <v>19</v>
      </c>
      <c r="N140" s="187" t="s">
        <v>42</v>
      </c>
      <c r="O140" s="65"/>
      <c r="P140" s="188">
        <f>O140*H140</f>
        <v>0</v>
      </c>
      <c r="Q140" s="188">
        <v>0</v>
      </c>
      <c r="R140" s="188">
        <f>Q140*H140</f>
        <v>0</v>
      </c>
      <c r="S140" s="188">
        <v>0</v>
      </c>
      <c r="T140" s="189">
        <f>S140*H140</f>
        <v>0</v>
      </c>
      <c r="U140" s="35"/>
      <c r="V140" s="35"/>
      <c r="W140" s="35"/>
      <c r="X140" s="35"/>
      <c r="Y140" s="35"/>
      <c r="Z140" s="35"/>
      <c r="AA140" s="35"/>
      <c r="AB140" s="35"/>
      <c r="AC140" s="35"/>
      <c r="AD140" s="35"/>
      <c r="AE140" s="35"/>
      <c r="AR140" s="190" t="s">
        <v>152</v>
      </c>
      <c r="AT140" s="190" t="s">
        <v>147</v>
      </c>
      <c r="AU140" s="190" t="s">
        <v>79</v>
      </c>
      <c r="AY140" s="18" t="s">
        <v>144</v>
      </c>
      <c r="BE140" s="191">
        <f>IF(N140="základní",J140,0)</f>
        <v>0</v>
      </c>
      <c r="BF140" s="191">
        <f>IF(N140="snížená",J140,0)</f>
        <v>0</v>
      </c>
      <c r="BG140" s="191">
        <f>IF(N140="zákl. přenesená",J140,0)</f>
        <v>0</v>
      </c>
      <c r="BH140" s="191">
        <f>IF(N140="sníž. přenesená",J140,0)</f>
        <v>0</v>
      </c>
      <c r="BI140" s="191">
        <f>IF(N140="nulová",J140,0)</f>
        <v>0</v>
      </c>
      <c r="BJ140" s="18" t="s">
        <v>79</v>
      </c>
      <c r="BK140" s="191">
        <f>ROUND(I140*H140,2)</f>
        <v>0</v>
      </c>
      <c r="BL140" s="18" t="s">
        <v>152</v>
      </c>
      <c r="BM140" s="190" t="s">
        <v>461</v>
      </c>
    </row>
    <row r="141" spans="1:65" s="2" customFormat="1" ht="16.5" customHeight="1">
      <c r="A141" s="35"/>
      <c r="B141" s="36"/>
      <c r="C141" s="179" t="s">
        <v>71</v>
      </c>
      <c r="D141" s="179" t="s">
        <v>147</v>
      </c>
      <c r="E141" s="180" t="s">
        <v>462</v>
      </c>
      <c r="F141" s="181" t="s">
        <v>463</v>
      </c>
      <c r="G141" s="182" t="s">
        <v>379</v>
      </c>
      <c r="H141" s="183">
        <v>2</v>
      </c>
      <c r="I141" s="184"/>
      <c r="J141" s="185">
        <f>ROUND(I141*H141,2)</f>
        <v>0</v>
      </c>
      <c r="K141" s="181" t="s">
        <v>19</v>
      </c>
      <c r="L141" s="40"/>
      <c r="M141" s="186" t="s">
        <v>19</v>
      </c>
      <c r="N141" s="187" t="s">
        <v>42</v>
      </c>
      <c r="O141" s="65"/>
      <c r="P141" s="188">
        <f>O141*H141</f>
        <v>0</v>
      </c>
      <c r="Q141" s="188">
        <v>0</v>
      </c>
      <c r="R141" s="188">
        <f>Q141*H141</f>
        <v>0</v>
      </c>
      <c r="S141" s="188">
        <v>0</v>
      </c>
      <c r="T141" s="189">
        <f>S141*H141</f>
        <v>0</v>
      </c>
      <c r="U141" s="35"/>
      <c r="V141" s="35"/>
      <c r="W141" s="35"/>
      <c r="X141" s="35"/>
      <c r="Y141" s="35"/>
      <c r="Z141" s="35"/>
      <c r="AA141" s="35"/>
      <c r="AB141" s="35"/>
      <c r="AC141" s="35"/>
      <c r="AD141" s="35"/>
      <c r="AE141" s="35"/>
      <c r="AR141" s="190" t="s">
        <v>152</v>
      </c>
      <c r="AT141" s="190" t="s">
        <v>147</v>
      </c>
      <c r="AU141" s="190" t="s">
        <v>79</v>
      </c>
      <c r="AY141" s="18" t="s">
        <v>144</v>
      </c>
      <c r="BE141" s="191">
        <f>IF(N141="základní",J141,0)</f>
        <v>0</v>
      </c>
      <c r="BF141" s="191">
        <f>IF(N141="snížená",J141,0)</f>
        <v>0</v>
      </c>
      <c r="BG141" s="191">
        <f>IF(N141="zákl. přenesená",J141,0)</f>
        <v>0</v>
      </c>
      <c r="BH141" s="191">
        <f>IF(N141="sníž. přenesená",J141,0)</f>
        <v>0</v>
      </c>
      <c r="BI141" s="191">
        <f>IF(N141="nulová",J141,0)</f>
        <v>0</v>
      </c>
      <c r="BJ141" s="18" t="s">
        <v>79</v>
      </c>
      <c r="BK141" s="191">
        <f>ROUND(I141*H141,2)</f>
        <v>0</v>
      </c>
      <c r="BL141" s="18" t="s">
        <v>152</v>
      </c>
      <c r="BM141" s="190" t="s">
        <v>464</v>
      </c>
    </row>
    <row r="142" spans="1:65" s="2" customFormat="1" ht="16.5" customHeight="1">
      <c r="A142" s="35"/>
      <c r="B142" s="36"/>
      <c r="C142" s="179" t="s">
        <v>71</v>
      </c>
      <c r="D142" s="179" t="s">
        <v>147</v>
      </c>
      <c r="E142" s="180" t="s">
        <v>422</v>
      </c>
      <c r="F142" s="181" t="s">
        <v>423</v>
      </c>
      <c r="G142" s="182" t="s">
        <v>379</v>
      </c>
      <c r="H142" s="183">
        <v>2</v>
      </c>
      <c r="I142" s="184"/>
      <c r="J142" s="185">
        <f>ROUND(I142*H142,2)</f>
        <v>0</v>
      </c>
      <c r="K142" s="181" t="s">
        <v>19</v>
      </c>
      <c r="L142" s="40"/>
      <c r="M142" s="186" t="s">
        <v>19</v>
      </c>
      <c r="N142" s="187" t="s">
        <v>42</v>
      </c>
      <c r="O142" s="65"/>
      <c r="P142" s="188">
        <f>O142*H142</f>
        <v>0</v>
      </c>
      <c r="Q142" s="188">
        <v>0</v>
      </c>
      <c r="R142" s="188">
        <f>Q142*H142</f>
        <v>0</v>
      </c>
      <c r="S142" s="188">
        <v>0</v>
      </c>
      <c r="T142" s="189">
        <f>S142*H142</f>
        <v>0</v>
      </c>
      <c r="U142" s="35"/>
      <c r="V142" s="35"/>
      <c r="W142" s="35"/>
      <c r="X142" s="35"/>
      <c r="Y142" s="35"/>
      <c r="Z142" s="35"/>
      <c r="AA142" s="35"/>
      <c r="AB142" s="35"/>
      <c r="AC142" s="35"/>
      <c r="AD142" s="35"/>
      <c r="AE142" s="35"/>
      <c r="AR142" s="190" t="s">
        <v>152</v>
      </c>
      <c r="AT142" s="190" t="s">
        <v>147</v>
      </c>
      <c r="AU142" s="190" t="s">
        <v>79</v>
      </c>
      <c r="AY142" s="18" t="s">
        <v>144</v>
      </c>
      <c r="BE142" s="191">
        <f>IF(N142="základní",J142,0)</f>
        <v>0</v>
      </c>
      <c r="BF142" s="191">
        <f>IF(N142="snížená",J142,0)</f>
        <v>0</v>
      </c>
      <c r="BG142" s="191">
        <f>IF(N142="zákl. přenesená",J142,0)</f>
        <v>0</v>
      </c>
      <c r="BH142" s="191">
        <f>IF(N142="sníž. přenesená",J142,0)</f>
        <v>0</v>
      </c>
      <c r="BI142" s="191">
        <f>IF(N142="nulová",J142,0)</f>
        <v>0</v>
      </c>
      <c r="BJ142" s="18" t="s">
        <v>79</v>
      </c>
      <c r="BK142" s="191">
        <f>ROUND(I142*H142,2)</f>
        <v>0</v>
      </c>
      <c r="BL142" s="18" t="s">
        <v>152</v>
      </c>
      <c r="BM142" s="190" t="s">
        <v>465</v>
      </c>
    </row>
    <row r="143" spans="1:65" s="2" customFormat="1" ht="62.65" customHeight="1">
      <c r="A143" s="35"/>
      <c r="B143" s="36"/>
      <c r="C143" s="179" t="s">
        <v>71</v>
      </c>
      <c r="D143" s="179" t="s">
        <v>147</v>
      </c>
      <c r="E143" s="180" t="s">
        <v>466</v>
      </c>
      <c r="F143" s="181" t="s">
        <v>467</v>
      </c>
      <c r="G143" s="182" t="s">
        <v>379</v>
      </c>
      <c r="H143" s="183">
        <v>1</v>
      </c>
      <c r="I143" s="184"/>
      <c r="J143" s="185">
        <f>ROUND(I143*H143,2)</f>
        <v>0</v>
      </c>
      <c r="K143" s="181" t="s">
        <v>19</v>
      </c>
      <c r="L143" s="40"/>
      <c r="M143" s="186" t="s">
        <v>19</v>
      </c>
      <c r="N143" s="187" t="s">
        <v>42</v>
      </c>
      <c r="O143" s="65"/>
      <c r="P143" s="188">
        <f>O143*H143</f>
        <v>0</v>
      </c>
      <c r="Q143" s="188">
        <v>0</v>
      </c>
      <c r="R143" s="188">
        <f>Q143*H143</f>
        <v>0</v>
      </c>
      <c r="S143" s="188">
        <v>0</v>
      </c>
      <c r="T143" s="189">
        <f>S143*H143</f>
        <v>0</v>
      </c>
      <c r="U143" s="35"/>
      <c r="V143" s="35"/>
      <c r="W143" s="35"/>
      <c r="X143" s="35"/>
      <c r="Y143" s="35"/>
      <c r="Z143" s="35"/>
      <c r="AA143" s="35"/>
      <c r="AB143" s="35"/>
      <c r="AC143" s="35"/>
      <c r="AD143" s="35"/>
      <c r="AE143" s="35"/>
      <c r="AR143" s="190" t="s">
        <v>152</v>
      </c>
      <c r="AT143" s="190" t="s">
        <v>147</v>
      </c>
      <c r="AU143" s="190" t="s">
        <v>79</v>
      </c>
      <c r="AY143" s="18" t="s">
        <v>144</v>
      </c>
      <c r="BE143" s="191">
        <f>IF(N143="základní",J143,0)</f>
        <v>0</v>
      </c>
      <c r="BF143" s="191">
        <f>IF(N143="snížená",J143,0)</f>
        <v>0</v>
      </c>
      <c r="BG143" s="191">
        <f>IF(N143="zákl. přenesená",J143,0)</f>
        <v>0</v>
      </c>
      <c r="BH143" s="191">
        <f>IF(N143="sníž. přenesená",J143,0)</f>
        <v>0</v>
      </c>
      <c r="BI143" s="191">
        <f>IF(N143="nulová",J143,0)</f>
        <v>0</v>
      </c>
      <c r="BJ143" s="18" t="s">
        <v>79</v>
      </c>
      <c r="BK143" s="191">
        <f>ROUND(I143*H143,2)</f>
        <v>0</v>
      </c>
      <c r="BL143" s="18" t="s">
        <v>152</v>
      </c>
      <c r="BM143" s="190" t="s">
        <v>468</v>
      </c>
    </row>
    <row r="144" spans="1:65" s="2" customFormat="1" ht="19.5">
      <c r="A144" s="35"/>
      <c r="B144" s="36"/>
      <c r="C144" s="37"/>
      <c r="D144" s="199" t="s">
        <v>414</v>
      </c>
      <c r="E144" s="37"/>
      <c r="F144" s="246" t="s">
        <v>469</v>
      </c>
      <c r="G144" s="37"/>
      <c r="H144" s="37"/>
      <c r="I144" s="194"/>
      <c r="J144" s="37"/>
      <c r="K144" s="37"/>
      <c r="L144" s="40"/>
      <c r="M144" s="195"/>
      <c r="N144" s="196"/>
      <c r="O144" s="65"/>
      <c r="P144" s="65"/>
      <c r="Q144" s="65"/>
      <c r="R144" s="65"/>
      <c r="S144" s="65"/>
      <c r="T144" s="66"/>
      <c r="U144" s="35"/>
      <c r="V144" s="35"/>
      <c r="W144" s="35"/>
      <c r="X144" s="35"/>
      <c r="Y144" s="35"/>
      <c r="Z144" s="35"/>
      <c r="AA144" s="35"/>
      <c r="AB144" s="35"/>
      <c r="AC144" s="35"/>
      <c r="AD144" s="35"/>
      <c r="AE144" s="35"/>
      <c r="AT144" s="18" t="s">
        <v>414</v>
      </c>
      <c r="AU144" s="18" t="s">
        <v>79</v>
      </c>
    </row>
    <row r="145" spans="1:65" s="2" customFormat="1" ht="24.2" customHeight="1">
      <c r="A145" s="35"/>
      <c r="B145" s="36"/>
      <c r="C145" s="179" t="s">
        <v>199</v>
      </c>
      <c r="D145" s="179" t="s">
        <v>147</v>
      </c>
      <c r="E145" s="180" t="s">
        <v>470</v>
      </c>
      <c r="F145" s="181" t="s">
        <v>471</v>
      </c>
      <c r="G145" s="182" t="s">
        <v>379</v>
      </c>
      <c r="H145" s="183">
        <v>1</v>
      </c>
      <c r="I145" s="184"/>
      <c r="J145" s="185">
        <f>ROUND(I145*H145,2)</f>
        <v>0</v>
      </c>
      <c r="K145" s="181" t="s">
        <v>19</v>
      </c>
      <c r="L145" s="40"/>
      <c r="M145" s="186" t="s">
        <v>19</v>
      </c>
      <c r="N145" s="187" t="s">
        <v>42</v>
      </c>
      <c r="O145" s="65"/>
      <c r="P145" s="188">
        <f>O145*H145</f>
        <v>0</v>
      </c>
      <c r="Q145" s="188">
        <v>0</v>
      </c>
      <c r="R145" s="188">
        <f>Q145*H145</f>
        <v>0</v>
      </c>
      <c r="S145" s="188">
        <v>0</v>
      </c>
      <c r="T145" s="189">
        <f>S145*H145</f>
        <v>0</v>
      </c>
      <c r="U145" s="35"/>
      <c r="V145" s="35"/>
      <c r="W145" s="35"/>
      <c r="X145" s="35"/>
      <c r="Y145" s="35"/>
      <c r="Z145" s="35"/>
      <c r="AA145" s="35"/>
      <c r="AB145" s="35"/>
      <c r="AC145" s="35"/>
      <c r="AD145" s="35"/>
      <c r="AE145" s="35"/>
      <c r="AR145" s="190" t="s">
        <v>152</v>
      </c>
      <c r="AT145" s="190" t="s">
        <v>147</v>
      </c>
      <c r="AU145" s="190" t="s">
        <v>79</v>
      </c>
      <c r="AY145" s="18" t="s">
        <v>144</v>
      </c>
      <c r="BE145" s="191">
        <f>IF(N145="základní",J145,0)</f>
        <v>0</v>
      </c>
      <c r="BF145" s="191">
        <f>IF(N145="snížená",J145,0)</f>
        <v>0</v>
      </c>
      <c r="BG145" s="191">
        <f>IF(N145="zákl. přenesená",J145,0)</f>
        <v>0</v>
      </c>
      <c r="BH145" s="191">
        <f>IF(N145="sníž. přenesená",J145,0)</f>
        <v>0</v>
      </c>
      <c r="BI145" s="191">
        <f>IF(N145="nulová",J145,0)</f>
        <v>0</v>
      </c>
      <c r="BJ145" s="18" t="s">
        <v>79</v>
      </c>
      <c r="BK145" s="191">
        <f>ROUND(I145*H145,2)</f>
        <v>0</v>
      </c>
      <c r="BL145" s="18" t="s">
        <v>152</v>
      </c>
      <c r="BM145" s="190" t="s">
        <v>472</v>
      </c>
    </row>
    <row r="146" spans="1:65" s="2" customFormat="1" ht="16.5" customHeight="1">
      <c r="A146" s="35"/>
      <c r="B146" s="36"/>
      <c r="C146" s="179" t="s">
        <v>71</v>
      </c>
      <c r="D146" s="179" t="s">
        <v>147</v>
      </c>
      <c r="E146" s="180" t="s">
        <v>462</v>
      </c>
      <c r="F146" s="181" t="s">
        <v>463</v>
      </c>
      <c r="G146" s="182" t="s">
        <v>379</v>
      </c>
      <c r="H146" s="183">
        <v>2</v>
      </c>
      <c r="I146" s="184"/>
      <c r="J146" s="185">
        <f>ROUND(I146*H146,2)</f>
        <v>0</v>
      </c>
      <c r="K146" s="181" t="s">
        <v>19</v>
      </c>
      <c r="L146" s="40"/>
      <c r="M146" s="186" t="s">
        <v>19</v>
      </c>
      <c r="N146" s="187" t="s">
        <v>42</v>
      </c>
      <c r="O146" s="65"/>
      <c r="P146" s="188">
        <f>O146*H146</f>
        <v>0</v>
      </c>
      <c r="Q146" s="188">
        <v>0</v>
      </c>
      <c r="R146" s="188">
        <f>Q146*H146</f>
        <v>0</v>
      </c>
      <c r="S146" s="188">
        <v>0</v>
      </c>
      <c r="T146" s="189">
        <f>S146*H146</f>
        <v>0</v>
      </c>
      <c r="U146" s="35"/>
      <c r="V146" s="35"/>
      <c r="W146" s="35"/>
      <c r="X146" s="35"/>
      <c r="Y146" s="35"/>
      <c r="Z146" s="35"/>
      <c r="AA146" s="35"/>
      <c r="AB146" s="35"/>
      <c r="AC146" s="35"/>
      <c r="AD146" s="35"/>
      <c r="AE146" s="35"/>
      <c r="AR146" s="190" t="s">
        <v>152</v>
      </c>
      <c r="AT146" s="190" t="s">
        <v>147</v>
      </c>
      <c r="AU146" s="190" t="s">
        <v>79</v>
      </c>
      <c r="AY146" s="18" t="s">
        <v>144</v>
      </c>
      <c r="BE146" s="191">
        <f>IF(N146="základní",J146,0)</f>
        <v>0</v>
      </c>
      <c r="BF146" s="191">
        <f>IF(N146="snížená",J146,0)</f>
        <v>0</v>
      </c>
      <c r="BG146" s="191">
        <f>IF(N146="zákl. přenesená",J146,0)</f>
        <v>0</v>
      </c>
      <c r="BH146" s="191">
        <f>IF(N146="sníž. přenesená",J146,0)</f>
        <v>0</v>
      </c>
      <c r="BI146" s="191">
        <f>IF(N146="nulová",J146,0)</f>
        <v>0</v>
      </c>
      <c r="BJ146" s="18" t="s">
        <v>79</v>
      </c>
      <c r="BK146" s="191">
        <f>ROUND(I146*H146,2)</f>
        <v>0</v>
      </c>
      <c r="BL146" s="18" t="s">
        <v>152</v>
      </c>
      <c r="BM146" s="190" t="s">
        <v>473</v>
      </c>
    </row>
    <row r="147" spans="1:65" s="2" customFormat="1" ht="16.5" customHeight="1">
      <c r="A147" s="35"/>
      <c r="B147" s="36"/>
      <c r="C147" s="179" t="s">
        <v>71</v>
      </c>
      <c r="D147" s="179" t="s">
        <v>147</v>
      </c>
      <c r="E147" s="180" t="s">
        <v>422</v>
      </c>
      <c r="F147" s="181" t="s">
        <v>423</v>
      </c>
      <c r="G147" s="182" t="s">
        <v>379</v>
      </c>
      <c r="H147" s="183">
        <v>2</v>
      </c>
      <c r="I147" s="184"/>
      <c r="J147" s="185">
        <f>ROUND(I147*H147,2)</f>
        <v>0</v>
      </c>
      <c r="K147" s="181" t="s">
        <v>19</v>
      </c>
      <c r="L147" s="40"/>
      <c r="M147" s="186" t="s">
        <v>19</v>
      </c>
      <c r="N147" s="187" t="s">
        <v>42</v>
      </c>
      <c r="O147" s="65"/>
      <c r="P147" s="188">
        <f>O147*H147</f>
        <v>0</v>
      </c>
      <c r="Q147" s="188">
        <v>0</v>
      </c>
      <c r="R147" s="188">
        <f>Q147*H147</f>
        <v>0</v>
      </c>
      <c r="S147" s="188">
        <v>0</v>
      </c>
      <c r="T147" s="189">
        <f>S147*H147</f>
        <v>0</v>
      </c>
      <c r="U147" s="35"/>
      <c r="V147" s="35"/>
      <c r="W147" s="35"/>
      <c r="X147" s="35"/>
      <c r="Y147" s="35"/>
      <c r="Z147" s="35"/>
      <c r="AA147" s="35"/>
      <c r="AB147" s="35"/>
      <c r="AC147" s="35"/>
      <c r="AD147" s="35"/>
      <c r="AE147" s="35"/>
      <c r="AR147" s="190" t="s">
        <v>152</v>
      </c>
      <c r="AT147" s="190" t="s">
        <v>147</v>
      </c>
      <c r="AU147" s="190" t="s">
        <v>79</v>
      </c>
      <c r="AY147" s="18" t="s">
        <v>144</v>
      </c>
      <c r="BE147" s="191">
        <f>IF(N147="základní",J147,0)</f>
        <v>0</v>
      </c>
      <c r="BF147" s="191">
        <f>IF(N147="snížená",J147,0)</f>
        <v>0</v>
      </c>
      <c r="BG147" s="191">
        <f>IF(N147="zákl. přenesená",J147,0)</f>
        <v>0</v>
      </c>
      <c r="BH147" s="191">
        <f>IF(N147="sníž. přenesená",J147,0)</f>
        <v>0</v>
      </c>
      <c r="BI147" s="191">
        <f>IF(N147="nulová",J147,0)</f>
        <v>0</v>
      </c>
      <c r="BJ147" s="18" t="s">
        <v>79</v>
      </c>
      <c r="BK147" s="191">
        <f>ROUND(I147*H147,2)</f>
        <v>0</v>
      </c>
      <c r="BL147" s="18" t="s">
        <v>152</v>
      </c>
      <c r="BM147" s="190" t="s">
        <v>474</v>
      </c>
    </row>
    <row r="148" spans="1:65" s="2" customFormat="1" ht="62.65" customHeight="1">
      <c r="A148" s="35"/>
      <c r="B148" s="36"/>
      <c r="C148" s="179" t="s">
        <v>71</v>
      </c>
      <c r="D148" s="179" t="s">
        <v>147</v>
      </c>
      <c r="E148" s="180" t="s">
        <v>475</v>
      </c>
      <c r="F148" s="181" t="s">
        <v>476</v>
      </c>
      <c r="G148" s="182" t="s">
        <v>379</v>
      </c>
      <c r="H148" s="183">
        <v>1</v>
      </c>
      <c r="I148" s="184"/>
      <c r="J148" s="185">
        <f>ROUND(I148*H148,2)</f>
        <v>0</v>
      </c>
      <c r="K148" s="181" t="s">
        <v>19</v>
      </c>
      <c r="L148" s="40"/>
      <c r="M148" s="186" t="s">
        <v>19</v>
      </c>
      <c r="N148" s="187" t="s">
        <v>42</v>
      </c>
      <c r="O148" s="65"/>
      <c r="P148" s="188">
        <f>O148*H148</f>
        <v>0</v>
      </c>
      <c r="Q148" s="188">
        <v>0</v>
      </c>
      <c r="R148" s="188">
        <f>Q148*H148</f>
        <v>0</v>
      </c>
      <c r="S148" s="188">
        <v>0</v>
      </c>
      <c r="T148" s="189">
        <f>S148*H148</f>
        <v>0</v>
      </c>
      <c r="U148" s="35"/>
      <c r="V148" s="35"/>
      <c r="W148" s="35"/>
      <c r="X148" s="35"/>
      <c r="Y148" s="35"/>
      <c r="Z148" s="35"/>
      <c r="AA148" s="35"/>
      <c r="AB148" s="35"/>
      <c r="AC148" s="35"/>
      <c r="AD148" s="35"/>
      <c r="AE148" s="35"/>
      <c r="AR148" s="190" t="s">
        <v>152</v>
      </c>
      <c r="AT148" s="190" t="s">
        <v>147</v>
      </c>
      <c r="AU148" s="190" t="s">
        <v>79</v>
      </c>
      <c r="AY148" s="18" t="s">
        <v>144</v>
      </c>
      <c r="BE148" s="191">
        <f>IF(N148="základní",J148,0)</f>
        <v>0</v>
      </c>
      <c r="BF148" s="191">
        <f>IF(N148="snížená",J148,0)</f>
        <v>0</v>
      </c>
      <c r="BG148" s="191">
        <f>IF(N148="zákl. přenesená",J148,0)</f>
        <v>0</v>
      </c>
      <c r="BH148" s="191">
        <f>IF(N148="sníž. přenesená",J148,0)</f>
        <v>0</v>
      </c>
      <c r="BI148" s="191">
        <f>IF(N148="nulová",J148,0)</f>
        <v>0</v>
      </c>
      <c r="BJ148" s="18" t="s">
        <v>79</v>
      </c>
      <c r="BK148" s="191">
        <f>ROUND(I148*H148,2)</f>
        <v>0</v>
      </c>
      <c r="BL148" s="18" t="s">
        <v>152</v>
      </c>
      <c r="BM148" s="190" t="s">
        <v>477</v>
      </c>
    </row>
    <row r="149" spans="1:65" s="2" customFormat="1" ht="19.5">
      <c r="A149" s="35"/>
      <c r="B149" s="36"/>
      <c r="C149" s="37"/>
      <c r="D149" s="199" t="s">
        <v>414</v>
      </c>
      <c r="E149" s="37"/>
      <c r="F149" s="246" t="s">
        <v>478</v>
      </c>
      <c r="G149" s="37"/>
      <c r="H149" s="37"/>
      <c r="I149" s="194"/>
      <c r="J149" s="37"/>
      <c r="K149" s="37"/>
      <c r="L149" s="40"/>
      <c r="M149" s="195"/>
      <c r="N149" s="196"/>
      <c r="O149" s="65"/>
      <c r="P149" s="65"/>
      <c r="Q149" s="65"/>
      <c r="R149" s="65"/>
      <c r="S149" s="65"/>
      <c r="T149" s="66"/>
      <c r="U149" s="35"/>
      <c r="V149" s="35"/>
      <c r="W149" s="35"/>
      <c r="X149" s="35"/>
      <c r="Y149" s="35"/>
      <c r="Z149" s="35"/>
      <c r="AA149" s="35"/>
      <c r="AB149" s="35"/>
      <c r="AC149" s="35"/>
      <c r="AD149" s="35"/>
      <c r="AE149" s="35"/>
      <c r="AT149" s="18" t="s">
        <v>414</v>
      </c>
      <c r="AU149" s="18" t="s">
        <v>79</v>
      </c>
    </row>
    <row r="150" spans="1:65" s="2" customFormat="1" ht="62.65" customHeight="1">
      <c r="A150" s="35"/>
      <c r="B150" s="36"/>
      <c r="C150" s="179" t="s">
        <v>71</v>
      </c>
      <c r="D150" s="179" t="s">
        <v>147</v>
      </c>
      <c r="E150" s="180" t="s">
        <v>479</v>
      </c>
      <c r="F150" s="181" t="s">
        <v>480</v>
      </c>
      <c r="G150" s="182" t="s">
        <v>379</v>
      </c>
      <c r="H150" s="183">
        <v>1</v>
      </c>
      <c r="I150" s="184"/>
      <c r="J150" s="185">
        <f>ROUND(I150*H150,2)</f>
        <v>0</v>
      </c>
      <c r="K150" s="181" t="s">
        <v>19</v>
      </c>
      <c r="L150" s="40"/>
      <c r="M150" s="186" t="s">
        <v>19</v>
      </c>
      <c r="N150" s="187" t="s">
        <v>42</v>
      </c>
      <c r="O150" s="65"/>
      <c r="P150" s="188">
        <f>O150*H150</f>
        <v>0</v>
      </c>
      <c r="Q150" s="188">
        <v>0</v>
      </c>
      <c r="R150" s="188">
        <f>Q150*H150</f>
        <v>0</v>
      </c>
      <c r="S150" s="188">
        <v>0</v>
      </c>
      <c r="T150" s="189">
        <f>S150*H150</f>
        <v>0</v>
      </c>
      <c r="U150" s="35"/>
      <c r="V150" s="35"/>
      <c r="W150" s="35"/>
      <c r="X150" s="35"/>
      <c r="Y150" s="35"/>
      <c r="Z150" s="35"/>
      <c r="AA150" s="35"/>
      <c r="AB150" s="35"/>
      <c r="AC150" s="35"/>
      <c r="AD150" s="35"/>
      <c r="AE150" s="35"/>
      <c r="AR150" s="190" t="s">
        <v>152</v>
      </c>
      <c r="AT150" s="190" t="s">
        <v>147</v>
      </c>
      <c r="AU150" s="190" t="s">
        <v>79</v>
      </c>
      <c r="AY150" s="18" t="s">
        <v>144</v>
      </c>
      <c r="BE150" s="191">
        <f>IF(N150="základní",J150,0)</f>
        <v>0</v>
      </c>
      <c r="BF150" s="191">
        <f>IF(N150="snížená",J150,0)</f>
        <v>0</v>
      </c>
      <c r="BG150" s="191">
        <f>IF(N150="zákl. přenesená",J150,0)</f>
        <v>0</v>
      </c>
      <c r="BH150" s="191">
        <f>IF(N150="sníž. přenesená",J150,0)</f>
        <v>0</v>
      </c>
      <c r="BI150" s="191">
        <f>IF(N150="nulová",J150,0)</f>
        <v>0</v>
      </c>
      <c r="BJ150" s="18" t="s">
        <v>79</v>
      </c>
      <c r="BK150" s="191">
        <f>ROUND(I150*H150,2)</f>
        <v>0</v>
      </c>
      <c r="BL150" s="18" t="s">
        <v>152</v>
      </c>
      <c r="BM150" s="190" t="s">
        <v>481</v>
      </c>
    </row>
    <row r="151" spans="1:65" s="2" customFormat="1" ht="62.65" customHeight="1">
      <c r="A151" s="35"/>
      <c r="B151" s="36"/>
      <c r="C151" s="179" t="s">
        <v>71</v>
      </c>
      <c r="D151" s="179" t="s">
        <v>147</v>
      </c>
      <c r="E151" s="180" t="s">
        <v>482</v>
      </c>
      <c r="F151" s="181" t="s">
        <v>480</v>
      </c>
      <c r="G151" s="182" t="s">
        <v>379</v>
      </c>
      <c r="H151" s="183">
        <v>2</v>
      </c>
      <c r="I151" s="184"/>
      <c r="J151" s="185">
        <f>ROUND(I151*H151,2)</f>
        <v>0</v>
      </c>
      <c r="K151" s="181" t="s">
        <v>19</v>
      </c>
      <c r="L151" s="40"/>
      <c r="M151" s="186" t="s">
        <v>19</v>
      </c>
      <c r="N151" s="187" t="s">
        <v>42</v>
      </c>
      <c r="O151" s="65"/>
      <c r="P151" s="188">
        <f>O151*H151</f>
        <v>0</v>
      </c>
      <c r="Q151" s="188">
        <v>0</v>
      </c>
      <c r="R151" s="188">
        <f>Q151*H151</f>
        <v>0</v>
      </c>
      <c r="S151" s="188">
        <v>0</v>
      </c>
      <c r="T151" s="189">
        <f>S151*H151</f>
        <v>0</v>
      </c>
      <c r="U151" s="35"/>
      <c r="V151" s="35"/>
      <c r="W151" s="35"/>
      <c r="X151" s="35"/>
      <c r="Y151" s="35"/>
      <c r="Z151" s="35"/>
      <c r="AA151" s="35"/>
      <c r="AB151" s="35"/>
      <c r="AC151" s="35"/>
      <c r="AD151" s="35"/>
      <c r="AE151" s="35"/>
      <c r="AR151" s="190" t="s">
        <v>152</v>
      </c>
      <c r="AT151" s="190" t="s">
        <v>147</v>
      </c>
      <c r="AU151" s="190" t="s">
        <v>79</v>
      </c>
      <c r="AY151" s="18" t="s">
        <v>144</v>
      </c>
      <c r="BE151" s="191">
        <f>IF(N151="základní",J151,0)</f>
        <v>0</v>
      </c>
      <c r="BF151" s="191">
        <f>IF(N151="snížená",J151,0)</f>
        <v>0</v>
      </c>
      <c r="BG151" s="191">
        <f>IF(N151="zákl. přenesená",J151,0)</f>
        <v>0</v>
      </c>
      <c r="BH151" s="191">
        <f>IF(N151="sníž. přenesená",J151,0)</f>
        <v>0</v>
      </c>
      <c r="BI151" s="191">
        <f>IF(N151="nulová",J151,0)</f>
        <v>0</v>
      </c>
      <c r="BJ151" s="18" t="s">
        <v>79</v>
      </c>
      <c r="BK151" s="191">
        <f>ROUND(I151*H151,2)</f>
        <v>0</v>
      </c>
      <c r="BL151" s="18" t="s">
        <v>152</v>
      </c>
      <c r="BM151" s="190" t="s">
        <v>483</v>
      </c>
    </row>
    <row r="152" spans="1:65" s="2" customFormat="1" ht="62.65" customHeight="1">
      <c r="A152" s="35"/>
      <c r="B152" s="36"/>
      <c r="C152" s="179" t="s">
        <v>71</v>
      </c>
      <c r="D152" s="179" t="s">
        <v>147</v>
      </c>
      <c r="E152" s="180" t="s">
        <v>484</v>
      </c>
      <c r="F152" s="181" t="s">
        <v>485</v>
      </c>
      <c r="G152" s="182" t="s">
        <v>379</v>
      </c>
      <c r="H152" s="183">
        <v>1</v>
      </c>
      <c r="I152" s="184"/>
      <c r="J152" s="185">
        <f>ROUND(I152*H152,2)</f>
        <v>0</v>
      </c>
      <c r="K152" s="181" t="s">
        <v>19</v>
      </c>
      <c r="L152" s="40"/>
      <c r="M152" s="186" t="s">
        <v>19</v>
      </c>
      <c r="N152" s="187" t="s">
        <v>42</v>
      </c>
      <c r="O152" s="65"/>
      <c r="P152" s="188">
        <f>O152*H152</f>
        <v>0</v>
      </c>
      <c r="Q152" s="188">
        <v>0</v>
      </c>
      <c r="R152" s="188">
        <f>Q152*H152</f>
        <v>0</v>
      </c>
      <c r="S152" s="188">
        <v>0</v>
      </c>
      <c r="T152" s="189">
        <f>S152*H152</f>
        <v>0</v>
      </c>
      <c r="U152" s="35"/>
      <c r="V152" s="35"/>
      <c r="W152" s="35"/>
      <c r="X152" s="35"/>
      <c r="Y152" s="35"/>
      <c r="Z152" s="35"/>
      <c r="AA152" s="35"/>
      <c r="AB152" s="35"/>
      <c r="AC152" s="35"/>
      <c r="AD152" s="35"/>
      <c r="AE152" s="35"/>
      <c r="AR152" s="190" t="s">
        <v>152</v>
      </c>
      <c r="AT152" s="190" t="s">
        <v>147</v>
      </c>
      <c r="AU152" s="190" t="s">
        <v>79</v>
      </c>
      <c r="AY152" s="18" t="s">
        <v>144</v>
      </c>
      <c r="BE152" s="191">
        <f>IF(N152="základní",J152,0)</f>
        <v>0</v>
      </c>
      <c r="BF152" s="191">
        <f>IF(N152="snížená",J152,0)</f>
        <v>0</v>
      </c>
      <c r="BG152" s="191">
        <f>IF(N152="zákl. přenesená",J152,0)</f>
        <v>0</v>
      </c>
      <c r="BH152" s="191">
        <f>IF(N152="sníž. přenesená",J152,0)</f>
        <v>0</v>
      </c>
      <c r="BI152" s="191">
        <f>IF(N152="nulová",J152,0)</f>
        <v>0</v>
      </c>
      <c r="BJ152" s="18" t="s">
        <v>79</v>
      </c>
      <c r="BK152" s="191">
        <f>ROUND(I152*H152,2)</f>
        <v>0</v>
      </c>
      <c r="BL152" s="18" t="s">
        <v>152</v>
      </c>
      <c r="BM152" s="190" t="s">
        <v>486</v>
      </c>
    </row>
    <row r="153" spans="1:65" s="2" customFormat="1" ht="16.5" customHeight="1">
      <c r="A153" s="35"/>
      <c r="B153" s="36"/>
      <c r="C153" s="179" t="s">
        <v>71</v>
      </c>
      <c r="D153" s="179" t="s">
        <v>147</v>
      </c>
      <c r="E153" s="180" t="s">
        <v>487</v>
      </c>
      <c r="F153" s="181" t="s">
        <v>488</v>
      </c>
      <c r="G153" s="182" t="s">
        <v>379</v>
      </c>
      <c r="H153" s="183">
        <v>1</v>
      </c>
      <c r="I153" s="184"/>
      <c r="J153" s="185">
        <f>ROUND(I153*H153,2)</f>
        <v>0</v>
      </c>
      <c r="K153" s="181" t="s">
        <v>19</v>
      </c>
      <c r="L153" s="40"/>
      <c r="M153" s="186" t="s">
        <v>19</v>
      </c>
      <c r="N153" s="187" t="s">
        <v>42</v>
      </c>
      <c r="O153" s="65"/>
      <c r="P153" s="188">
        <f>O153*H153</f>
        <v>0</v>
      </c>
      <c r="Q153" s="188">
        <v>0</v>
      </c>
      <c r="R153" s="188">
        <f>Q153*H153</f>
        <v>0</v>
      </c>
      <c r="S153" s="188">
        <v>0</v>
      </c>
      <c r="T153" s="189">
        <f>S153*H153</f>
        <v>0</v>
      </c>
      <c r="U153" s="35"/>
      <c r="V153" s="35"/>
      <c r="W153" s="35"/>
      <c r="X153" s="35"/>
      <c r="Y153" s="35"/>
      <c r="Z153" s="35"/>
      <c r="AA153" s="35"/>
      <c r="AB153" s="35"/>
      <c r="AC153" s="35"/>
      <c r="AD153" s="35"/>
      <c r="AE153" s="35"/>
      <c r="AR153" s="190" t="s">
        <v>152</v>
      </c>
      <c r="AT153" s="190" t="s">
        <v>147</v>
      </c>
      <c r="AU153" s="190" t="s">
        <v>79</v>
      </c>
      <c r="AY153" s="18" t="s">
        <v>144</v>
      </c>
      <c r="BE153" s="191">
        <f>IF(N153="základní",J153,0)</f>
        <v>0</v>
      </c>
      <c r="BF153" s="191">
        <f>IF(N153="snížená",J153,0)</f>
        <v>0</v>
      </c>
      <c r="BG153" s="191">
        <f>IF(N153="zákl. přenesená",J153,0)</f>
        <v>0</v>
      </c>
      <c r="BH153" s="191">
        <f>IF(N153="sníž. přenesená",J153,0)</f>
        <v>0</v>
      </c>
      <c r="BI153" s="191">
        <f>IF(N153="nulová",J153,0)</f>
        <v>0</v>
      </c>
      <c r="BJ153" s="18" t="s">
        <v>79</v>
      </c>
      <c r="BK153" s="191">
        <f>ROUND(I153*H153,2)</f>
        <v>0</v>
      </c>
      <c r="BL153" s="18" t="s">
        <v>152</v>
      </c>
      <c r="BM153" s="190" t="s">
        <v>489</v>
      </c>
    </row>
    <row r="154" spans="1:65" s="2" customFormat="1" ht="16.5" customHeight="1">
      <c r="A154" s="35"/>
      <c r="B154" s="36"/>
      <c r="C154" s="179" t="s">
        <v>71</v>
      </c>
      <c r="D154" s="179" t="s">
        <v>147</v>
      </c>
      <c r="E154" s="180" t="s">
        <v>422</v>
      </c>
      <c r="F154" s="181" t="s">
        <v>423</v>
      </c>
      <c r="G154" s="182" t="s">
        <v>379</v>
      </c>
      <c r="H154" s="183">
        <v>1</v>
      </c>
      <c r="I154" s="184"/>
      <c r="J154" s="185">
        <f>ROUND(I154*H154,2)</f>
        <v>0</v>
      </c>
      <c r="K154" s="181" t="s">
        <v>19</v>
      </c>
      <c r="L154" s="40"/>
      <c r="M154" s="186" t="s">
        <v>19</v>
      </c>
      <c r="N154" s="187" t="s">
        <v>42</v>
      </c>
      <c r="O154" s="65"/>
      <c r="P154" s="188">
        <f>O154*H154</f>
        <v>0</v>
      </c>
      <c r="Q154" s="188">
        <v>0</v>
      </c>
      <c r="R154" s="188">
        <f>Q154*H154</f>
        <v>0</v>
      </c>
      <c r="S154" s="188">
        <v>0</v>
      </c>
      <c r="T154" s="189">
        <f>S154*H154</f>
        <v>0</v>
      </c>
      <c r="U154" s="35"/>
      <c r="V154" s="35"/>
      <c r="W154" s="35"/>
      <c r="X154" s="35"/>
      <c r="Y154" s="35"/>
      <c r="Z154" s="35"/>
      <c r="AA154" s="35"/>
      <c r="AB154" s="35"/>
      <c r="AC154" s="35"/>
      <c r="AD154" s="35"/>
      <c r="AE154" s="35"/>
      <c r="AR154" s="190" t="s">
        <v>152</v>
      </c>
      <c r="AT154" s="190" t="s">
        <v>147</v>
      </c>
      <c r="AU154" s="190" t="s">
        <v>79</v>
      </c>
      <c r="AY154" s="18" t="s">
        <v>144</v>
      </c>
      <c r="BE154" s="191">
        <f>IF(N154="základní",J154,0)</f>
        <v>0</v>
      </c>
      <c r="BF154" s="191">
        <f>IF(N154="snížená",J154,0)</f>
        <v>0</v>
      </c>
      <c r="BG154" s="191">
        <f>IF(N154="zákl. přenesená",J154,0)</f>
        <v>0</v>
      </c>
      <c r="BH154" s="191">
        <f>IF(N154="sníž. přenesená",J154,0)</f>
        <v>0</v>
      </c>
      <c r="BI154" s="191">
        <f>IF(N154="nulová",J154,0)</f>
        <v>0</v>
      </c>
      <c r="BJ154" s="18" t="s">
        <v>79</v>
      </c>
      <c r="BK154" s="191">
        <f>ROUND(I154*H154,2)</f>
        <v>0</v>
      </c>
      <c r="BL154" s="18" t="s">
        <v>152</v>
      </c>
      <c r="BM154" s="190" t="s">
        <v>490</v>
      </c>
    </row>
    <row r="155" spans="1:65" s="12" customFormat="1" ht="25.9" customHeight="1">
      <c r="B155" s="163"/>
      <c r="C155" s="164"/>
      <c r="D155" s="165" t="s">
        <v>70</v>
      </c>
      <c r="E155" s="166" t="s">
        <v>491</v>
      </c>
      <c r="F155" s="166" t="s">
        <v>491</v>
      </c>
      <c r="G155" s="164"/>
      <c r="H155" s="164"/>
      <c r="I155" s="167"/>
      <c r="J155" s="168">
        <f>BK155</f>
        <v>0</v>
      </c>
      <c r="K155" s="164"/>
      <c r="L155" s="169"/>
      <c r="M155" s="170"/>
      <c r="N155" s="171"/>
      <c r="O155" s="171"/>
      <c r="P155" s="172">
        <f>SUM(P156:P159)</f>
        <v>0</v>
      </c>
      <c r="Q155" s="171"/>
      <c r="R155" s="172">
        <f>SUM(R156:R159)</f>
        <v>0</v>
      </c>
      <c r="S155" s="171"/>
      <c r="T155" s="173">
        <f>SUM(T156:T159)</f>
        <v>0</v>
      </c>
      <c r="AR155" s="174" t="s">
        <v>79</v>
      </c>
      <c r="AT155" s="175" t="s">
        <v>70</v>
      </c>
      <c r="AU155" s="175" t="s">
        <v>71</v>
      </c>
      <c r="AY155" s="174" t="s">
        <v>144</v>
      </c>
      <c r="BK155" s="176">
        <f>SUM(BK156:BK159)</f>
        <v>0</v>
      </c>
    </row>
    <row r="156" spans="1:65" s="2" customFormat="1" ht="33" customHeight="1">
      <c r="A156" s="35"/>
      <c r="B156" s="36"/>
      <c r="C156" s="179" t="s">
        <v>71</v>
      </c>
      <c r="D156" s="179" t="s">
        <v>147</v>
      </c>
      <c r="E156" s="180" t="s">
        <v>492</v>
      </c>
      <c r="F156" s="181" t="s">
        <v>493</v>
      </c>
      <c r="G156" s="182" t="s">
        <v>379</v>
      </c>
      <c r="H156" s="183">
        <v>30</v>
      </c>
      <c r="I156" s="184"/>
      <c r="J156" s="185">
        <f>ROUND(I156*H156,2)</f>
        <v>0</v>
      </c>
      <c r="K156" s="181" t="s">
        <v>19</v>
      </c>
      <c r="L156" s="40"/>
      <c r="M156" s="186" t="s">
        <v>19</v>
      </c>
      <c r="N156" s="187" t="s">
        <v>42</v>
      </c>
      <c r="O156" s="65"/>
      <c r="P156" s="188">
        <f>O156*H156</f>
        <v>0</v>
      </c>
      <c r="Q156" s="188">
        <v>0</v>
      </c>
      <c r="R156" s="188">
        <f>Q156*H156</f>
        <v>0</v>
      </c>
      <c r="S156" s="188">
        <v>0</v>
      </c>
      <c r="T156" s="189">
        <f>S156*H156</f>
        <v>0</v>
      </c>
      <c r="U156" s="35"/>
      <c r="V156" s="35"/>
      <c r="W156" s="35"/>
      <c r="X156" s="35"/>
      <c r="Y156" s="35"/>
      <c r="Z156" s="35"/>
      <c r="AA156" s="35"/>
      <c r="AB156" s="35"/>
      <c r="AC156" s="35"/>
      <c r="AD156" s="35"/>
      <c r="AE156" s="35"/>
      <c r="AR156" s="190" t="s">
        <v>152</v>
      </c>
      <c r="AT156" s="190" t="s">
        <v>147</v>
      </c>
      <c r="AU156" s="190" t="s">
        <v>79</v>
      </c>
      <c r="AY156" s="18" t="s">
        <v>144</v>
      </c>
      <c r="BE156" s="191">
        <f>IF(N156="základní",J156,0)</f>
        <v>0</v>
      </c>
      <c r="BF156" s="191">
        <f>IF(N156="snížená",J156,0)</f>
        <v>0</v>
      </c>
      <c r="BG156" s="191">
        <f>IF(N156="zákl. přenesená",J156,0)</f>
        <v>0</v>
      </c>
      <c r="BH156" s="191">
        <f>IF(N156="sníž. přenesená",J156,0)</f>
        <v>0</v>
      </c>
      <c r="BI156" s="191">
        <f>IF(N156="nulová",J156,0)</f>
        <v>0</v>
      </c>
      <c r="BJ156" s="18" t="s">
        <v>79</v>
      </c>
      <c r="BK156" s="191">
        <f>ROUND(I156*H156,2)</f>
        <v>0</v>
      </c>
      <c r="BL156" s="18" t="s">
        <v>152</v>
      </c>
      <c r="BM156" s="190" t="s">
        <v>494</v>
      </c>
    </row>
    <row r="157" spans="1:65" s="2" customFormat="1" ht="37.9" customHeight="1">
      <c r="A157" s="35"/>
      <c r="B157" s="36"/>
      <c r="C157" s="179" t="s">
        <v>71</v>
      </c>
      <c r="D157" s="179" t="s">
        <v>147</v>
      </c>
      <c r="E157" s="180" t="s">
        <v>495</v>
      </c>
      <c r="F157" s="181" t="s">
        <v>496</v>
      </c>
      <c r="G157" s="182" t="s">
        <v>379</v>
      </c>
      <c r="H157" s="183">
        <v>30</v>
      </c>
      <c r="I157" s="184"/>
      <c r="J157" s="185">
        <f>ROUND(I157*H157,2)</f>
        <v>0</v>
      </c>
      <c r="K157" s="181" t="s">
        <v>19</v>
      </c>
      <c r="L157" s="40"/>
      <c r="M157" s="186" t="s">
        <v>19</v>
      </c>
      <c r="N157" s="187" t="s">
        <v>42</v>
      </c>
      <c r="O157" s="65"/>
      <c r="P157" s="188">
        <f>O157*H157</f>
        <v>0</v>
      </c>
      <c r="Q157" s="188">
        <v>0</v>
      </c>
      <c r="R157" s="188">
        <f>Q157*H157</f>
        <v>0</v>
      </c>
      <c r="S157" s="188">
        <v>0</v>
      </c>
      <c r="T157" s="189">
        <f>S157*H157</f>
        <v>0</v>
      </c>
      <c r="U157" s="35"/>
      <c r="V157" s="35"/>
      <c r="W157" s="35"/>
      <c r="X157" s="35"/>
      <c r="Y157" s="35"/>
      <c r="Z157" s="35"/>
      <c r="AA157" s="35"/>
      <c r="AB157" s="35"/>
      <c r="AC157" s="35"/>
      <c r="AD157" s="35"/>
      <c r="AE157" s="35"/>
      <c r="AR157" s="190" t="s">
        <v>152</v>
      </c>
      <c r="AT157" s="190" t="s">
        <v>147</v>
      </c>
      <c r="AU157" s="190" t="s">
        <v>79</v>
      </c>
      <c r="AY157" s="18" t="s">
        <v>144</v>
      </c>
      <c r="BE157" s="191">
        <f>IF(N157="základní",J157,0)</f>
        <v>0</v>
      </c>
      <c r="BF157" s="191">
        <f>IF(N157="snížená",J157,0)</f>
        <v>0</v>
      </c>
      <c r="BG157" s="191">
        <f>IF(N157="zákl. přenesená",J157,0)</f>
        <v>0</v>
      </c>
      <c r="BH157" s="191">
        <f>IF(N157="sníž. přenesená",J157,0)</f>
        <v>0</v>
      </c>
      <c r="BI157" s="191">
        <f>IF(N157="nulová",J157,0)</f>
        <v>0</v>
      </c>
      <c r="BJ157" s="18" t="s">
        <v>79</v>
      </c>
      <c r="BK157" s="191">
        <f>ROUND(I157*H157,2)</f>
        <v>0</v>
      </c>
      <c r="BL157" s="18" t="s">
        <v>152</v>
      </c>
      <c r="BM157" s="190" t="s">
        <v>497</v>
      </c>
    </row>
    <row r="158" spans="1:65" s="2" customFormat="1" ht="24.2" customHeight="1">
      <c r="A158" s="35"/>
      <c r="B158" s="36"/>
      <c r="C158" s="179" t="s">
        <v>71</v>
      </c>
      <c r="D158" s="179" t="s">
        <v>147</v>
      </c>
      <c r="E158" s="180" t="s">
        <v>498</v>
      </c>
      <c r="F158" s="181" t="s">
        <v>499</v>
      </c>
      <c r="G158" s="182" t="s">
        <v>379</v>
      </c>
      <c r="H158" s="183">
        <v>15</v>
      </c>
      <c r="I158" s="184"/>
      <c r="J158" s="185">
        <f>ROUND(I158*H158,2)</f>
        <v>0</v>
      </c>
      <c r="K158" s="181" t="s">
        <v>19</v>
      </c>
      <c r="L158" s="40"/>
      <c r="M158" s="186" t="s">
        <v>19</v>
      </c>
      <c r="N158" s="187" t="s">
        <v>42</v>
      </c>
      <c r="O158" s="65"/>
      <c r="P158" s="188">
        <f>O158*H158</f>
        <v>0</v>
      </c>
      <c r="Q158" s="188">
        <v>0</v>
      </c>
      <c r="R158" s="188">
        <f>Q158*H158</f>
        <v>0</v>
      </c>
      <c r="S158" s="188">
        <v>0</v>
      </c>
      <c r="T158" s="189">
        <f>S158*H158</f>
        <v>0</v>
      </c>
      <c r="U158" s="35"/>
      <c r="V158" s="35"/>
      <c r="W158" s="35"/>
      <c r="X158" s="35"/>
      <c r="Y158" s="35"/>
      <c r="Z158" s="35"/>
      <c r="AA158" s="35"/>
      <c r="AB158" s="35"/>
      <c r="AC158" s="35"/>
      <c r="AD158" s="35"/>
      <c r="AE158" s="35"/>
      <c r="AR158" s="190" t="s">
        <v>152</v>
      </c>
      <c r="AT158" s="190" t="s">
        <v>147</v>
      </c>
      <c r="AU158" s="190" t="s">
        <v>79</v>
      </c>
      <c r="AY158" s="18" t="s">
        <v>144</v>
      </c>
      <c r="BE158" s="191">
        <f>IF(N158="základní",J158,0)</f>
        <v>0</v>
      </c>
      <c r="BF158" s="191">
        <f>IF(N158="snížená",J158,0)</f>
        <v>0</v>
      </c>
      <c r="BG158" s="191">
        <f>IF(N158="zákl. přenesená",J158,0)</f>
        <v>0</v>
      </c>
      <c r="BH158" s="191">
        <f>IF(N158="sníž. přenesená",J158,0)</f>
        <v>0</v>
      </c>
      <c r="BI158" s="191">
        <f>IF(N158="nulová",J158,0)</f>
        <v>0</v>
      </c>
      <c r="BJ158" s="18" t="s">
        <v>79</v>
      </c>
      <c r="BK158" s="191">
        <f>ROUND(I158*H158,2)</f>
        <v>0</v>
      </c>
      <c r="BL158" s="18" t="s">
        <v>152</v>
      </c>
      <c r="BM158" s="190" t="s">
        <v>500</v>
      </c>
    </row>
    <row r="159" spans="1:65" s="2" customFormat="1" ht="24.2" customHeight="1">
      <c r="A159" s="35"/>
      <c r="B159" s="36"/>
      <c r="C159" s="179" t="s">
        <v>71</v>
      </c>
      <c r="D159" s="179" t="s">
        <v>147</v>
      </c>
      <c r="E159" s="180" t="s">
        <v>501</v>
      </c>
      <c r="F159" s="181" t="s">
        <v>502</v>
      </c>
      <c r="G159" s="182" t="s">
        <v>379</v>
      </c>
      <c r="H159" s="183">
        <v>20</v>
      </c>
      <c r="I159" s="184"/>
      <c r="J159" s="185">
        <f>ROUND(I159*H159,2)</f>
        <v>0</v>
      </c>
      <c r="K159" s="181" t="s">
        <v>19</v>
      </c>
      <c r="L159" s="40"/>
      <c r="M159" s="186" t="s">
        <v>19</v>
      </c>
      <c r="N159" s="187" t="s">
        <v>42</v>
      </c>
      <c r="O159" s="65"/>
      <c r="P159" s="188">
        <f>O159*H159</f>
        <v>0</v>
      </c>
      <c r="Q159" s="188">
        <v>0</v>
      </c>
      <c r="R159" s="188">
        <f>Q159*H159</f>
        <v>0</v>
      </c>
      <c r="S159" s="188">
        <v>0</v>
      </c>
      <c r="T159" s="189">
        <f>S159*H159</f>
        <v>0</v>
      </c>
      <c r="U159" s="35"/>
      <c r="V159" s="35"/>
      <c r="W159" s="35"/>
      <c r="X159" s="35"/>
      <c r="Y159" s="35"/>
      <c r="Z159" s="35"/>
      <c r="AA159" s="35"/>
      <c r="AB159" s="35"/>
      <c r="AC159" s="35"/>
      <c r="AD159" s="35"/>
      <c r="AE159" s="35"/>
      <c r="AR159" s="190" t="s">
        <v>152</v>
      </c>
      <c r="AT159" s="190" t="s">
        <v>147</v>
      </c>
      <c r="AU159" s="190" t="s">
        <v>79</v>
      </c>
      <c r="AY159" s="18" t="s">
        <v>144</v>
      </c>
      <c r="BE159" s="191">
        <f>IF(N159="základní",J159,0)</f>
        <v>0</v>
      </c>
      <c r="BF159" s="191">
        <f>IF(N159="snížená",J159,0)</f>
        <v>0</v>
      </c>
      <c r="BG159" s="191">
        <f>IF(N159="zákl. přenesená",J159,0)</f>
        <v>0</v>
      </c>
      <c r="BH159" s="191">
        <f>IF(N159="sníž. přenesená",J159,0)</f>
        <v>0</v>
      </c>
      <c r="BI159" s="191">
        <f>IF(N159="nulová",J159,0)</f>
        <v>0</v>
      </c>
      <c r="BJ159" s="18" t="s">
        <v>79</v>
      </c>
      <c r="BK159" s="191">
        <f>ROUND(I159*H159,2)</f>
        <v>0</v>
      </c>
      <c r="BL159" s="18" t="s">
        <v>152</v>
      </c>
      <c r="BM159" s="190" t="s">
        <v>503</v>
      </c>
    </row>
    <row r="160" spans="1:65" s="12" customFormat="1" ht="25.9" customHeight="1">
      <c r="B160" s="163"/>
      <c r="C160" s="164"/>
      <c r="D160" s="165" t="s">
        <v>70</v>
      </c>
      <c r="E160" s="166" t="s">
        <v>330</v>
      </c>
      <c r="F160" s="166" t="s">
        <v>330</v>
      </c>
      <c r="G160" s="164"/>
      <c r="H160" s="164"/>
      <c r="I160" s="167"/>
      <c r="J160" s="168">
        <f>BK160</f>
        <v>0</v>
      </c>
      <c r="K160" s="164"/>
      <c r="L160" s="169"/>
      <c r="M160" s="170"/>
      <c r="N160" s="171"/>
      <c r="O160" s="171"/>
      <c r="P160" s="172">
        <f>SUM(P161:P167)</f>
        <v>0</v>
      </c>
      <c r="Q160" s="171"/>
      <c r="R160" s="172">
        <f>SUM(R161:R167)</f>
        <v>0</v>
      </c>
      <c r="S160" s="171"/>
      <c r="T160" s="173">
        <f>SUM(T161:T167)</f>
        <v>0</v>
      </c>
      <c r="AR160" s="174" t="s">
        <v>79</v>
      </c>
      <c r="AT160" s="175" t="s">
        <v>70</v>
      </c>
      <c r="AU160" s="175" t="s">
        <v>71</v>
      </c>
      <c r="AY160" s="174" t="s">
        <v>144</v>
      </c>
      <c r="BK160" s="176">
        <f>SUM(BK161:BK167)</f>
        <v>0</v>
      </c>
    </row>
    <row r="161" spans="1:65" s="2" customFormat="1" ht="24.2" customHeight="1">
      <c r="A161" s="35"/>
      <c r="B161" s="36"/>
      <c r="C161" s="179" t="s">
        <v>71</v>
      </c>
      <c r="D161" s="179" t="s">
        <v>147</v>
      </c>
      <c r="E161" s="180" t="s">
        <v>504</v>
      </c>
      <c r="F161" s="181" t="s">
        <v>505</v>
      </c>
      <c r="G161" s="182" t="s">
        <v>379</v>
      </c>
      <c r="H161" s="183">
        <v>4</v>
      </c>
      <c r="I161" s="184"/>
      <c r="J161" s="185">
        <f t="shared" ref="J161:J167" si="10">ROUND(I161*H161,2)</f>
        <v>0</v>
      </c>
      <c r="K161" s="181" t="s">
        <v>19</v>
      </c>
      <c r="L161" s="40"/>
      <c r="M161" s="186" t="s">
        <v>19</v>
      </c>
      <c r="N161" s="187" t="s">
        <v>42</v>
      </c>
      <c r="O161" s="65"/>
      <c r="P161" s="188">
        <f t="shared" ref="P161:P167" si="11">O161*H161</f>
        <v>0</v>
      </c>
      <c r="Q161" s="188">
        <v>0</v>
      </c>
      <c r="R161" s="188">
        <f t="shared" ref="R161:R167" si="12">Q161*H161</f>
        <v>0</v>
      </c>
      <c r="S161" s="188">
        <v>0</v>
      </c>
      <c r="T161" s="189">
        <f t="shared" ref="T161:T167" si="13">S161*H161</f>
        <v>0</v>
      </c>
      <c r="U161" s="35"/>
      <c r="V161" s="35"/>
      <c r="W161" s="35"/>
      <c r="X161" s="35"/>
      <c r="Y161" s="35"/>
      <c r="Z161" s="35"/>
      <c r="AA161" s="35"/>
      <c r="AB161" s="35"/>
      <c r="AC161" s="35"/>
      <c r="AD161" s="35"/>
      <c r="AE161" s="35"/>
      <c r="AR161" s="190" t="s">
        <v>152</v>
      </c>
      <c r="AT161" s="190" t="s">
        <v>147</v>
      </c>
      <c r="AU161" s="190" t="s">
        <v>79</v>
      </c>
      <c r="AY161" s="18" t="s">
        <v>144</v>
      </c>
      <c r="BE161" s="191">
        <f t="shared" ref="BE161:BE167" si="14">IF(N161="základní",J161,0)</f>
        <v>0</v>
      </c>
      <c r="BF161" s="191">
        <f t="shared" ref="BF161:BF167" si="15">IF(N161="snížená",J161,0)</f>
        <v>0</v>
      </c>
      <c r="BG161" s="191">
        <f t="shared" ref="BG161:BG167" si="16">IF(N161="zákl. přenesená",J161,0)</f>
        <v>0</v>
      </c>
      <c r="BH161" s="191">
        <f t="shared" ref="BH161:BH167" si="17">IF(N161="sníž. přenesená",J161,0)</f>
        <v>0</v>
      </c>
      <c r="BI161" s="191">
        <f t="shared" ref="BI161:BI167" si="18">IF(N161="nulová",J161,0)</f>
        <v>0</v>
      </c>
      <c r="BJ161" s="18" t="s">
        <v>79</v>
      </c>
      <c r="BK161" s="191">
        <f t="shared" ref="BK161:BK167" si="19">ROUND(I161*H161,2)</f>
        <v>0</v>
      </c>
      <c r="BL161" s="18" t="s">
        <v>152</v>
      </c>
      <c r="BM161" s="190" t="s">
        <v>506</v>
      </c>
    </row>
    <row r="162" spans="1:65" s="2" customFormat="1" ht="16.5" customHeight="1">
      <c r="A162" s="35"/>
      <c r="B162" s="36"/>
      <c r="C162" s="179" t="s">
        <v>71</v>
      </c>
      <c r="D162" s="179" t="s">
        <v>147</v>
      </c>
      <c r="E162" s="180" t="s">
        <v>507</v>
      </c>
      <c r="F162" s="181" t="s">
        <v>508</v>
      </c>
      <c r="G162" s="182" t="s">
        <v>375</v>
      </c>
      <c r="H162" s="183">
        <v>1</v>
      </c>
      <c r="I162" s="184"/>
      <c r="J162" s="185">
        <f t="shared" si="10"/>
        <v>0</v>
      </c>
      <c r="K162" s="181" t="s">
        <v>19</v>
      </c>
      <c r="L162" s="40"/>
      <c r="M162" s="186" t="s">
        <v>19</v>
      </c>
      <c r="N162" s="187" t="s">
        <v>42</v>
      </c>
      <c r="O162" s="65"/>
      <c r="P162" s="188">
        <f t="shared" si="11"/>
        <v>0</v>
      </c>
      <c r="Q162" s="188">
        <v>0</v>
      </c>
      <c r="R162" s="188">
        <f t="shared" si="12"/>
        <v>0</v>
      </c>
      <c r="S162" s="188">
        <v>0</v>
      </c>
      <c r="T162" s="189">
        <f t="shared" si="13"/>
        <v>0</v>
      </c>
      <c r="U162" s="35"/>
      <c r="V162" s="35"/>
      <c r="W162" s="35"/>
      <c r="X162" s="35"/>
      <c r="Y162" s="35"/>
      <c r="Z162" s="35"/>
      <c r="AA162" s="35"/>
      <c r="AB162" s="35"/>
      <c r="AC162" s="35"/>
      <c r="AD162" s="35"/>
      <c r="AE162" s="35"/>
      <c r="AR162" s="190" t="s">
        <v>152</v>
      </c>
      <c r="AT162" s="190" t="s">
        <v>147</v>
      </c>
      <c r="AU162" s="190" t="s">
        <v>79</v>
      </c>
      <c r="AY162" s="18" t="s">
        <v>144</v>
      </c>
      <c r="BE162" s="191">
        <f t="shared" si="14"/>
        <v>0</v>
      </c>
      <c r="BF162" s="191">
        <f t="shared" si="15"/>
        <v>0</v>
      </c>
      <c r="BG162" s="191">
        <f t="shared" si="16"/>
        <v>0</v>
      </c>
      <c r="BH162" s="191">
        <f t="shared" si="17"/>
        <v>0</v>
      </c>
      <c r="BI162" s="191">
        <f t="shared" si="18"/>
        <v>0</v>
      </c>
      <c r="BJ162" s="18" t="s">
        <v>79</v>
      </c>
      <c r="BK162" s="191">
        <f t="shared" si="19"/>
        <v>0</v>
      </c>
      <c r="BL162" s="18" t="s">
        <v>152</v>
      </c>
      <c r="BM162" s="190" t="s">
        <v>509</v>
      </c>
    </row>
    <row r="163" spans="1:65" s="2" customFormat="1" ht="16.5" customHeight="1">
      <c r="A163" s="35"/>
      <c r="B163" s="36"/>
      <c r="C163" s="179" t="s">
        <v>71</v>
      </c>
      <c r="D163" s="179" t="s">
        <v>147</v>
      </c>
      <c r="E163" s="180" t="s">
        <v>510</v>
      </c>
      <c r="F163" s="181" t="s">
        <v>511</v>
      </c>
      <c r="G163" s="182" t="s">
        <v>375</v>
      </c>
      <c r="H163" s="183">
        <v>1</v>
      </c>
      <c r="I163" s="184"/>
      <c r="J163" s="185">
        <f t="shared" si="10"/>
        <v>0</v>
      </c>
      <c r="K163" s="181" t="s">
        <v>19</v>
      </c>
      <c r="L163" s="40"/>
      <c r="M163" s="186" t="s">
        <v>19</v>
      </c>
      <c r="N163" s="187" t="s">
        <v>42</v>
      </c>
      <c r="O163" s="65"/>
      <c r="P163" s="188">
        <f t="shared" si="11"/>
        <v>0</v>
      </c>
      <c r="Q163" s="188">
        <v>0</v>
      </c>
      <c r="R163" s="188">
        <f t="shared" si="12"/>
        <v>0</v>
      </c>
      <c r="S163" s="188">
        <v>0</v>
      </c>
      <c r="T163" s="189">
        <f t="shared" si="13"/>
        <v>0</v>
      </c>
      <c r="U163" s="35"/>
      <c r="V163" s="35"/>
      <c r="W163" s="35"/>
      <c r="X163" s="35"/>
      <c r="Y163" s="35"/>
      <c r="Z163" s="35"/>
      <c r="AA163" s="35"/>
      <c r="AB163" s="35"/>
      <c r="AC163" s="35"/>
      <c r="AD163" s="35"/>
      <c r="AE163" s="35"/>
      <c r="AR163" s="190" t="s">
        <v>152</v>
      </c>
      <c r="AT163" s="190" t="s">
        <v>147</v>
      </c>
      <c r="AU163" s="190" t="s">
        <v>79</v>
      </c>
      <c r="AY163" s="18" t="s">
        <v>144</v>
      </c>
      <c r="BE163" s="191">
        <f t="shared" si="14"/>
        <v>0</v>
      </c>
      <c r="BF163" s="191">
        <f t="shared" si="15"/>
        <v>0</v>
      </c>
      <c r="BG163" s="191">
        <f t="shared" si="16"/>
        <v>0</v>
      </c>
      <c r="BH163" s="191">
        <f t="shared" si="17"/>
        <v>0</v>
      </c>
      <c r="BI163" s="191">
        <f t="shared" si="18"/>
        <v>0</v>
      </c>
      <c r="BJ163" s="18" t="s">
        <v>79</v>
      </c>
      <c r="BK163" s="191">
        <f t="shared" si="19"/>
        <v>0</v>
      </c>
      <c r="BL163" s="18" t="s">
        <v>152</v>
      </c>
      <c r="BM163" s="190" t="s">
        <v>512</v>
      </c>
    </row>
    <row r="164" spans="1:65" s="2" customFormat="1" ht="16.5" customHeight="1">
      <c r="A164" s="35"/>
      <c r="B164" s="36"/>
      <c r="C164" s="179" t="s">
        <v>71</v>
      </c>
      <c r="D164" s="179" t="s">
        <v>147</v>
      </c>
      <c r="E164" s="180" t="s">
        <v>513</v>
      </c>
      <c r="F164" s="181" t="s">
        <v>514</v>
      </c>
      <c r="G164" s="182" t="s">
        <v>375</v>
      </c>
      <c r="H164" s="183">
        <v>1</v>
      </c>
      <c r="I164" s="184"/>
      <c r="J164" s="185">
        <f t="shared" si="10"/>
        <v>0</v>
      </c>
      <c r="K164" s="181" t="s">
        <v>19</v>
      </c>
      <c r="L164" s="40"/>
      <c r="M164" s="186" t="s">
        <v>19</v>
      </c>
      <c r="N164" s="187" t="s">
        <v>42</v>
      </c>
      <c r="O164" s="65"/>
      <c r="P164" s="188">
        <f t="shared" si="11"/>
        <v>0</v>
      </c>
      <c r="Q164" s="188">
        <v>0</v>
      </c>
      <c r="R164" s="188">
        <f t="shared" si="12"/>
        <v>0</v>
      </c>
      <c r="S164" s="188">
        <v>0</v>
      </c>
      <c r="T164" s="189">
        <f t="shared" si="13"/>
        <v>0</v>
      </c>
      <c r="U164" s="35"/>
      <c r="V164" s="35"/>
      <c r="W164" s="35"/>
      <c r="X164" s="35"/>
      <c r="Y164" s="35"/>
      <c r="Z164" s="35"/>
      <c r="AA164" s="35"/>
      <c r="AB164" s="35"/>
      <c r="AC164" s="35"/>
      <c r="AD164" s="35"/>
      <c r="AE164" s="35"/>
      <c r="AR164" s="190" t="s">
        <v>152</v>
      </c>
      <c r="AT164" s="190" t="s">
        <v>147</v>
      </c>
      <c r="AU164" s="190" t="s">
        <v>79</v>
      </c>
      <c r="AY164" s="18" t="s">
        <v>144</v>
      </c>
      <c r="BE164" s="191">
        <f t="shared" si="14"/>
        <v>0</v>
      </c>
      <c r="BF164" s="191">
        <f t="shared" si="15"/>
        <v>0</v>
      </c>
      <c r="BG164" s="191">
        <f t="shared" si="16"/>
        <v>0</v>
      </c>
      <c r="BH164" s="191">
        <f t="shared" si="17"/>
        <v>0</v>
      </c>
      <c r="BI164" s="191">
        <f t="shared" si="18"/>
        <v>0</v>
      </c>
      <c r="BJ164" s="18" t="s">
        <v>79</v>
      </c>
      <c r="BK164" s="191">
        <f t="shared" si="19"/>
        <v>0</v>
      </c>
      <c r="BL164" s="18" t="s">
        <v>152</v>
      </c>
      <c r="BM164" s="190" t="s">
        <v>515</v>
      </c>
    </row>
    <row r="165" spans="1:65" s="2" customFormat="1" ht="16.5" customHeight="1">
      <c r="A165" s="35"/>
      <c r="B165" s="36"/>
      <c r="C165" s="179" t="s">
        <v>71</v>
      </c>
      <c r="D165" s="179" t="s">
        <v>147</v>
      </c>
      <c r="E165" s="180" t="s">
        <v>516</v>
      </c>
      <c r="F165" s="181" t="s">
        <v>517</v>
      </c>
      <c r="G165" s="182" t="s">
        <v>375</v>
      </c>
      <c r="H165" s="183">
        <v>1</v>
      </c>
      <c r="I165" s="184"/>
      <c r="J165" s="185">
        <f t="shared" si="10"/>
        <v>0</v>
      </c>
      <c r="K165" s="181" t="s">
        <v>19</v>
      </c>
      <c r="L165" s="40"/>
      <c r="M165" s="186" t="s">
        <v>19</v>
      </c>
      <c r="N165" s="187" t="s">
        <v>42</v>
      </c>
      <c r="O165" s="65"/>
      <c r="P165" s="188">
        <f t="shared" si="11"/>
        <v>0</v>
      </c>
      <c r="Q165" s="188">
        <v>0</v>
      </c>
      <c r="R165" s="188">
        <f t="shared" si="12"/>
        <v>0</v>
      </c>
      <c r="S165" s="188">
        <v>0</v>
      </c>
      <c r="T165" s="189">
        <f t="shared" si="13"/>
        <v>0</v>
      </c>
      <c r="U165" s="35"/>
      <c r="V165" s="35"/>
      <c r="W165" s="35"/>
      <c r="X165" s="35"/>
      <c r="Y165" s="35"/>
      <c r="Z165" s="35"/>
      <c r="AA165" s="35"/>
      <c r="AB165" s="35"/>
      <c r="AC165" s="35"/>
      <c r="AD165" s="35"/>
      <c r="AE165" s="35"/>
      <c r="AR165" s="190" t="s">
        <v>152</v>
      </c>
      <c r="AT165" s="190" t="s">
        <v>147</v>
      </c>
      <c r="AU165" s="190" t="s">
        <v>79</v>
      </c>
      <c r="AY165" s="18" t="s">
        <v>144</v>
      </c>
      <c r="BE165" s="191">
        <f t="shared" si="14"/>
        <v>0</v>
      </c>
      <c r="BF165" s="191">
        <f t="shared" si="15"/>
        <v>0</v>
      </c>
      <c r="BG165" s="191">
        <f t="shared" si="16"/>
        <v>0</v>
      </c>
      <c r="BH165" s="191">
        <f t="shared" si="17"/>
        <v>0</v>
      </c>
      <c r="BI165" s="191">
        <f t="shared" si="18"/>
        <v>0</v>
      </c>
      <c r="BJ165" s="18" t="s">
        <v>79</v>
      </c>
      <c r="BK165" s="191">
        <f t="shared" si="19"/>
        <v>0</v>
      </c>
      <c r="BL165" s="18" t="s">
        <v>152</v>
      </c>
      <c r="BM165" s="190" t="s">
        <v>518</v>
      </c>
    </row>
    <row r="166" spans="1:65" s="2" customFormat="1" ht="16.5" customHeight="1">
      <c r="A166" s="35"/>
      <c r="B166" s="36"/>
      <c r="C166" s="179" t="s">
        <v>71</v>
      </c>
      <c r="D166" s="179" t="s">
        <v>147</v>
      </c>
      <c r="E166" s="180" t="s">
        <v>519</v>
      </c>
      <c r="F166" s="181" t="s">
        <v>342</v>
      </c>
      <c r="G166" s="182" t="s">
        <v>375</v>
      </c>
      <c r="H166" s="183">
        <v>1</v>
      </c>
      <c r="I166" s="184"/>
      <c r="J166" s="185">
        <f t="shared" si="10"/>
        <v>0</v>
      </c>
      <c r="K166" s="181" t="s">
        <v>19</v>
      </c>
      <c r="L166" s="40"/>
      <c r="M166" s="186" t="s">
        <v>19</v>
      </c>
      <c r="N166" s="187" t="s">
        <v>42</v>
      </c>
      <c r="O166" s="65"/>
      <c r="P166" s="188">
        <f t="shared" si="11"/>
        <v>0</v>
      </c>
      <c r="Q166" s="188">
        <v>0</v>
      </c>
      <c r="R166" s="188">
        <f t="shared" si="12"/>
        <v>0</v>
      </c>
      <c r="S166" s="188">
        <v>0</v>
      </c>
      <c r="T166" s="189">
        <f t="shared" si="13"/>
        <v>0</v>
      </c>
      <c r="U166" s="35"/>
      <c r="V166" s="35"/>
      <c r="W166" s="35"/>
      <c r="X166" s="35"/>
      <c r="Y166" s="35"/>
      <c r="Z166" s="35"/>
      <c r="AA166" s="35"/>
      <c r="AB166" s="35"/>
      <c r="AC166" s="35"/>
      <c r="AD166" s="35"/>
      <c r="AE166" s="35"/>
      <c r="AR166" s="190" t="s">
        <v>152</v>
      </c>
      <c r="AT166" s="190" t="s">
        <v>147</v>
      </c>
      <c r="AU166" s="190" t="s">
        <v>79</v>
      </c>
      <c r="AY166" s="18" t="s">
        <v>144</v>
      </c>
      <c r="BE166" s="191">
        <f t="shared" si="14"/>
        <v>0</v>
      </c>
      <c r="BF166" s="191">
        <f t="shared" si="15"/>
        <v>0</v>
      </c>
      <c r="BG166" s="191">
        <f t="shared" si="16"/>
        <v>0</v>
      </c>
      <c r="BH166" s="191">
        <f t="shared" si="17"/>
        <v>0</v>
      </c>
      <c r="BI166" s="191">
        <f t="shared" si="18"/>
        <v>0</v>
      </c>
      <c r="BJ166" s="18" t="s">
        <v>79</v>
      </c>
      <c r="BK166" s="191">
        <f t="shared" si="19"/>
        <v>0</v>
      </c>
      <c r="BL166" s="18" t="s">
        <v>152</v>
      </c>
      <c r="BM166" s="190" t="s">
        <v>520</v>
      </c>
    </row>
    <row r="167" spans="1:65" s="2" customFormat="1" ht="16.5" customHeight="1">
      <c r="A167" s="35"/>
      <c r="B167" s="36"/>
      <c r="C167" s="179" t="s">
        <v>71</v>
      </c>
      <c r="D167" s="179" t="s">
        <v>147</v>
      </c>
      <c r="E167" s="180" t="s">
        <v>521</v>
      </c>
      <c r="F167" s="181" t="s">
        <v>522</v>
      </c>
      <c r="G167" s="182" t="s">
        <v>375</v>
      </c>
      <c r="H167" s="183">
        <v>1</v>
      </c>
      <c r="I167" s="184"/>
      <c r="J167" s="185">
        <f t="shared" si="10"/>
        <v>0</v>
      </c>
      <c r="K167" s="181" t="s">
        <v>19</v>
      </c>
      <c r="L167" s="40"/>
      <c r="M167" s="241" t="s">
        <v>19</v>
      </c>
      <c r="N167" s="242" t="s">
        <v>42</v>
      </c>
      <c r="O167" s="243"/>
      <c r="P167" s="244">
        <f t="shared" si="11"/>
        <v>0</v>
      </c>
      <c r="Q167" s="244">
        <v>0</v>
      </c>
      <c r="R167" s="244">
        <f t="shared" si="12"/>
        <v>0</v>
      </c>
      <c r="S167" s="244">
        <v>0</v>
      </c>
      <c r="T167" s="245">
        <f t="shared" si="13"/>
        <v>0</v>
      </c>
      <c r="U167" s="35"/>
      <c r="V167" s="35"/>
      <c r="W167" s="35"/>
      <c r="X167" s="35"/>
      <c r="Y167" s="35"/>
      <c r="Z167" s="35"/>
      <c r="AA167" s="35"/>
      <c r="AB167" s="35"/>
      <c r="AC167" s="35"/>
      <c r="AD167" s="35"/>
      <c r="AE167" s="35"/>
      <c r="AR167" s="190" t="s">
        <v>152</v>
      </c>
      <c r="AT167" s="190" t="s">
        <v>147</v>
      </c>
      <c r="AU167" s="190" t="s">
        <v>79</v>
      </c>
      <c r="AY167" s="18" t="s">
        <v>144</v>
      </c>
      <c r="BE167" s="191">
        <f t="shared" si="14"/>
        <v>0</v>
      </c>
      <c r="BF167" s="191">
        <f t="shared" si="15"/>
        <v>0</v>
      </c>
      <c r="BG167" s="191">
        <f t="shared" si="16"/>
        <v>0</v>
      </c>
      <c r="BH167" s="191">
        <f t="shared" si="17"/>
        <v>0</v>
      </c>
      <c r="BI167" s="191">
        <f t="shared" si="18"/>
        <v>0</v>
      </c>
      <c r="BJ167" s="18" t="s">
        <v>79</v>
      </c>
      <c r="BK167" s="191">
        <f t="shared" si="19"/>
        <v>0</v>
      </c>
      <c r="BL167" s="18" t="s">
        <v>152</v>
      </c>
      <c r="BM167" s="190" t="s">
        <v>523</v>
      </c>
    </row>
    <row r="168" spans="1:65" s="2" customFormat="1" ht="6.95" customHeight="1">
      <c r="A168" s="35"/>
      <c r="B168" s="48"/>
      <c r="C168" s="49"/>
      <c r="D168" s="49"/>
      <c r="E168" s="49"/>
      <c r="F168" s="49"/>
      <c r="G168" s="49"/>
      <c r="H168" s="49"/>
      <c r="I168" s="49"/>
      <c r="J168" s="49"/>
      <c r="K168" s="49"/>
      <c r="L168" s="40"/>
      <c r="M168" s="35"/>
      <c r="O168" s="35"/>
      <c r="P168" s="35"/>
      <c r="Q168" s="35"/>
      <c r="R168" s="35"/>
      <c r="S168" s="35"/>
      <c r="T168" s="35"/>
      <c r="U168" s="35"/>
      <c r="V168" s="35"/>
      <c r="W168" s="35"/>
      <c r="X168" s="35"/>
      <c r="Y168" s="35"/>
      <c r="Z168" s="35"/>
      <c r="AA168" s="35"/>
      <c r="AB168" s="35"/>
      <c r="AC168" s="35"/>
      <c r="AD168" s="35"/>
      <c r="AE168" s="35"/>
    </row>
  </sheetData>
  <sheetProtection algorithmName="SHA-512" hashValue="zBy6+yY6oTdcuxWAhjt3NtGpJDMk5DepqlFbX/gWKs/qjiCJL8N0mUR9Bw4Axy96pRdGahiWgQo32Fu9W9LapA==" saltValue="siMeyF56PLZqcDZn+n0GrXUYLDuc+7c6b1nZlY3V50gF+fKOJGpOnBf/PIdCfbRTEOfZzAbw1E8mxoqON/CnVw==" spinCount="100000" sheet="1" objects="1" scenarios="1" formatColumns="0" formatRows="0" autoFilter="0"/>
  <autoFilter ref="C86:K167"/>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91</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1" customFormat="1" ht="12" customHeight="1">
      <c r="B8" s="21"/>
      <c r="D8" s="113" t="s">
        <v>112</v>
      </c>
      <c r="L8" s="21"/>
    </row>
    <row r="9" spans="1:46" s="2" customFormat="1" ht="16.5" customHeight="1">
      <c r="A9" s="35"/>
      <c r="B9" s="40"/>
      <c r="C9" s="35"/>
      <c r="D9" s="35"/>
      <c r="E9" s="375" t="s">
        <v>524</v>
      </c>
      <c r="F9" s="378"/>
      <c r="G9" s="378"/>
      <c r="H9" s="378"/>
      <c r="I9" s="35"/>
      <c r="J9" s="35"/>
      <c r="K9" s="35"/>
      <c r="L9" s="114"/>
      <c r="S9" s="35"/>
      <c r="T9" s="35"/>
      <c r="U9" s="35"/>
      <c r="V9" s="35"/>
      <c r="W9" s="35"/>
      <c r="X9" s="35"/>
      <c r="Y9" s="35"/>
      <c r="Z9" s="35"/>
      <c r="AA9" s="35"/>
      <c r="AB9" s="35"/>
      <c r="AC9" s="35"/>
      <c r="AD9" s="35"/>
      <c r="AE9" s="35"/>
    </row>
    <row r="10" spans="1:46" s="2" customFormat="1" ht="12" customHeight="1">
      <c r="A10" s="35"/>
      <c r="B10" s="40"/>
      <c r="C10" s="35"/>
      <c r="D10" s="113" t="s">
        <v>525</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customHeight="1">
      <c r="A11" s="35"/>
      <c r="B11" s="40"/>
      <c r="C11" s="35"/>
      <c r="D11" s="35"/>
      <c r="E11" s="377" t="s">
        <v>526</v>
      </c>
      <c r="F11" s="378"/>
      <c r="G11" s="378"/>
      <c r="H11" s="378"/>
      <c r="I11" s="35"/>
      <c r="J11" s="35"/>
      <c r="K11" s="35"/>
      <c r="L11" s="114"/>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customHeight="1">
      <c r="A14" s="35"/>
      <c r="B14" s="40"/>
      <c r="C14" s="35"/>
      <c r="D14" s="113" t="s">
        <v>21</v>
      </c>
      <c r="E14" s="35"/>
      <c r="F14" s="104" t="s">
        <v>22</v>
      </c>
      <c r="G14" s="35"/>
      <c r="H14" s="35"/>
      <c r="I14" s="113" t="s">
        <v>23</v>
      </c>
      <c r="J14" s="115" t="str">
        <f>'Rekapitulace stavby'!AN8</f>
        <v>26. 1. 2022</v>
      </c>
      <c r="K14" s="35"/>
      <c r="L14" s="114"/>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customHeight="1">
      <c r="A16" s="35"/>
      <c r="B16" s="40"/>
      <c r="C16" s="35"/>
      <c r="D16" s="113" t="s">
        <v>25</v>
      </c>
      <c r="E16" s="35"/>
      <c r="F16" s="35"/>
      <c r="G16" s="35"/>
      <c r="H16" s="35"/>
      <c r="I16" s="113" t="s">
        <v>26</v>
      </c>
      <c r="J16" s="104" t="str">
        <f>IF('Rekapitulace stavby'!AN10="","",'Rekapitulace stavby'!AN10)</f>
        <v/>
      </c>
      <c r="K16" s="35"/>
      <c r="L16" s="114"/>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SZZ Krnov,p.o.,I.P.Pavlova 552/9, 794 01 Krnov</v>
      </c>
      <c r="F17" s="35"/>
      <c r="G17" s="35"/>
      <c r="H17" s="35"/>
      <c r="I17" s="113" t="s">
        <v>28</v>
      </c>
      <c r="J17" s="104" t="str">
        <f>IF('Rekapitulace stavby'!AN11="","",'Rekapitulace stavby'!AN11)</f>
        <v/>
      </c>
      <c r="K17" s="35"/>
      <c r="L17" s="114"/>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customHeight="1">
      <c r="A20" s="35"/>
      <c r="B20" s="40"/>
      <c r="C20" s="35"/>
      <c r="D20" s="35"/>
      <c r="E20" s="379" t="str">
        <f>'Rekapitulace stavby'!E14</f>
        <v>Vyplň údaj</v>
      </c>
      <c r="F20" s="380"/>
      <c r="G20" s="380"/>
      <c r="H20" s="380"/>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customHeight="1">
      <c r="A22" s="35"/>
      <c r="B22" s="40"/>
      <c r="C22" s="35"/>
      <c r="D22" s="113" t="s">
        <v>31</v>
      </c>
      <c r="E22" s="35"/>
      <c r="F22" s="35"/>
      <c r="G22" s="35"/>
      <c r="H22" s="35"/>
      <c r="I22" s="113" t="s">
        <v>26</v>
      </c>
      <c r="J22" s="104" t="str">
        <f>IF('Rekapitulace stavby'!AN16="","",'Rekapitulace stavby'!AN16)</f>
        <v/>
      </c>
      <c r="K22" s="35"/>
      <c r="L22" s="114"/>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Janda &amp; Zezula architekti, tř.28 října 1639, FM</v>
      </c>
      <c r="F23" s="35"/>
      <c r="G23" s="35"/>
      <c r="H23" s="35"/>
      <c r="I23" s="113" t="s">
        <v>28</v>
      </c>
      <c r="J23" s="104" t="str">
        <f>IF('Rekapitulace stavby'!AN17="","",'Rekapitulace stavby'!AN17)</f>
        <v/>
      </c>
      <c r="K23" s="35"/>
      <c r="L23" s="114"/>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customHeight="1">
      <c r="A25" s="35"/>
      <c r="B25" s="40"/>
      <c r="C25" s="35"/>
      <c r="D25" s="113" t="s">
        <v>34</v>
      </c>
      <c r="E25" s="35"/>
      <c r="F25" s="35"/>
      <c r="G25" s="35"/>
      <c r="H25" s="35"/>
      <c r="I25" s="113" t="s">
        <v>26</v>
      </c>
      <c r="J25" s="104" t="str">
        <f>IF('Rekapitulace stavby'!AN19="","",'Rekapitulace stavby'!AN19)</f>
        <v/>
      </c>
      <c r="K25" s="35"/>
      <c r="L25" s="114"/>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 xml:space="preserve"> </v>
      </c>
      <c r="F26" s="35"/>
      <c r="G26" s="35"/>
      <c r="H26" s="35"/>
      <c r="I26" s="113" t="s">
        <v>28</v>
      </c>
      <c r="J26" s="104" t="str">
        <f>IF('Rekapitulace stavby'!AN20="","",'Rekapitulace stavby'!AN20)</f>
        <v/>
      </c>
      <c r="K26" s="35"/>
      <c r="L26" s="114"/>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customHeight="1">
      <c r="A28" s="35"/>
      <c r="B28" s="40"/>
      <c r="C28" s="35"/>
      <c r="D28" s="113" t="s">
        <v>35</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16.5" customHeight="1">
      <c r="A29" s="116"/>
      <c r="B29" s="117"/>
      <c r="C29" s="116"/>
      <c r="D29" s="116"/>
      <c r="E29" s="381" t="s">
        <v>19</v>
      </c>
      <c r="F29" s="381"/>
      <c r="G29" s="381"/>
      <c r="H29" s="381"/>
      <c r="I29" s="116"/>
      <c r="J29" s="116"/>
      <c r="K29" s="116"/>
      <c r="L29" s="118"/>
      <c r="S29" s="116"/>
      <c r="T29" s="116"/>
      <c r="U29" s="116"/>
      <c r="V29" s="116"/>
      <c r="W29" s="116"/>
      <c r="X29" s="116"/>
      <c r="Y29" s="116"/>
      <c r="Z29" s="116"/>
      <c r="AA29" s="116"/>
      <c r="AB29" s="116"/>
      <c r="AC29" s="116"/>
      <c r="AD29" s="116"/>
      <c r="AE29" s="116"/>
    </row>
    <row r="30" spans="1:31" s="2" customFormat="1" ht="6.95"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customHeight="1">
      <c r="A32" s="35"/>
      <c r="B32" s="40"/>
      <c r="C32" s="35"/>
      <c r="D32" s="120" t="s">
        <v>37</v>
      </c>
      <c r="E32" s="35"/>
      <c r="F32" s="35"/>
      <c r="G32" s="35"/>
      <c r="H32" s="35"/>
      <c r="I32" s="35"/>
      <c r="J32" s="121">
        <f>ROUND(J86, 2)</f>
        <v>0</v>
      </c>
      <c r="K32" s="35"/>
      <c r="L32" s="114"/>
      <c r="S32" s="35"/>
      <c r="T32" s="35"/>
      <c r="U32" s="35"/>
      <c r="V32" s="35"/>
      <c r="W32" s="35"/>
      <c r="X32" s="35"/>
      <c r="Y32" s="35"/>
      <c r="Z32" s="35"/>
      <c r="AA32" s="35"/>
      <c r="AB32" s="35"/>
      <c r="AC32" s="35"/>
      <c r="AD32" s="35"/>
      <c r="AE32" s="35"/>
    </row>
    <row r="33" spans="1:31" s="2" customFormat="1" ht="6.95"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5" customHeight="1">
      <c r="A34" s="35"/>
      <c r="B34" s="40"/>
      <c r="C34" s="35"/>
      <c r="D34" s="35"/>
      <c r="E34" s="35"/>
      <c r="F34" s="122" t="s">
        <v>39</v>
      </c>
      <c r="G34" s="35"/>
      <c r="H34" s="35"/>
      <c r="I34" s="122" t="s">
        <v>38</v>
      </c>
      <c r="J34" s="122" t="s">
        <v>40</v>
      </c>
      <c r="K34" s="35"/>
      <c r="L34" s="114"/>
      <c r="S34" s="35"/>
      <c r="T34" s="35"/>
      <c r="U34" s="35"/>
      <c r="V34" s="35"/>
      <c r="W34" s="35"/>
      <c r="X34" s="35"/>
      <c r="Y34" s="35"/>
      <c r="Z34" s="35"/>
      <c r="AA34" s="35"/>
      <c r="AB34" s="35"/>
      <c r="AC34" s="35"/>
      <c r="AD34" s="35"/>
      <c r="AE34" s="35"/>
    </row>
    <row r="35" spans="1:31" s="2" customFormat="1" ht="14.45" customHeight="1">
      <c r="A35" s="35"/>
      <c r="B35" s="40"/>
      <c r="C35" s="35"/>
      <c r="D35" s="123" t="s">
        <v>41</v>
      </c>
      <c r="E35" s="113" t="s">
        <v>42</v>
      </c>
      <c r="F35" s="124">
        <f>ROUND((SUM(BE86:BE95)),  2)</f>
        <v>0</v>
      </c>
      <c r="G35" s="35"/>
      <c r="H35" s="35"/>
      <c r="I35" s="125">
        <v>0.21</v>
      </c>
      <c r="J35" s="124">
        <f>ROUND(((SUM(BE86:BE95))*I35),  2)</f>
        <v>0</v>
      </c>
      <c r="K35" s="35"/>
      <c r="L35" s="114"/>
      <c r="S35" s="35"/>
      <c r="T35" s="35"/>
      <c r="U35" s="35"/>
      <c r="V35" s="35"/>
      <c r="W35" s="35"/>
      <c r="X35" s="35"/>
      <c r="Y35" s="35"/>
      <c r="Z35" s="35"/>
      <c r="AA35" s="35"/>
      <c r="AB35" s="35"/>
      <c r="AC35" s="35"/>
      <c r="AD35" s="35"/>
      <c r="AE35" s="35"/>
    </row>
    <row r="36" spans="1:31" s="2" customFormat="1" ht="14.45" customHeight="1">
      <c r="A36" s="35"/>
      <c r="B36" s="40"/>
      <c r="C36" s="35"/>
      <c r="D36" s="35"/>
      <c r="E36" s="113" t="s">
        <v>43</v>
      </c>
      <c r="F36" s="124">
        <f>ROUND((SUM(BF86:BF95)),  2)</f>
        <v>0</v>
      </c>
      <c r="G36" s="35"/>
      <c r="H36" s="35"/>
      <c r="I36" s="125">
        <v>0.15</v>
      </c>
      <c r="J36" s="124">
        <f>ROUND(((SUM(BF86:BF95))*I36),  2)</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44</v>
      </c>
      <c r="F37" s="124">
        <f>ROUND((SUM(BG86:BG95)),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5" hidden="1" customHeight="1">
      <c r="A38" s="35"/>
      <c r="B38" s="40"/>
      <c r="C38" s="35"/>
      <c r="D38" s="35"/>
      <c r="E38" s="113" t="s">
        <v>45</v>
      </c>
      <c r="F38" s="124">
        <f>ROUND((SUM(BH86:BH95)),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5" hidden="1" customHeight="1">
      <c r="A39" s="35"/>
      <c r="B39" s="40"/>
      <c r="C39" s="35"/>
      <c r="D39" s="35"/>
      <c r="E39" s="113" t="s">
        <v>46</v>
      </c>
      <c r="F39" s="124">
        <f>ROUND((SUM(BI86:BI95)),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customHeight="1">
      <c r="A41" s="35"/>
      <c r="B41" s="40"/>
      <c r="C41" s="126"/>
      <c r="D41" s="127" t="s">
        <v>47</v>
      </c>
      <c r="E41" s="128"/>
      <c r="F41" s="128"/>
      <c r="G41" s="129" t="s">
        <v>48</v>
      </c>
      <c r="H41" s="130" t="s">
        <v>49</v>
      </c>
      <c r="I41" s="128"/>
      <c r="J41" s="131">
        <f>SUM(J32:J39)</f>
        <v>0</v>
      </c>
      <c r="K41" s="132"/>
      <c r="L41" s="114"/>
      <c r="S41" s="35"/>
      <c r="T41" s="35"/>
      <c r="U41" s="35"/>
      <c r="V41" s="35"/>
      <c r="W41" s="35"/>
      <c r="X41" s="35"/>
      <c r="Y41" s="35"/>
      <c r="Z41" s="35"/>
      <c r="AA41" s="35"/>
      <c r="AB41" s="35"/>
      <c r="AC41" s="35"/>
      <c r="AD41" s="35"/>
      <c r="AE41" s="35"/>
    </row>
    <row r="42" spans="1:31" s="2" customFormat="1" ht="14.45"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6" spans="1:31" s="2" customFormat="1" ht="6.95"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5" customHeight="1">
      <c r="A47" s="35"/>
      <c r="B47" s="36"/>
      <c r="C47" s="24" t="s">
        <v>114</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82" t="str">
        <f>E7</f>
        <v>Modernizace operačních sálů a výměna operačního technologického komplementu pavilonu A</v>
      </c>
      <c r="F50" s="383"/>
      <c r="G50" s="383"/>
      <c r="H50" s="383"/>
      <c r="I50" s="37"/>
      <c r="J50" s="37"/>
      <c r="K50" s="37"/>
      <c r="L50" s="114"/>
      <c r="S50" s="35"/>
      <c r="T50" s="35"/>
      <c r="U50" s="35"/>
      <c r="V50" s="35"/>
      <c r="W50" s="35"/>
      <c r="X50" s="35"/>
      <c r="Y50" s="35"/>
      <c r="Z50" s="35"/>
      <c r="AA50" s="35"/>
      <c r="AB50" s="35"/>
      <c r="AC50" s="35"/>
      <c r="AD50" s="35"/>
      <c r="AE50" s="35"/>
    </row>
    <row r="51" spans="1:47" s="1" customFormat="1" ht="12" customHeight="1">
      <c r="B51" s="22"/>
      <c r="C51" s="30" t="s">
        <v>112</v>
      </c>
      <c r="D51" s="23"/>
      <c r="E51" s="23"/>
      <c r="F51" s="23"/>
      <c r="G51" s="23"/>
      <c r="H51" s="23"/>
      <c r="I51" s="23"/>
      <c r="J51" s="23"/>
      <c r="K51" s="23"/>
      <c r="L51" s="21"/>
    </row>
    <row r="52" spans="1:47" s="2" customFormat="1" ht="16.5" customHeight="1">
      <c r="A52" s="35"/>
      <c r="B52" s="36"/>
      <c r="C52" s="37"/>
      <c r="D52" s="37"/>
      <c r="E52" s="382" t="s">
        <v>524</v>
      </c>
      <c r="F52" s="384"/>
      <c r="G52" s="384"/>
      <c r="H52" s="384"/>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525</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336" t="str">
        <f>E11</f>
        <v>PS 011 - ZT-pevně spojená se stavbou</v>
      </c>
      <c r="F54" s="384"/>
      <c r="G54" s="384"/>
      <c r="H54" s="384"/>
      <c r="I54" s="37"/>
      <c r="J54" s="37"/>
      <c r="K54" s="37"/>
      <c r="L54" s="114"/>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 xml:space="preserve"> </v>
      </c>
      <c r="G56" s="37"/>
      <c r="H56" s="37"/>
      <c r="I56" s="30" t="s">
        <v>23</v>
      </c>
      <c r="J56" s="60" t="str">
        <f>IF(J14="","",J14)</f>
        <v>26. 1. 2022</v>
      </c>
      <c r="K56" s="37"/>
      <c r="L56" s="114"/>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40.15" customHeight="1">
      <c r="A58" s="35"/>
      <c r="B58" s="36"/>
      <c r="C58" s="30" t="s">
        <v>25</v>
      </c>
      <c r="D58" s="37"/>
      <c r="E58" s="37"/>
      <c r="F58" s="28" t="str">
        <f>E17</f>
        <v>SZZ Krnov,p.o.,I.P.Pavlova 552/9, 794 01 Krnov</v>
      </c>
      <c r="G58" s="37"/>
      <c r="H58" s="37"/>
      <c r="I58" s="30" t="s">
        <v>31</v>
      </c>
      <c r="J58" s="33" t="str">
        <f>E23</f>
        <v>Janda &amp; Zezula architekti, tř.28 října 1639, FM</v>
      </c>
      <c r="K58" s="37"/>
      <c r="L58" s="114"/>
      <c r="S58" s="35"/>
      <c r="T58" s="35"/>
      <c r="U58" s="35"/>
      <c r="V58" s="35"/>
      <c r="W58" s="35"/>
      <c r="X58" s="35"/>
      <c r="Y58" s="35"/>
      <c r="Z58" s="35"/>
      <c r="AA58" s="35"/>
      <c r="AB58" s="35"/>
      <c r="AC58" s="35"/>
      <c r="AD58" s="35"/>
      <c r="AE58" s="35"/>
    </row>
    <row r="59" spans="1:47" s="2" customFormat="1" ht="15.2" customHeight="1">
      <c r="A59" s="35"/>
      <c r="B59" s="36"/>
      <c r="C59" s="30" t="s">
        <v>29</v>
      </c>
      <c r="D59" s="37"/>
      <c r="E59" s="37"/>
      <c r="F59" s="28" t="str">
        <f>IF(E20="","",E20)</f>
        <v>Vyplň údaj</v>
      </c>
      <c r="G59" s="37"/>
      <c r="H59" s="37"/>
      <c r="I59" s="30" t="s">
        <v>34</v>
      </c>
      <c r="J59" s="33" t="str">
        <f>E26</f>
        <v xml:space="preserve"> </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115</v>
      </c>
      <c r="D61" s="138"/>
      <c r="E61" s="138"/>
      <c r="F61" s="138"/>
      <c r="G61" s="138"/>
      <c r="H61" s="138"/>
      <c r="I61" s="138"/>
      <c r="J61" s="139" t="s">
        <v>116</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9" customHeight="1">
      <c r="A63" s="35"/>
      <c r="B63" s="36"/>
      <c r="C63" s="140" t="s">
        <v>69</v>
      </c>
      <c r="D63" s="37"/>
      <c r="E63" s="37"/>
      <c r="F63" s="37"/>
      <c r="G63" s="37"/>
      <c r="H63" s="37"/>
      <c r="I63" s="37"/>
      <c r="J63" s="78">
        <f>J86</f>
        <v>0</v>
      </c>
      <c r="K63" s="37"/>
      <c r="L63" s="114"/>
      <c r="S63" s="35"/>
      <c r="T63" s="35"/>
      <c r="U63" s="35"/>
      <c r="V63" s="35"/>
      <c r="W63" s="35"/>
      <c r="X63" s="35"/>
      <c r="Y63" s="35"/>
      <c r="Z63" s="35"/>
      <c r="AA63" s="35"/>
      <c r="AB63" s="35"/>
      <c r="AC63" s="35"/>
      <c r="AD63" s="35"/>
      <c r="AE63" s="35"/>
      <c r="AU63" s="18" t="s">
        <v>117</v>
      </c>
    </row>
    <row r="64" spans="1:47" s="9" customFormat="1" ht="24.95" customHeight="1">
      <c r="B64" s="141"/>
      <c r="C64" s="142"/>
      <c r="D64" s="143" t="s">
        <v>527</v>
      </c>
      <c r="E64" s="144"/>
      <c r="F64" s="144"/>
      <c r="G64" s="144"/>
      <c r="H64" s="144"/>
      <c r="I64" s="144"/>
      <c r="J64" s="145">
        <f>J87</f>
        <v>0</v>
      </c>
      <c r="K64" s="142"/>
      <c r="L64" s="146"/>
    </row>
    <row r="65" spans="1:31" s="2" customFormat="1" ht="21.75" customHeight="1">
      <c r="A65" s="35"/>
      <c r="B65" s="36"/>
      <c r="C65" s="37"/>
      <c r="D65" s="37"/>
      <c r="E65" s="37"/>
      <c r="F65" s="37"/>
      <c r="G65" s="37"/>
      <c r="H65" s="37"/>
      <c r="I65" s="37"/>
      <c r="J65" s="37"/>
      <c r="K65" s="37"/>
      <c r="L65" s="114"/>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14"/>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14"/>
      <c r="S70" s="35"/>
      <c r="T70" s="35"/>
      <c r="U70" s="35"/>
      <c r="V70" s="35"/>
      <c r="W70" s="35"/>
      <c r="X70" s="35"/>
      <c r="Y70" s="35"/>
      <c r="Z70" s="35"/>
      <c r="AA70" s="35"/>
      <c r="AB70" s="35"/>
      <c r="AC70" s="35"/>
      <c r="AD70" s="35"/>
      <c r="AE70" s="35"/>
    </row>
    <row r="71" spans="1:31" s="2" customFormat="1" ht="24.95" customHeight="1">
      <c r="A71" s="35"/>
      <c r="B71" s="36"/>
      <c r="C71" s="24" t="s">
        <v>129</v>
      </c>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16.5" customHeight="1">
      <c r="A74" s="35"/>
      <c r="B74" s="36"/>
      <c r="C74" s="37"/>
      <c r="D74" s="37"/>
      <c r="E74" s="382" t="str">
        <f>E7</f>
        <v>Modernizace operačních sálů a výměna operačního technologického komplementu pavilonu A</v>
      </c>
      <c r="F74" s="383"/>
      <c r="G74" s="383"/>
      <c r="H74" s="383"/>
      <c r="I74" s="37"/>
      <c r="J74" s="37"/>
      <c r="K74" s="37"/>
      <c r="L74" s="114"/>
      <c r="S74" s="35"/>
      <c r="T74" s="35"/>
      <c r="U74" s="35"/>
      <c r="V74" s="35"/>
      <c r="W74" s="35"/>
      <c r="X74" s="35"/>
      <c r="Y74" s="35"/>
      <c r="Z74" s="35"/>
      <c r="AA74" s="35"/>
      <c r="AB74" s="35"/>
      <c r="AC74" s="35"/>
      <c r="AD74" s="35"/>
      <c r="AE74" s="35"/>
    </row>
    <row r="75" spans="1:31" s="1" customFormat="1" ht="12" customHeight="1">
      <c r="B75" s="22"/>
      <c r="C75" s="30" t="s">
        <v>112</v>
      </c>
      <c r="D75" s="23"/>
      <c r="E75" s="23"/>
      <c r="F75" s="23"/>
      <c r="G75" s="23"/>
      <c r="H75" s="23"/>
      <c r="I75" s="23"/>
      <c r="J75" s="23"/>
      <c r="K75" s="23"/>
      <c r="L75" s="21"/>
    </row>
    <row r="76" spans="1:31" s="2" customFormat="1" ht="16.5" customHeight="1">
      <c r="A76" s="35"/>
      <c r="B76" s="36"/>
      <c r="C76" s="37"/>
      <c r="D76" s="37"/>
      <c r="E76" s="382" t="s">
        <v>524</v>
      </c>
      <c r="F76" s="384"/>
      <c r="G76" s="384"/>
      <c r="H76" s="384"/>
      <c r="I76" s="37"/>
      <c r="J76" s="37"/>
      <c r="K76" s="37"/>
      <c r="L76" s="114"/>
      <c r="S76" s="35"/>
      <c r="T76" s="35"/>
      <c r="U76" s="35"/>
      <c r="V76" s="35"/>
      <c r="W76" s="35"/>
      <c r="X76" s="35"/>
      <c r="Y76" s="35"/>
      <c r="Z76" s="35"/>
      <c r="AA76" s="35"/>
      <c r="AB76" s="35"/>
      <c r="AC76" s="35"/>
      <c r="AD76" s="35"/>
      <c r="AE76" s="35"/>
    </row>
    <row r="77" spans="1:31" s="2" customFormat="1" ht="12" customHeight="1">
      <c r="A77" s="35"/>
      <c r="B77" s="36"/>
      <c r="C77" s="30" t="s">
        <v>525</v>
      </c>
      <c r="D77" s="37"/>
      <c r="E77" s="37"/>
      <c r="F77" s="37"/>
      <c r="G77" s="37"/>
      <c r="H77" s="37"/>
      <c r="I77" s="37"/>
      <c r="J77" s="37"/>
      <c r="K77" s="37"/>
      <c r="L77" s="114"/>
      <c r="S77" s="35"/>
      <c r="T77" s="35"/>
      <c r="U77" s="35"/>
      <c r="V77" s="35"/>
      <c r="W77" s="35"/>
      <c r="X77" s="35"/>
      <c r="Y77" s="35"/>
      <c r="Z77" s="35"/>
      <c r="AA77" s="35"/>
      <c r="AB77" s="35"/>
      <c r="AC77" s="35"/>
      <c r="AD77" s="35"/>
      <c r="AE77" s="35"/>
    </row>
    <row r="78" spans="1:31" s="2" customFormat="1" ht="16.5" customHeight="1">
      <c r="A78" s="35"/>
      <c r="B78" s="36"/>
      <c r="C78" s="37"/>
      <c r="D78" s="37"/>
      <c r="E78" s="336" t="str">
        <f>E11</f>
        <v>PS 011 - ZT-pevně spojená se stavbou</v>
      </c>
      <c r="F78" s="384"/>
      <c r="G78" s="384"/>
      <c r="H78" s="384"/>
      <c r="I78" s="37"/>
      <c r="J78" s="37"/>
      <c r="K78" s="37"/>
      <c r="L78" s="114"/>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F14</f>
        <v xml:space="preserve"> </v>
      </c>
      <c r="G80" s="37"/>
      <c r="H80" s="37"/>
      <c r="I80" s="30" t="s">
        <v>23</v>
      </c>
      <c r="J80" s="60" t="str">
        <f>IF(J14="","",J14)</f>
        <v>26. 1. 2022</v>
      </c>
      <c r="K80" s="37"/>
      <c r="L80" s="114"/>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14"/>
      <c r="S81" s="35"/>
      <c r="T81" s="35"/>
      <c r="U81" s="35"/>
      <c r="V81" s="35"/>
      <c r="W81" s="35"/>
      <c r="X81" s="35"/>
      <c r="Y81" s="35"/>
      <c r="Z81" s="35"/>
      <c r="AA81" s="35"/>
      <c r="AB81" s="35"/>
      <c r="AC81" s="35"/>
      <c r="AD81" s="35"/>
      <c r="AE81" s="35"/>
    </row>
    <row r="82" spans="1:65" s="2" customFormat="1" ht="40.15" customHeight="1">
      <c r="A82" s="35"/>
      <c r="B82" s="36"/>
      <c r="C82" s="30" t="s">
        <v>25</v>
      </c>
      <c r="D82" s="37"/>
      <c r="E82" s="37"/>
      <c r="F82" s="28" t="str">
        <f>E17</f>
        <v>SZZ Krnov,p.o.,I.P.Pavlova 552/9, 794 01 Krnov</v>
      </c>
      <c r="G82" s="37"/>
      <c r="H82" s="37"/>
      <c r="I82" s="30" t="s">
        <v>31</v>
      </c>
      <c r="J82" s="33" t="str">
        <f>E23</f>
        <v>Janda &amp; Zezula architekti, tř.28 října 1639, FM</v>
      </c>
      <c r="K82" s="37"/>
      <c r="L82" s="114"/>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IF(E20="","",E20)</f>
        <v>Vyplň údaj</v>
      </c>
      <c r="G83" s="37"/>
      <c r="H83" s="37"/>
      <c r="I83" s="30" t="s">
        <v>34</v>
      </c>
      <c r="J83" s="33" t="str">
        <f>E26</f>
        <v xml:space="preserve"> </v>
      </c>
      <c r="K83" s="37"/>
      <c r="L83" s="114"/>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14"/>
      <c r="S84" s="35"/>
      <c r="T84" s="35"/>
      <c r="U84" s="35"/>
      <c r="V84" s="35"/>
      <c r="W84" s="35"/>
      <c r="X84" s="35"/>
      <c r="Y84" s="35"/>
      <c r="Z84" s="35"/>
      <c r="AA84" s="35"/>
      <c r="AB84" s="35"/>
      <c r="AC84" s="35"/>
      <c r="AD84" s="35"/>
      <c r="AE84" s="35"/>
    </row>
    <row r="85" spans="1:65" s="11" customFormat="1" ht="29.25" customHeight="1">
      <c r="A85" s="152"/>
      <c r="B85" s="153"/>
      <c r="C85" s="154" t="s">
        <v>130</v>
      </c>
      <c r="D85" s="155" t="s">
        <v>56</v>
      </c>
      <c r="E85" s="155" t="s">
        <v>52</v>
      </c>
      <c r="F85" s="155" t="s">
        <v>53</v>
      </c>
      <c r="G85" s="155" t="s">
        <v>131</v>
      </c>
      <c r="H85" s="155" t="s">
        <v>132</v>
      </c>
      <c r="I85" s="155" t="s">
        <v>133</v>
      </c>
      <c r="J85" s="155" t="s">
        <v>116</v>
      </c>
      <c r="K85" s="156" t="s">
        <v>134</v>
      </c>
      <c r="L85" s="157"/>
      <c r="M85" s="69" t="s">
        <v>19</v>
      </c>
      <c r="N85" s="70" t="s">
        <v>41</v>
      </c>
      <c r="O85" s="70" t="s">
        <v>135</v>
      </c>
      <c r="P85" s="70" t="s">
        <v>136</v>
      </c>
      <c r="Q85" s="70" t="s">
        <v>137</v>
      </c>
      <c r="R85" s="70" t="s">
        <v>138</v>
      </c>
      <c r="S85" s="70" t="s">
        <v>139</v>
      </c>
      <c r="T85" s="71" t="s">
        <v>140</v>
      </c>
      <c r="U85" s="152"/>
      <c r="V85" s="152"/>
      <c r="W85" s="152"/>
      <c r="X85" s="152"/>
      <c r="Y85" s="152"/>
      <c r="Z85" s="152"/>
      <c r="AA85" s="152"/>
      <c r="AB85" s="152"/>
      <c r="AC85" s="152"/>
      <c r="AD85" s="152"/>
      <c r="AE85" s="152"/>
    </row>
    <row r="86" spans="1:65" s="2" customFormat="1" ht="22.9" customHeight="1">
      <c r="A86" s="35"/>
      <c r="B86" s="36"/>
      <c r="C86" s="76" t="s">
        <v>141</v>
      </c>
      <c r="D86" s="37"/>
      <c r="E86" s="37"/>
      <c r="F86" s="37"/>
      <c r="G86" s="37"/>
      <c r="H86" s="37"/>
      <c r="I86" s="37"/>
      <c r="J86" s="158">
        <f>BK86</f>
        <v>0</v>
      </c>
      <c r="K86" s="37"/>
      <c r="L86" s="40"/>
      <c r="M86" s="72"/>
      <c r="N86" s="159"/>
      <c r="O86" s="73"/>
      <c r="P86" s="160">
        <f>P87</f>
        <v>0</v>
      </c>
      <c r="Q86" s="73"/>
      <c r="R86" s="160">
        <f>R87</f>
        <v>0</v>
      </c>
      <c r="S86" s="73"/>
      <c r="T86" s="161">
        <f>T87</f>
        <v>0</v>
      </c>
      <c r="U86" s="35"/>
      <c r="V86" s="35"/>
      <c r="W86" s="35"/>
      <c r="X86" s="35"/>
      <c r="Y86" s="35"/>
      <c r="Z86" s="35"/>
      <c r="AA86" s="35"/>
      <c r="AB86" s="35"/>
      <c r="AC86" s="35"/>
      <c r="AD86" s="35"/>
      <c r="AE86" s="35"/>
      <c r="AT86" s="18" t="s">
        <v>70</v>
      </c>
      <c r="AU86" s="18" t="s">
        <v>117</v>
      </c>
      <c r="BK86" s="162">
        <f>BK87</f>
        <v>0</v>
      </c>
    </row>
    <row r="87" spans="1:65" s="12" customFormat="1" ht="25.9" customHeight="1">
      <c r="B87" s="163"/>
      <c r="C87" s="164"/>
      <c r="D87" s="165" t="s">
        <v>70</v>
      </c>
      <c r="E87" s="166" t="s">
        <v>528</v>
      </c>
      <c r="F87" s="166" t="s">
        <v>529</v>
      </c>
      <c r="G87" s="164"/>
      <c r="H87" s="164"/>
      <c r="I87" s="167"/>
      <c r="J87" s="168">
        <f>BK87</f>
        <v>0</v>
      </c>
      <c r="K87" s="164"/>
      <c r="L87" s="169"/>
      <c r="M87" s="170"/>
      <c r="N87" s="171"/>
      <c r="O87" s="171"/>
      <c r="P87" s="172">
        <f>SUM(P88:P95)</f>
        <v>0</v>
      </c>
      <c r="Q87" s="171"/>
      <c r="R87" s="172">
        <f>SUM(R88:R95)</f>
        <v>0</v>
      </c>
      <c r="S87" s="171"/>
      <c r="T87" s="173">
        <f>SUM(T88:T95)</f>
        <v>0</v>
      </c>
      <c r="AR87" s="174" t="s">
        <v>81</v>
      </c>
      <c r="AT87" s="175" t="s">
        <v>70</v>
      </c>
      <c r="AU87" s="175" t="s">
        <v>71</v>
      </c>
      <c r="AY87" s="174" t="s">
        <v>144</v>
      </c>
      <c r="BK87" s="176">
        <f>SUM(BK88:BK95)</f>
        <v>0</v>
      </c>
    </row>
    <row r="88" spans="1:65" s="2" customFormat="1" ht="16.5" customHeight="1">
      <c r="A88" s="35"/>
      <c r="B88" s="36"/>
      <c r="C88" s="179" t="s">
        <v>530</v>
      </c>
      <c r="D88" s="179" t="s">
        <v>147</v>
      </c>
      <c r="E88" s="180" t="s">
        <v>531</v>
      </c>
      <c r="F88" s="181" t="s">
        <v>532</v>
      </c>
      <c r="G88" s="182" t="s">
        <v>379</v>
      </c>
      <c r="H88" s="183">
        <v>4</v>
      </c>
      <c r="I88" s="184"/>
      <c r="J88" s="185">
        <f>ROUND(I88*H88,2)</f>
        <v>0</v>
      </c>
      <c r="K88" s="181" t="s">
        <v>19</v>
      </c>
      <c r="L88" s="40"/>
      <c r="M88" s="186" t="s">
        <v>19</v>
      </c>
      <c r="N88" s="187" t="s">
        <v>42</v>
      </c>
      <c r="O88" s="65"/>
      <c r="P88" s="188">
        <f>O88*H88</f>
        <v>0</v>
      </c>
      <c r="Q88" s="188">
        <v>0</v>
      </c>
      <c r="R88" s="188">
        <f>Q88*H88</f>
        <v>0</v>
      </c>
      <c r="S88" s="188">
        <v>0</v>
      </c>
      <c r="T88" s="189">
        <f>S88*H88</f>
        <v>0</v>
      </c>
      <c r="U88" s="35"/>
      <c r="V88" s="35"/>
      <c r="W88" s="35"/>
      <c r="X88" s="35"/>
      <c r="Y88" s="35"/>
      <c r="Z88" s="35"/>
      <c r="AA88" s="35"/>
      <c r="AB88" s="35"/>
      <c r="AC88" s="35"/>
      <c r="AD88" s="35"/>
      <c r="AE88" s="35"/>
      <c r="AR88" s="190" t="s">
        <v>152</v>
      </c>
      <c r="AT88" s="190" t="s">
        <v>147</v>
      </c>
      <c r="AU88" s="190" t="s">
        <v>79</v>
      </c>
      <c r="AY88" s="18" t="s">
        <v>144</v>
      </c>
      <c r="BE88" s="191">
        <f>IF(N88="základní",J88,0)</f>
        <v>0</v>
      </c>
      <c r="BF88" s="191">
        <f>IF(N88="snížená",J88,0)</f>
        <v>0</v>
      </c>
      <c r="BG88" s="191">
        <f>IF(N88="zákl. přenesená",J88,0)</f>
        <v>0</v>
      </c>
      <c r="BH88" s="191">
        <f>IF(N88="sníž. přenesená",J88,0)</f>
        <v>0</v>
      </c>
      <c r="BI88" s="191">
        <f>IF(N88="nulová",J88,0)</f>
        <v>0</v>
      </c>
      <c r="BJ88" s="18" t="s">
        <v>79</v>
      </c>
      <c r="BK88" s="191">
        <f>ROUND(I88*H88,2)</f>
        <v>0</v>
      </c>
      <c r="BL88" s="18" t="s">
        <v>152</v>
      </c>
      <c r="BM88" s="190" t="s">
        <v>152</v>
      </c>
    </row>
    <row r="89" spans="1:65" s="2" customFormat="1" ht="107.25">
      <c r="A89" s="35"/>
      <c r="B89" s="36"/>
      <c r="C89" s="37"/>
      <c r="D89" s="199" t="s">
        <v>414</v>
      </c>
      <c r="E89" s="37"/>
      <c r="F89" s="246" t="s">
        <v>533</v>
      </c>
      <c r="G89" s="37"/>
      <c r="H89" s="37"/>
      <c r="I89" s="194"/>
      <c r="J89" s="37"/>
      <c r="K89" s="37"/>
      <c r="L89" s="40"/>
      <c r="M89" s="195"/>
      <c r="N89" s="196"/>
      <c r="O89" s="65"/>
      <c r="P89" s="65"/>
      <c r="Q89" s="65"/>
      <c r="R89" s="65"/>
      <c r="S89" s="65"/>
      <c r="T89" s="66"/>
      <c r="U89" s="35"/>
      <c r="V89" s="35"/>
      <c r="W89" s="35"/>
      <c r="X89" s="35"/>
      <c r="Y89" s="35"/>
      <c r="Z89" s="35"/>
      <c r="AA89" s="35"/>
      <c r="AB89" s="35"/>
      <c r="AC89" s="35"/>
      <c r="AD89" s="35"/>
      <c r="AE89" s="35"/>
      <c r="AT89" s="18" t="s">
        <v>414</v>
      </c>
      <c r="AU89" s="18" t="s">
        <v>79</v>
      </c>
    </row>
    <row r="90" spans="1:65" s="2" customFormat="1" ht="16.5" customHeight="1">
      <c r="A90" s="35"/>
      <c r="B90" s="36"/>
      <c r="C90" s="179" t="s">
        <v>534</v>
      </c>
      <c r="D90" s="179" t="s">
        <v>147</v>
      </c>
      <c r="E90" s="180" t="s">
        <v>535</v>
      </c>
      <c r="F90" s="181" t="s">
        <v>536</v>
      </c>
      <c r="G90" s="182" t="s">
        <v>379</v>
      </c>
      <c r="H90" s="183">
        <v>4</v>
      </c>
      <c r="I90" s="184"/>
      <c r="J90" s="185">
        <f>ROUND(I90*H90,2)</f>
        <v>0</v>
      </c>
      <c r="K90" s="181" t="s">
        <v>19</v>
      </c>
      <c r="L90" s="40"/>
      <c r="M90" s="186" t="s">
        <v>19</v>
      </c>
      <c r="N90" s="187" t="s">
        <v>42</v>
      </c>
      <c r="O90" s="65"/>
      <c r="P90" s="188">
        <f>O90*H90</f>
        <v>0</v>
      </c>
      <c r="Q90" s="188">
        <v>0</v>
      </c>
      <c r="R90" s="188">
        <f>Q90*H90</f>
        <v>0</v>
      </c>
      <c r="S90" s="188">
        <v>0</v>
      </c>
      <c r="T90" s="189">
        <f>S90*H90</f>
        <v>0</v>
      </c>
      <c r="U90" s="35"/>
      <c r="V90" s="35"/>
      <c r="W90" s="35"/>
      <c r="X90" s="35"/>
      <c r="Y90" s="35"/>
      <c r="Z90" s="35"/>
      <c r="AA90" s="35"/>
      <c r="AB90" s="35"/>
      <c r="AC90" s="35"/>
      <c r="AD90" s="35"/>
      <c r="AE90" s="35"/>
      <c r="AR90" s="190" t="s">
        <v>152</v>
      </c>
      <c r="AT90" s="190" t="s">
        <v>147</v>
      </c>
      <c r="AU90" s="190" t="s">
        <v>79</v>
      </c>
      <c r="AY90" s="18" t="s">
        <v>144</v>
      </c>
      <c r="BE90" s="191">
        <f>IF(N90="základní",J90,0)</f>
        <v>0</v>
      </c>
      <c r="BF90" s="191">
        <f>IF(N90="snížená",J90,0)</f>
        <v>0</v>
      </c>
      <c r="BG90" s="191">
        <f>IF(N90="zákl. přenesená",J90,0)</f>
        <v>0</v>
      </c>
      <c r="BH90" s="191">
        <f>IF(N90="sníž. přenesená",J90,0)</f>
        <v>0</v>
      </c>
      <c r="BI90" s="191">
        <f>IF(N90="nulová",J90,0)</f>
        <v>0</v>
      </c>
      <c r="BJ90" s="18" t="s">
        <v>79</v>
      </c>
      <c r="BK90" s="191">
        <f>ROUND(I90*H90,2)</f>
        <v>0</v>
      </c>
      <c r="BL90" s="18" t="s">
        <v>152</v>
      </c>
      <c r="BM90" s="190" t="s">
        <v>145</v>
      </c>
    </row>
    <row r="91" spans="1:65" s="2" customFormat="1" ht="58.5">
      <c r="A91" s="35"/>
      <c r="B91" s="36"/>
      <c r="C91" s="37"/>
      <c r="D91" s="199" t="s">
        <v>414</v>
      </c>
      <c r="E91" s="37"/>
      <c r="F91" s="246" t="s">
        <v>537</v>
      </c>
      <c r="G91" s="37"/>
      <c r="H91" s="37"/>
      <c r="I91" s="194"/>
      <c r="J91" s="37"/>
      <c r="K91" s="37"/>
      <c r="L91" s="40"/>
      <c r="M91" s="195"/>
      <c r="N91" s="196"/>
      <c r="O91" s="65"/>
      <c r="P91" s="65"/>
      <c r="Q91" s="65"/>
      <c r="R91" s="65"/>
      <c r="S91" s="65"/>
      <c r="T91" s="66"/>
      <c r="U91" s="35"/>
      <c r="V91" s="35"/>
      <c r="W91" s="35"/>
      <c r="X91" s="35"/>
      <c r="Y91" s="35"/>
      <c r="Z91" s="35"/>
      <c r="AA91" s="35"/>
      <c r="AB91" s="35"/>
      <c r="AC91" s="35"/>
      <c r="AD91" s="35"/>
      <c r="AE91" s="35"/>
      <c r="AT91" s="18" t="s">
        <v>414</v>
      </c>
      <c r="AU91" s="18" t="s">
        <v>79</v>
      </c>
    </row>
    <row r="92" spans="1:65" s="2" customFormat="1" ht="16.5" customHeight="1">
      <c r="A92" s="35"/>
      <c r="B92" s="36"/>
      <c r="C92" s="179" t="s">
        <v>538</v>
      </c>
      <c r="D92" s="179" t="s">
        <v>147</v>
      </c>
      <c r="E92" s="180" t="s">
        <v>539</v>
      </c>
      <c r="F92" s="181" t="s">
        <v>540</v>
      </c>
      <c r="G92" s="182" t="s">
        <v>379</v>
      </c>
      <c r="H92" s="183">
        <v>4</v>
      </c>
      <c r="I92" s="184"/>
      <c r="J92" s="185">
        <f>ROUND(I92*H92,2)</f>
        <v>0</v>
      </c>
      <c r="K92" s="181" t="s">
        <v>19</v>
      </c>
      <c r="L92" s="40"/>
      <c r="M92" s="186" t="s">
        <v>19</v>
      </c>
      <c r="N92" s="187" t="s">
        <v>42</v>
      </c>
      <c r="O92" s="65"/>
      <c r="P92" s="188">
        <f>O92*H92</f>
        <v>0</v>
      </c>
      <c r="Q92" s="188">
        <v>0</v>
      </c>
      <c r="R92" s="188">
        <f>Q92*H92</f>
        <v>0</v>
      </c>
      <c r="S92" s="188">
        <v>0</v>
      </c>
      <c r="T92" s="189">
        <f>S92*H92</f>
        <v>0</v>
      </c>
      <c r="U92" s="35"/>
      <c r="V92" s="35"/>
      <c r="W92" s="35"/>
      <c r="X92" s="35"/>
      <c r="Y92" s="35"/>
      <c r="Z92" s="35"/>
      <c r="AA92" s="35"/>
      <c r="AB92" s="35"/>
      <c r="AC92" s="35"/>
      <c r="AD92" s="35"/>
      <c r="AE92" s="35"/>
      <c r="AR92" s="190" t="s">
        <v>152</v>
      </c>
      <c r="AT92" s="190" t="s">
        <v>147</v>
      </c>
      <c r="AU92" s="190" t="s">
        <v>79</v>
      </c>
      <c r="AY92" s="18" t="s">
        <v>144</v>
      </c>
      <c r="BE92" s="191">
        <f>IF(N92="základní",J92,0)</f>
        <v>0</v>
      </c>
      <c r="BF92" s="191">
        <f>IF(N92="snížená",J92,0)</f>
        <v>0</v>
      </c>
      <c r="BG92" s="191">
        <f>IF(N92="zákl. přenesená",J92,0)</f>
        <v>0</v>
      </c>
      <c r="BH92" s="191">
        <f>IF(N92="sníž. přenesená",J92,0)</f>
        <v>0</v>
      </c>
      <c r="BI92" s="191">
        <f>IF(N92="nulová",J92,0)</f>
        <v>0</v>
      </c>
      <c r="BJ92" s="18" t="s">
        <v>79</v>
      </c>
      <c r="BK92" s="191">
        <f>ROUND(I92*H92,2)</f>
        <v>0</v>
      </c>
      <c r="BL92" s="18" t="s">
        <v>152</v>
      </c>
      <c r="BM92" s="190" t="s">
        <v>210</v>
      </c>
    </row>
    <row r="93" spans="1:65" s="2" customFormat="1" ht="68.25">
      <c r="A93" s="35"/>
      <c r="B93" s="36"/>
      <c r="C93" s="37"/>
      <c r="D93" s="199" t="s">
        <v>414</v>
      </c>
      <c r="E93" s="37"/>
      <c r="F93" s="246" t="s">
        <v>541</v>
      </c>
      <c r="G93" s="37"/>
      <c r="H93" s="37"/>
      <c r="I93" s="194"/>
      <c r="J93" s="37"/>
      <c r="K93" s="37"/>
      <c r="L93" s="40"/>
      <c r="M93" s="195"/>
      <c r="N93" s="196"/>
      <c r="O93" s="65"/>
      <c r="P93" s="65"/>
      <c r="Q93" s="65"/>
      <c r="R93" s="65"/>
      <c r="S93" s="65"/>
      <c r="T93" s="66"/>
      <c r="U93" s="35"/>
      <c r="V93" s="35"/>
      <c r="W93" s="35"/>
      <c r="X93" s="35"/>
      <c r="Y93" s="35"/>
      <c r="Z93" s="35"/>
      <c r="AA93" s="35"/>
      <c r="AB93" s="35"/>
      <c r="AC93" s="35"/>
      <c r="AD93" s="35"/>
      <c r="AE93" s="35"/>
      <c r="AT93" s="18" t="s">
        <v>414</v>
      </c>
      <c r="AU93" s="18" t="s">
        <v>79</v>
      </c>
    </row>
    <row r="94" spans="1:65" s="2" customFormat="1" ht="16.5" customHeight="1">
      <c r="A94" s="35"/>
      <c r="B94" s="36"/>
      <c r="C94" s="179" t="s">
        <v>542</v>
      </c>
      <c r="D94" s="179" t="s">
        <v>147</v>
      </c>
      <c r="E94" s="180" t="s">
        <v>543</v>
      </c>
      <c r="F94" s="181" t="s">
        <v>544</v>
      </c>
      <c r="G94" s="182" t="s">
        <v>379</v>
      </c>
      <c r="H94" s="183">
        <v>4</v>
      </c>
      <c r="I94" s="184"/>
      <c r="J94" s="185">
        <f>ROUND(I94*H94,2)</f>
        <v>0</v>
      </c>
      <c r="K94" s="181" t="s">
        <v>19</v>
      </c>
      <c r="L94" s="40"/>
      <c r="M94" s="186" t="s">
        <v>19</v>
      </c>
      <c r="N94" s="187" t="s">
        <v>42</v>
      </c>
      <c r="O94" s="65"/>
      <c r="P94" s="188">
        <f>O94*H94</f>
        <v>0</v>
      </c>
      <c r="Q94" s="188">
        <v>0</v>
      </c>
      <c r="R94" s="188">
        <f>Q94*H94</f>
        <v>0</v>
      </c>
      <c r="S94" s="188">
        <v>0</v>
      </c>
      <c r="T94" s="189">
        <f>S94*H94</f>
        <v>0</v>
      </c>
      <c r="U94" s="35"/>
      <c r="V94" s="35"/>
      <c r="W94" s="35"/>
      <c r="X94" s="35"/>
      <c r="Y94" s="35"/>
      <c r="Z94" s="35"/>
      <c r="AA94" s="35"/>
      <c r="AB94" s="35"/>
      <c r="AC94" s="35"/>
      <c r="AD94" s="35"/>
      <c r="AE94" s="35"/>
      <c r="AR94" s="190" t="s">
        <v>152</v>
      </c>
      <c r="AT94" s="190" t="s">
        <v>147</v>
      </c>
      <c r="AU94" s="190" t="s">
        <v>79</v>
      </c>
      <c r="AY94" s="18" t="s">
        <v>144</v>
      </c>
      <c r="BE94" s="191">
        <f>IF(N94="základní",J94,0)</f>
        <v>0</v>
      </c>
      <c r="BF94" s="191">
        <f>IF(N94="snížená",J94,0)</f>
        <v>0</v>
      </c>
      <c r="BG94" s="191">
        <f>IF(N94="zákl. přenesená",J94,0)</f>
        <v>0</v>
      </c>
      <c r="BH94" s="191">
        <f>IF(N94="sníž. přenesená",J94,0)</f>
        <v>0</v>
      </c>
      <c r="BI94" s="191">
        <f>IF(N94="nulová",J94,0)</f>
        <v>0</v>
      </c>
      <c r="BJ94" s="18" t="s">
        <v>79</v>
      </c>
      <c r="BK94" s="191">
        <f>ROUND(I94*H94,2)</f>
        <v>0</v>
      </c>
      <c r="BL94" s="18" t="s">
        <v>152</v>
      </c>
      <c r="BM94" s="190" t="s">
        <v>228</v>
      </c>
    </row>
    <row r="95" spans="1:65" s="2" customFormat="1" ht="39">
      <c r="A95" s="35"/>
      <c r="B95" s="36"/>
      <c r="C95" s="37"/>
      <c r="D95" s="199" t="s">
        <v>414</v>
      </c>
      <c r="E95" s="37"/>
      <c r="F95" s="246" t="s">
        <v>545</v>
      </c>
      <c r="G95" s="37"/>
      <c r="H95" s="37"/>
      <c r="I95" s="194"/>
      <c r="J95" s="37"/>
      <c r="K95" s="37"/>
      <c r="L95" s="40"/>
      <c r="M95" s="247"/>
      <c r="N95" s="248"/>
      <c r="O95" s="243"/>
      <c r="P95" s="243"/>
      <c r="Q95" s="243"/>
      <c r="R95" s="243"/>
      <c r="S95" s="243"/>
      <c r="T95" s="249"/>
      <c r="U95" s="35"/>
      <c r="V95" s="35"/>
      <c r="W95" s="35"/>
      <c r="X95" s="35"/>
      <c r="Y95" s="35"/>
      <c r="Z95" s="35"/>
      <c r="AA95" s="35"/>
      <c r="AB95" s="35"/>
      <c r="AC95" s="35"/>
      <c r="AD95" s="35"/>
      <c r="AE95" s="35"/>
      <c r="AT95" s="18" t="s">
        <v>414</v>
      </c>
      <c r="AU95" s="18" t="s">
        <v>79</v>
      </c>
    </row>
    <row r="96" spans="1:65" s="2" customFormat="1" ht="6.95"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YCLTudRnLVlwahLe0z16WMqD01lEzUlKhOA6b92EEpEe6SNTM6FpfOrZk/iWlwOSfsmVp9o7C0bVjdYhhpoaLw==" saltValue="8YrFRxJ17pXZ9ieQSjGtRIf9Yc4kzR3Ws+/1f/l47YEiF4ta0Bcb9PZQcct9Ii1Ev0jxIKmATsVlooiP1KUJ2g==" spinCount="100000" sheet="1" objects="1" scenarios="1" formatColumns="0" formatRows="0" autoFilter="0"/>
  <autoFilter ref="C85:K95"/>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topLeftCell="A112"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94</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1" customFormat="1" ht="12" customHeight="1">
      <c r="B8" s="21"/>
      <c r="D8" s="113" t="s">
        <v>112</v>
      </c>
      <c r="L8" s="21"/>
    </row>
    <row r="9" spans="1:46" s="2" customFormat="1" ht="16.5" customHeight="1">
      <c r="A9" s="35"/>
      <c r="B9" s="40"/>
      <c r="C9" s="35"/>
      <c r="D9" s="35"/>
      <c r="E9" s="375" t="s">
        <v>524</v>
      </c>
      <c r="F9" s="378"/>
      <c r="G9" s="378"/>
      <c r="H9" s="378"/>
      <c r="I9" s="35"/>
      <c r="J9" s="35"/>
      <c r="K9" s="35"/>
      <c r="L9" s="114"/>
      <c r="S9" s="35"/>
      <c r="T9" s="35"/>
      <c r="U9" s="35"/>
      <c r="V9" s="35"/>
      <c r="W9" s="35"/>
      <c r="X9" s="35"/>
      <c r="Y9" s="35"/>
      <c r="Z9" s="35"/>
      <c r="AA9" s="35"/>
      <c r="AB9" s="35"/>
      <c r="AC9" s="35"/>
      <c r="AD9" s="35"/>
      <c r="AE9" s="35"/>
    </row>
    <row r="10" spans="1:46" s="2" customFormat="1" ht="12" customHeight="1">
      <c r="A10" s="35"/>
      <c r="B10" s="40"/>
      <c r="C10" s="35"/>
      <c r="D10" s="113" t="s">
        <v>525</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customHeight="1">
      <c r="A11" s="35"/>
      <c r="B11" s="40"/>
      <c r="C11" s="35"/>
      <c r="D11" s="35"/>
      <c r="E11" s="377" t="s">
        <v>546</v>
      </c>
      <c r="F11" s="378"/>
      <c r="G11" s="378"/>
      <c r="H11" s="378"/>
      <c r="I11" s="35"/>
      <c r="J11" s="35"/>
      <c r="K11" s="35"/>
      <c r="L11" s="114"/>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customHeight="1">
      <c r="A14" s="35"/>
      <c r="B14" s="40"/>
      <c r="C14" s="35"/>
      <c r="D14" s="113" t="s">
        <v>21</v>
      </c>
      <c r="E14" s="35"/>
      <c r="F14" s="104" t="s">
        <v>22</v>
      </c>
      <c r="G14" s="35"/>
      <c r="H14" s="35"/>
      <c r="I14" s="113" t="s">
        <v>23</v>
      </c>
      <c r="J14" s="115" t="str">
        <f>'Rekapitulace stavby'!AN8</f>
        <v>26. 1. 2022</v>
      </c>
      <c r="K14" s="35"/>
      <c r="L14" s="114"/>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customHeight="1">
      <c r="A16" s="35"/>
      <c r="B16" s="40"/>
      <c r="C16" s="35"/>
      <c r="D16" s="113" t="s">
        <v>25</v>
      </c>
      <c r="E16" s="35"/>
      <c r="F16" s="35"/>
      <c r="G16" s="35"/>
      <c r="H16" s="35"/>
      <c r="I16" s="113" t="s">
        <v>26</v>
      </c>
      <c r="J16" s="104" t="str">
        <f>IF('Rekapitulace stavby'!AN10="","",'Rekapitulace stavby'!AN10)</f>
        <v/>
      </c>
      <c r="K16" s="35"/>
      <c r="L16" s="114"/>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SZZ Krnov,p.o.,I.P.Pavlova 552/9, 794 01 Krnov</v>
      </c>
      <c r="F17" s="35"/>
      <c r="G17" s="35"/>
      <c r="H17" s="35"/>
      <c r="I17" s="113" t="s">
        <v>28</v>
      </c>
      <c r="J17" s="104" t="str">
        <f>IF('Rekapitulace stavby'!AN11="","",'Rekapitulace stavby'!AN11)</f>
        <v/>
      </c>
      <c r="K17" s="35"/>
      <c r="L17" s="114"/>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customHeight="1">
      <c r="A20" s="35"/>
      <c r="B20" s="40"/>
      <c r="C20" s="35"/>
      <c r="D20" s="35"/>
      <c r="E20" s="379" t="str">
        <f>'Rekapitulace stavby'!E14</f>
        <v>Vyplň údaj</v>
      </c>
      <c r="F20" s="380"/>
      <c r="G20" s="380"/>
      <c r="H20" s="380"/>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customHeight="1">
      <c r="A22" s="35"/>
      <c r="B22" s="40"/>
      <c r="C22" s="35"/>
      <c r="D22" s="113" t="s">
        <v>31</v>
      </c>
      <c r="E22" s="35"/>
      <c r="F22" s="35"/>
      <c r="G22" s="35"/>
      <c r="H22" s="35"/>
      <c r="I22" s="113" t="s">
        <v>26</v>
      </c>
      <c r="J22" s="104" t="str">
        <f>IF('Rekapitulace stavby'!AN16="","",'Rekapitulace stavby'!AN16)</f>
        <v/>
      </c>
      <c r="K22" s="35"/>
      <c r="L22" s="114"/>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Janda &amp; Zezula architekti, tř.28 října 1639, FM</v>
      </c>
      <c r="F23" s="35"/>
      <c r="G23" s="35"/>
      <c r="H23" s="35"/>
      <c r="I23" s="113" t="s">
        <v>28</v>
      </c>
      <c r="J23" s="104" t="str">
        <f>IF('Rekapitulace stavby'!AN17="","",'Rekapitulace stavby'!AN17)</f>
        <v/>
      </c>
      <c r="K23" s="35"/>
      <c r="L23" s="114"/>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customHeight="1">
      <c r="A25" s="35"/>
      <c r="B25" s="40"/>
      <c r="C25" s="35"/>
      <c r="D25" s="113" t="s">
        <v>34</v>
      </c>
      <c r="E25" s="35"/>
      <c r="F25" s="35"/>
      <c r="G25" s="35"/>
      <c r="H25" s="35"/>
      <c r="I25" s="113" t="s">
        <v>26</v>
      </c>
      <c r="J25" s="104" t="str">
        <f>IF('Rekapitulace stavby'!AN19="","",'Rekapitulace stavby'!AN19)</f>
        <v/>
      </c>
      <c r="K25" s="35"/>
      <c r="L25" s="114"/>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 xml:space="preserve"> </v>
      </c>
      <c r="F26" s="35"/>
      <c r="G26" s="35"/>
      <c r="H26" s="35"/>
      <c r="I26" s="113" t="s">
        <v>28</v>
      </c>
      <c r="J26" s="104" t="str">
        <f>IF('Rekapitulace stavby'!AN20="","",'Rekapitulace stavby'!AN20)</f>
        <v/>
      </c>
      <c r="K26" s="35"/>
      <c r="L26" s="114"/>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customHeight="1">
      <c r="A28" s="35"/>
      <c r="B28" s="40"/>
      <c r="C28" s="35"/>
      <c r="D28" s="113" t="s">
        <v>35</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16.5" customHeight="1">
      <c r="A29" s="116"/>
      <c r="B29" s="117"/>
      <c r="C29" s="116"/>
      <c r="D29" s="116"/>
      <c r="E29" s="381" t="s">
        <v>19</v>
      </c>
      <c r="F29" s="381"/>
      <c r="G29" s="381"/>
      <c r="H29" s="381"/>
      <c r="I29" s="116"/>
      <c r="J29" s="116"/>
      <c r="K29" s="116"/>
      <c r="L29" s="118"/>
      <c r="S29" s="116"/>
      <c r="T29" s="116"/>
      <c r="U29" s="116"/>
      <c r="V29" s="116"/>
      <c r="W29" s="116"/>
      <c r="X29" s="116"/>
      <c r="Y29" s="116"/>
      <c r="Z29" s="116"/>
      <c r="AA29" s="116"/>
      <c r="AB29" s="116"/>
      <c r="AC29" s="116"/>
      <c r="AD29" s="116"/>
      <c r="AE29" s="116"/>
    </row>
    <row r="30" spans="1:31" s="2" customFormat="1" ht="6.95"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customHeight="1">
      <c r="A32" s="35"/>
      <c r="B32" s="40"/>
      <c r="C32" s="35"/>
      <c r="D32" s="120" t="s">
        <v>37</v>
      </c>
      <c r="E32" s="35"/>
      <c r="F32" s="35"/>
      <c r="G32" s="35"/>
      <c r="H32" s="35"/>
      <c r="I32" s="35"/>
      <c r="J32" s="121">
        <f>ROUND(J86, 2)</f>
        <v>0</v>
      </c>
      <c r="K32" s="35"/>
      <c r="L32" s="114"/>
      <c r="S32" s="35"/>
      <c r="T32" s="35"/>
      <c r="U32" s="35"/>
      <c r="V32" s="35"/>
      <c r="W32" s="35"/>
      <c r="X32" s="35"/>
      <c r="Y32" s="35"/>
      <c r="Z32" s="35"/>
      <c r="AA32" s="35"/>
      <c r="AB32" s="35"/>
      <c r="AC32" s="35"/>
      <c r="AD32" s="35"/>
      <c r="AE32" s="35"/>
    </row>
    <row r="33" spans="1:31" s="2" customFormat="1" ht="6.95"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5" customHeight="1">
      <c r="A34" s="35"/>
      <c r="B34" s="40"/>
      <c r="C34" s="35"/>
      <c r="D34" s="35"/>
      <c r="E34" s="35"/>
      <c r="F34" s="122" t="s">
        <v>39</v>
      </c>
      <c r="G34" s="35"/>
      <c r="H34" s="35"/>
      <c r="I34" s="122" t="s">
        <v>38</v>
      </c>
      <c r="J34" s="122" t="s">
        <v>40</v>
      </c>
      <c r="K34" s="35"/>
      <c r="L34" s="114"/>
      <c r="S34" s="35"/>
      <c r="T34" s="35"/>
      <c r="U34" s="35"/>
      <c r="V34" s="35"/>
      <c r="W34" s="35"/>
      <c r="X34" s="35"/>
      <c r="Y34" s="35"/>
      <c r="Z34" s="35"/>
      <c r="AA34" s="35"/>
      <c r="AB34" s="35"/>
      <c r="AC34" s="35"/>
      <c r="AD34" s="35"/>
      <c r="AE34" s="35"/>
    </row>
    <row r="35" spans="1:31" s="2" customFormat="1" ht="14.45" customHeight="1">
      <c r="A35" s="35"/>
      <c r="B35" s="40"/>
      <c r="C35" s="35"/>
      <c r="D35" s="123" t="s">
        <v>41</v>
      </c>
      <c r="E35" s="113" t="s">
        <v>42</v>
      </c>
      <c r="F35" s="124">
        <f>ROUND((SUM(BE86:BE121)),  2)</f>
        <v>0</v>
      </c>
      <c r="G35" s="35"/>
      <c r="H35" s="35"/>
      <c r="I35" s="125">
        <v>0.21</v>
      </c>
      <c r="J35" s="124">
        <f>ROUND(((SUM(BE86:BE121))*I35),  2)</f>
        <v>0</v>
      </c>
      <c r="K35" s="35"/>
      <c r="L35" s="114"/>
      <c r="S35" s="35"/>
      <c r="T35" s="35"/>
      <c r="U35" s="35"/>
      <c r="V35" s="35"/>
      <c r="W35" s="35"/>
      <c r="X35" s="35"/>
      <c r="Y35" s="35"/>
      <c r="Z35" s="35"/>
      <c r="AA35" s="35"/>
      <c r="AB35" s="35"/>
      <c r="AC35" s="35"/>
      <c r="AD35" s="35"/>
      <c r="AE35" s="35"/>
    </row>
    <row r="36" spans="1:31" s="2" customFormat="1" ht="14.45" customHeight="1">
      <c r="A36" s="35"/>
      <c r="B36" s="40"/>
      <c r="C36" s="35"/>
      <c r="D36" s="35"/>
      <c r="E36" s="113" t="s">
        <v>43</v>
      </c>
      <c r="F36" s="124">
        <f>ROUND((SUM(BF86:BF121)),  2)</f>
        <v>0</v>
      </c>
      <c r="G36" s="35"/>
      <c r="H36" s="35"/>
      <c r="I36" s="125">
        <v>0.15</v>
      </c>
      <c r="J36" s="124">
        <f>ROUND(((SUM(BF86:BF121))*I36),  2)</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44</v>
      </c>
      <c r="F37" s="124">
        <f>ROUND((SUM(BG86:BG121)),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5" hidden="1" customHeight="1">
      <c r="A38" s="35"/>
      <c r="B38" s="40"/>
      <c r="C38" s="35"/>
      <c r="D38" s="35"/>
      <c r="E38" s="113" t="s">
        <v>45</v>
      </c>
      <c r="F38" s="124">
        <f>ROUND((SUM(BH86:BH121)),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5" hidden="1" customHeight="1">
      <c r="A39" s="35"/>
      <c r="B39" s="40"/>
      <c r="C39" s="35"/>
      <c r="D39" s="35"/>
      <c r="E39" s="113" t="s">
        <v>46</v>
      </c>
      <c r="F39" s="124">
        <f>ROUND((SUM(BI86:BI121)),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customHeight="1">
      <c r="A41" s="35"/>
      <c r="B41" s="40"/>
      <c r="C41" s="126"/>
      <c r="D41" s="127" t="s">
        <v>47</v>
      </c>
      <c r="E41" s="128"/>
      <c r="F41" s="128"/>
      <c r="G41" s="129" t="s">
        <v>48</v>
      </c>
      <c r="H41" s="130" t="s">
        <v>49</v>
      </c>
      <c r="I41" s="128"/>
      <c r="J41" s="131">
        <f>SUM(J32:J39)</f>
        <v>0</v>
      </c>
      <c r="K41" s="132"/>
      <c r="L41" s="114"/>
      <c r="S41" s="35"/>
      <c r="T41" s="35"/>
      <c r="U41" s="35"/>
      <c r="V41" s="35"/>
      <c r="W41" s="35"/>
      <c r="X41" s="35"/>
      <c r="Y41" s="35"/>
      <c r="Z41" s="35"/>
      <c r="AA41" s="35"/>
      <c r="AB41" s="35"/>
      <c r="AC41" s="35"/>
      <c r="AD41" s="35"/>
      <c r="AE41" s="35"/>
    </row>
    <row r="42" spans="1:31" s="2" customFormat="1" ht="14.45"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6" spans="1:31" s="2" customFormat="1" ht="6.95"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5" customHeight="1">
      <c r="A47" s="35"/>
      <c r="B47" s="36"/>
      <c r="C47" s="24" t="s">
        <v>114</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82" t="str">
        <f>E7</f>
        <v>Modernizace operačních sálů a výměna operačního technologického komplementu pavilonu A</v>
      </c>
      <c r="F50" s="383"/>
      <c r="G50" s="383"/>
      <c r="H50" s="383"/>
      <c r="I50" s="37"/>
      <c r="J50" s="37"/>
      <c r="K50" s="37"/>
      <c r="L50" s="114"/>
      <c r="S50" s="35"/>
      <c r="T50" s="35"/>
      <c r="U50" s="35"/>
      <c r="V50" s="35"/>
      <c r="W50" s="35"/>
      <c r="X50" s="35"/>
      <c r="Y50" s="35"/>
      <c r="Z50" s="35"/>
      <c r="AA50" s="35"/>
      <c r="AB50" s="35"/>
      <c r="AC50" s="35"/>
      <c r="AD50" s="35"/>
      <c r="AE50" s="35"/>
    </row>
    <row r="51" spans="1:47" s="1" customFormat="1" ht="12" customHeight="1">
      <c r="B51" s="22"/>
      <c r="C51" s="30" t="s">
        <v>112</v>
      </c>
      <c r="D51" s="23"/>
      <c r="E51" s="23"/>
      <c r="F51" s="23"/>
      <c r="G51" s="23"/>
      <c r="H51" s="23"/>
      <c r="I51" s="23"/>
      <c r="J51" s="23"/>
      <c r="K51" s="23"/>
      <c r="L51" s="21"/>
    </row>
    <row r="52" spans="1:47" s="2" customFormat="1" ht="16.5" customHeight="1">
      <c r="A52" s="35"/>
      <c r="B52" s="36"/>
      <c r="C52" s="37"/>
      <c r="D52" s="37"/>
      <c r="E52" s="382" t="s">
        <v>524</v>
      </c>
      <c r="F52" s="384"/>
      <c r="G52" s="384"/>
      <c r="H52" s="384"/>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525</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336" t="str">
        <f>E11</f>
        <v>PS 013 - Videomanagement pro OS</v>
      </c>
      <c r="F54" s="384"/>
      <c r="G54" s="384"/>
      <c r="H54" s="384"/>
      <c r="I54" s="37"/>
      <c r="J54" s="37"/>
      <c r="K54" s="37"/>
      <c r="L54" s="114"/>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 xml:space="preserve"> </v>
      </c>
      <c r="G56" s="37"/>
      <c r="H56" s="37"/>
      <c r="I56" s="30" t="s">
        <v>23</v>
      </c>
      <c r="J56" s="60" t="str">
        <f>IF(J14="","",J14)</f>
        <v>26. 1. 2022</v>
      </c>
      <c r="K56" s="37"/>
      <c r="L56" s="114"/>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40.15" customHeight="1">
      <c r="A58" s="35"/>
      <c r="B58" s="36"/>
      <c r="C58" s="30" t="s">
        <v>25</v>
      </c>
      <c r="D58" s="37"/>
      <c r="E58" s="37"/>
      <c r="F58" s="28" t="str">
        <f>E17</f>
        <v>SZZ Krnov,p.o.,I.P.Pavlova 552/9, 794 01 Krnov</v>
      </c>
      <c r="G58" s="37"/>
      <c r="H58" s="37"/>
      <c r="I58" s="30" t="s">
        <v>31</v>
      </c>
      <c r="J58" s="33" t="str">
        <f>E23</f>
        <v>Janda &amp; Zezula architekti, tř.28 října 1639, FM</v>
      </c>
      <c r="K58" s="37"/>
      <c r="L58" s="114"/>
      <c r="S58" s="35"/>
      <c r="T58" s="35"/>
      <c r="U58" s="35"/>
      <c r="V58" s="35"/>
      <c r="W58" s="35"/>
      <c r="X58" s="35"/>
      <c r="Y58" s="35"/>
      <c r="Z58" s="35"/>
      <c r="AA58" s="35"/>
      <c r="AB58" s="35"/>
      <c r="AC58" s="35"/>
      <c r="AD58" s="35"/>
      <c r="AE58" s="35"/>
    </row>
    <row r="59" spans="1:47" s="2" customFormat="1" ht="15.2" customHeight="1">
      <c r="A59" s="35"/>
      <c r="B59" s="36"/>
      <c r="C59" s="30" t="s">
        <v>29</v>
      </c>
      <c r="D59" s="37"/>
      <c r="E59" s="37"/>
      <c r="F59" s="28" t="str">
        <f>IF(E20="","",E20)</f>
        <v>Vyplň údaj</v>
      </c>
      <c r="G59" s="37"/>
      <c r="H59" s="37"/>
      <c r="I59" s="30" t="s">
        <v>34</v>
      </c>
      <c r="J59" s="33" t="str">
        <f>E26</f>
        <v xml:space="preserve"> </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115</v>
      </c>
      <c r="D61" s="138"/>
      <c r="E61" s="138"/>
      <c r="F61" s="138"/>
      <c r="G61" s="138"/>
      <c r="H61" s="138"/>
      <c r="I61" s="138"/>
      <c r="J61" s="139" t="s">
        <v>116</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9" customHeight="1">
      <c r="A63" s="35"/>
      <c r="B63" s="36"/>
      <c r="C63" s="140" t="s">
        <v>69</v>
      </c>
      <c r="D63" s="37"/>
      <c r="E63" s="37"/>
      <c r="F63" s="37"/>
      <c r="G63" s="37"/>
      <c r="H63" s="37"/>
      <c r="I63" s="37"/>
      <c r="J63" s="78">
        <f>J86</f>
        <v>0</v>
      </c>
      <c r="K63" s="37"/>
      <c r="L63" s="114"/>
      <c r="S63" s="35"/>
      <c r="T63" s="35"/>
      <c r="U63" s="35"/>
      <c r="V63" s="35"/>
      <c r="W63" s="35"/>
      <c r="X63" s="35"/>
      <c r="Y63" s="35"/>
      <c r="Z63" s="35"/>
      <c r="AA63" s="35"/>
      <c r="AB63" s="35"/>
      <c r="AC63" s="35"/>
      <c r="AD63" s="35"/>
      <c r="AE63" s="35"/>
      <c r="AU63" s="18" t="s">
        <v>117</v>
      </c>
    </row>
    <row r="64" spans="1:47" s="9" customFormat="1" ht="24.95" customHeight="1">
      <c r="B64" s="141"/>
      <c r="C64" s="142"/>
      <c r="D64" s="143" t="s">
        <v>547</v>
      </c>
      <c r="E64" s="144"/>
      <c r="F64" s="144"/>
      <c r="G64" s="144"/>
      <c r="H64" s="144"/>
      <c r="I64" s="144"/>
      <c r="J64" s="145">
        <f>J87</f>
        <v>0</v>
      </c>
      <c r="K64" s="142"/>
      <c r="L64" s="146"/>
    </row>
    <row r="65" spans="1:31" s="2" customFormat="1" ht="21.75" customHeight="1">
      <c r="A65" s="35"/>
      <c r="B65" s="36"/>
      <c r="C65" s="37"/>
      <c r="D65" s="37"/>
      <c r="E65" s="37"/>
      <c r="F65" s="37"/>
      <c r="G65" s="37"/>
      <c r="H65" s="37"/>
      <c r="I65" s="37"/>
      <c r="J65" s="37"/>
      <c r="K65" s="37"/>
      <c r="L65" s="114"/>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14"/>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14"/>
      <c r="S70" s="35"/>
      <c r="T70" s="35"/>
      <c r="U70" s="35"/>
      <c r="V70" s="35"/>
      <c r="W70" s="35"/>
      <c r="X70" s="35"/>
      <c r="Y70" s="35"/>
      <c r="Z70" s="35"/>
      <c r="AA70" s="35"/>
      <c r="AB70" s="35"/>
      <c r="AC70" s="35"/>
      <c r="AD70" s="35"/>
      <c r="AE70" s="35"/>
    </row>
    <row r="71" spans="1:31" s="2" customFormat="1" ht="24.95" customHeight="1">
      <c r="A71" s="35"/>
      <c r="B71" s="36"/>
      <c r="C71" s="24" t="s">
        <v>129</v>
      </c>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16.5" customHeight="1">
      <c r="A74" s="35"/>
      <c r="B74" s="36"/>
      <c r="C74" s="37"/>
      <c r="D74" s="37"/>
      <c r="E74" s="382" t="str">
        <f>E7</f>
        <v>Modernizace operačních sálů a výměna operačního technologického komplementu pavilonu A</v>
      </c>
      <c r="F74" s="383"/>
      <c r="G74" s="383"/>
      <c r="H74" s="383"/>
      <c r="I74" s="37"/>
      <c r="J74" s="37"/>
      <c r="K74" s="37"/>
      <c r="L74" s="114"/>
      <c r="S74" s="35"/>
      <c r="T74" s="35"/>
      <c r="U74" s="35"/>
      <c r="V74" s="35"/>
      <c r="W74" s="35"/>
      <c r="X74" s="35"/>
      <c r="Y74" s="35"/>
      <c r="Z74" s="35"/>
      <c r="AA74" s="35"/>
      <c r="AB74" s="35"/>
      <c r="AC74" s="35"/>
      <c r="AD74" s="35"/>
      <c r="AE74" s="35"/>
    </row>
    <row r="75" spans="1:31" s="1" customFormat="1" ht="12" customHeight="1">
      <c r="B75" s="22"/>
      <c r="C75" s="30" t="s">
        <v>112</v>
      </c>
      <c r="D75" s="23"/>
      <c r="E75" s="23"/>
      <c r="F75" s="23"/>
      <c r="G75" s="23"/>
      <c r="H75" s="23"/>
      <c r="I75" s="23"/>
      <c r="J75" s="23"/>
      <c r="K75" s="23"/>
      <c r="L75" s="21"/>
    </row>
    <row r="76" spans="1:31" s="2" customFormat="1" ht="16.5" customHeight="1">
      <c r="A76" s="35"/>
      <c r="B76" s="36"/>
      <c r="C76" s="37"/>
      <c r="D76" s="37"/>
      <c r="E76" s="382" t="s">
        <v>524</v>
      </c>
      <c r="F76" s="384"/>
      <c r="G76" s="384"/>
      <c r="H76" s="384"/>
      <c r="I76" s="37"/>
      <c r="J76" s="37"/>
      <c r="K76" s="37"/>
      <c r="L76" s="114"/>
      <c r="S76" s="35"/>
      <c r="T76" s="35"/>
      <c r="U76" s="35"/>
      <c r="V76" s="35"/>
      <c r="W76" s="35"/>
      <c r="X76" s="35"/>
      <c r="Y76" s="35"/>
      <c r="Z76" s="35"/>
      <c r="AA76" s="35"/>
      <c r="AB76" s="35"/>
      <c r="AC76" s="35"/>
      <c r="AD76" s="35"/>
      <c r="AE76" s="35"/>
    </row>
    <row r="77" spans="1:31" s="2" customFormat="1" ht="12" customHeight="1">
      <c r="A77" s="35"/>
      <c r="B77" s="36"/>
      <c r="C77" s="30" t="s">
        <v>525</v>
      </c>
      <c r="D77" s="37"/>
      <c r="E77" s="37"/>
      <c r="F77" s="37"/>
      <c r="G77" s="37"/>
      <c r="H77" s="37"/>
      <c r="I77" s="37"/>
      <c r="J77" s="37"/>
      <c r="K77" s="37"/>
      <c r="L77" s="114"/>
      <c r="S77" s="35"/>
      <c r="T77" s="35"/>
      <c r="U77" s="35"/>
      <c r="V77" s="35"/>
      <c r="W77" s="35"/>
      <c r="X77" s="35"/>
      <c r="Y77" s="35"/>
      <c r="Z77" s="35"/>
      <c r="AA77" s="35"/>
      <c r="AB77" s="35"/>
      <c r="AC77" s="35"/>
      <c r="AD77" s="35"/>
      <c r="AE77" s="35"/>
    </row>
    <row r="78" spans="1:31" s="2" customFormat="1" ht="16.5" customHeight="1">
      <c r="A78" s="35"/>
      <c r="B78" s="36"/>
      <c r="C78" s="37"/>
      <c r="D78" s="37"/>
      <c r="E78" s="336" t="str">
        <f>E11</f>
        <v>PS 013 - Videomanagement pro OS</v>
      </c>
      <c r="F78" s="384"/>
      <c r="G78" s="384"/>
      <c r="H78" s="384"/>
      <c r="I78" s="37"/>
      <c r="J78" s="37"/>
      <c r="K78" s="37"/>
      <c r="L78" s="114"/>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12" customHeight="1">
      <c r="A80" s="35"/>
      <c r="B80" s="36"/>
      <c r="C80" s="30" t="s">
        <v>21</v>
      </c>
      <c r="D80" s="37"/>
      <c r="E80" s="37"/>
      <c r="F80" s="28" t="str">
        <f>F14</f>
        <v xml:space="preserve"> </v>
      </c>
      <c r="G80" s="37"/>
      <c r="H80" s="37"/>
      <c r="I80" s="30" t="s">
        <v>23</v>
      </c>
      <c r="J80" s="60" t="str">
        <f>IF(J14="","",J14)</f>
        <v>26. 1. 2022</v>
      </c>
      <c r="K80" s="37"/>
      <c r="L80" s="114"/>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114"/>
      <c r="S81" s="35"/>
      <c r="T81" s="35"/>
      <c r="U81" s="35"/>
      <c r="V81" s="35"/>
      <c r="W81" s="35"/>
      <c r="X81" s="35"/>
      <c r="Y81" s="35"/>
      <c r="Z81" s="35"/>
      <c r="AA81" s="35"/>
      <c r="AB81" s="35"/>
      <c r="AC81" s="35"/>
      <c r="AD81" s="35"/>
      <c r="AE81" s="35"/>
    </row>
    <row r="82" spans="1:65" s="2" customFormat="1" ht="40.15" customHeight="1">
      <c r="A82" s="35"/>
      <c r="B82" s="36"/>
      <c r="C82" s="30" t="s">
        <v>25</v>
      </c>
      <c r="D82" s="37"/>
      <c r="E82" s="37"/>
      <c r="F82" s="28" t="str">
        <f>E17</f>
        <v>SZZ Krnov,p.o.,I.P.Pavlova 552/9, 794 01 Krnov</v>
      </c>
      <c r="G82" s="37"/>
      <c r="H82" s="37"/>
      <c r="I82" s="30" t="s">
        <v>31</v>
      </c>
      <c r="J82" s="33" t="str">
        <f>E23</f>
        <v>Janda &amp; Zezula architekti, tř.28 října 1639, FM</v>
      </c>
      <c r="K82" s="37"/>
      <c r="L82" s="114"/>
      <c r="S82" s="35"/>
      <c r="T82" s="35"/>
      <c r="U82" s="35"/>
      <c r="V82" s="35"/>
      <c r="W82" s="35"/>
      <c r="X82" s="35"/>
      <c r="Y82" s="35"/>
      <c r="Z82" s="35"/>
      <c r="AA82" s="35"/>
      <c r="AB82" s="35"/>
      <c r="AC82" s="35"/>
      <c r="AD82" s="35"/>
      <c r="AE82" s="35"/>
    </row>
    <row r="83" spans="1:65" s="2" customFormat="1" ht="15.2" customHeight="1">
      <c r="A83" s="35"/>
      <c r="B83" s="36"/>
      <c r="C83" s="30" t="s">
        <v>29</v>
      </c>
      <c r="D83" s="37"/>
      <c r="E83" s="37"/>
      <c r="F83" s="28" t="str">
        <f>IF(E20="","",E20)</f>
        <v>Vyplň údaj</v>
      </c>
      <c r="G83" s="37"/>
      <c r="H83" s="37"/>
      <c r="I83" s="30" t="s">
        <v>34</v>
      </c>
      <c r="J83" s="33" t="str">
        <f>E26</f>
        <v xml:space="preserve"> </v>
      </c>
      <c r="K83" s="37"/>
      <c r="L83" s="114"/>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14"/>
      <c r="S84" s="35"/>
      <c r="T84" s="35"/>
      <c r="U84" s="35"/>
      <c r="V84" s="35"/>
      <c r="W84" s="35"/>
      <c r="X84" s="35"/>
      <c r="Y84" s="35"/>
      <c r="Z84" s="35"/>
      <c r="AA84" s="35"/>
      <c r="AB84" s="35"/>
      <c r="AC84" s="35"/>
      <c r="AD84" s="35"/>
      <c r="AE84" s="35"/>
    </row>
    <row r="85" spans="1:65" s="11" customFormat="1" ht="29.25" customHeight="1">
      <c r="A85" s="152"/>
      <c r="B85" s="153"/>
      <c r="C85" s="154" t="s">
        <v>130</v>
      </c>
      <c r="D85" s="155" t="s">
        <v>56</v>
      </c>
      <c r="E85" s="155" t="s">
        <v>52</v>
      </c>
      <c r="F85" s="155" t="s">
        <v>53</v>
      </c>
      <c r="G85" s="155" t="s">
        <v>131</v>
      </c>
      <c r="H85" s="155" t="s">
        <v>132</v>
      </c>
      <c r="I85" s="155" t="s">
        <v>133</v>
      </c>
      <c r="J85" s="155" t="s">
        <v>116</v>
      </c>
      <c r="K85" s="156" t="s">
        <v>134</v>
      </c>
      <c r="L85" s="157"/>
      <c r="M85" s="69" t="s">
        <v>19</v>
      </c>
      <c r="N85" s="70" t="s">
        <v>41</v>
      </c>
      <c r="O85" s="70" t="s">
        <v>135</v>
      </c>
      <c r="P85" s="70" t="s">
        <v>136</v>
      </c>
      <c r="Q85" s="70" t="s">
        <v>137</v>
      </c>
      <c r="R85" s="70" t="s">
        <v>138</v>
      </c>
      <c r="S85" s="70" t="s">
        <v>139</v>
      </c>
      <c r="T85" s="71" t="s">
        <v>140</v>
      </c>
      <c r="U85" s="152"/>
      <c r="V85" s="152"/>
      <c r="W85" s="152"/>
      <c r="X85" s="152"/>
      <c r="Y85" s="152"/>
      <c r="Z85" s="152"/>
      <c r="AA85" s="152"/>
      <c r="AB85" s="152"/>
      <c r="AC85" s="152"/>
      <c r="AD85" s="152"/>
      <c r="AE85" s="152"/>
    </row>
    <row r="86" spans="1:65" s="2" customFormat="1" ht="22.9" customHeight="1">
      <c r="A86" s="35"/>
      <c r="B86" s="36"/>
      <c r="C86" s="76" t="s">
        <v>141</v>
      </c>
      <c r="D86" s="37"/>
      <c r="E86" s="37"/>
      <c r="F86" s="37"/>
      <c r="G86" s="37"/>
      <c r="H86" s="37"/>
      <c r="I86" s="37"/>
      <c r="J86" s="158">
        <f>BK86</f>
        <v>0</v>
      </c>
      <c r="K86" s="37"/>
      <c r="L86" s="40"/>
      <c r="M86" s="72"/>
      <c r="N86" s="159"/>
      <c r="O86" s="73"/>
      <c r="P86" s="160">
        <f>P87</f>
        <v>0</v>
      </c>
      <c r="Q86" s="73"/>
      <c r="R86" s="160">
        <f>R87</f>
        <v>0</v>
      </c>
      <c r="S86" s="73"/>
      <c r="T86" s="161">
        <f>T87</f>
        <v>0</v>
      </c>
      <c r="U86" s="35"/>
      <c r="V86" s="35"/>
      <c r="W86" s="35"/>
      <c r="X86" s="35"/>
      <c r="Y86" s="35"/>
      <c r="Z86" s="35"/>
      <c r="AA86" s="35"/>
      <c r="AB86" s="35"/>
      <c r="AC86" s="35"/>
      <c r="AD86" s="35"/>
      <c r="AE86" s="35"/>
      <c r="AT86" s="18" t="s">
        <v>70</v>
      </c>
      <c r="AU86" s="18" t="s">
        <v>117</v>
      </c>
      <c r="BK86" s="162">
        <f>BK87</f>
        <v>0</v>
      </c>
    </row>
    <row r="87" spans="1:65" s="12" customFormat="1" ht="25.9" customHeight="1">
      <c r="B87" s="163"/>
      <c r="C87" s="164"/>
      <c r="D87" s="165" t="s">
        <v>70</v>
      </c>
      <c r="E87" s="166" t="s">
        <v>329</v>
      </c>
      <c r="F87" s="166" t="s">
        <v>548</v>
      </c>
      <c r="G87" s="164"/>
      <c r="H87" s="164"/>
      <c r="I87" s="167"/>
      <c r="J87" s="168">
        <f>BK87</f>
        <v>0</v>
      </c>
      <c r="K87" s="164"/>
      <c r="L87" s="169"/>
      <c r="M87" s="170"/>
      <c r="N87" s="171"/>
      <c r="O87" s="171"/>
      <c r="P87" s="172">
        <f>SUM(P88:P121)</f>
        <v>0</v>
      </c>
      <c r="Q87" s="171"/>
      <c r="R87" s="172">
        <f>SUM(R88:R121)</f>
        <v>0</v>
      </c>
      <c r="S87" s="171"/>
      <c r="T87" s="173">
        <f>SUM(T88:T121)</f>
        <v>0</v>
      </c>
      <c r="AR87" s="174" t="s">
        <v>152</v>
      </c>
      <c r="AT87" s="175" t="s">
        <v>70</v>
      </c>
      <c r="AU87" s="175" t="s">
        <v>71</v>
      </c>
      <c r="AY87" s="174" t="s">
        <v>144</v>
      </c>
      <c r="BK87" s="176">
        <f>SUM(BK88:BK121)</f>
        <v>0</v>
      </c>
    </row>
    <row r="88" spans="1:65" s="2" customFormat="1" ht="16.5" customHeight="1">
      <c r="A88" s="35"/>
      <c r="B88" s="36"/>
      <c r="C88" s="179" t="s">
        <v>71</v>
      </c>
      <c r="D88" s="179" t="s">
        <v>147</v>
      </c>
      <c r="E88" s="180" t="s">
        <v>549</v>
      </c>
      <c r="F88" s="181" t="s">
        <v>550</v>
      </c>
      <c r="G88" s="182" t="s">
        <v>379</v>
      </c>
      <c r="H88" s="183">
        <v>4</v>
      </c>
      <c r="I88" s="184"/>
      <c r="J88" s="185">
        <f>ROUND(I88*H88,2)</f>
        <v>0</v>
      </c>
      <c r="K88" s="181" t="s">
        <v>19</v>
      </c>
      <c r="L88" s="40"/>
      <c r="M88" s="186" t="s">
        <v>19</v>
      </c>
      <c r="N88" s="187" t="s">
        <v>42</v>
      </c>
      <c r="O88" s="65"/>
      <c r="P88" s="188">
        <f>O88*H88</f>
        <v>0</v>
      </c>
      <c r="Q88" s="188">
        <v>0</v>
      </c>
      <c r="R88" s="188">
        <f>Q88*H88</f>
        <v>0</v>
      </c>
      <c r="S88" s="188">
        <v>0</v>
      </c>
      <c r="T88" s="189">
        <f>S88*H88</f>
        <v>0</v>
      </c>
      <c r="U88" s="35"/>
      <c r="V88" s="35"/>
      <c r="W88" s="35"/>
      <c r="X88" s="35"/>
      <c r="Y88" s="35"/>
      <c r="Z88" s="35"/>
      <c r="AA88" s="35"/>
      <c r="AB88" s="35"/>
      <c r="AC88" s="35"/>
      <c r="AD88" s="35"/>
      <c r="AE88" s="35"/>
      <c r="AR88" s="190" t="s">
        <v>152</v>
      </c>
      <c r="AT88" s="190" t="s">
        <v>147</v>
      </c>
      <c r="AU88" s="190" t="s">
        <v>79</v>
      </c>
      <c r="AY88" s="18" t="s">
        <v>144</v>
      </c>
      <c r="BE88" s="191">
        <f>IF(N88="základní",J88,0)</f>
        <v>0</v>
      </c>
      <c r="BF88" s="191">
        <f>IF(N88="snížená",J88,0)</f>
        <v>0</v>
      </c>
      <c r="BG88" s="191">
        <f>IF(N88="zákl. přenesená",J88,0)</f>
        <v>0</v>
      </c>
      <c r="BH88" s="191">
        <f>IF(N88="sníž. přenesená",J88,0)</f>
        <v>0</v>
      </c>
      <c r="BI88" s="191">
        <f>IF(N88="nulová",J88,0)</f>
        <v>0</v>
      </c>
      <c r="BJ88" s="18" t="s">
        <v>79</v>
      </c>
      <c r="BK88" s="191">
        <f>ROUND(I88*H88,2)</f>
        <v>0</v>
      </c>
      <c r="BL88" s="18" t="s">
        <v>152</v>
      </c>
      <c r="BM88" s="190" t="s">
        <v>81</v>
      </c>
    </row>
    <row r="89" spans="1:65" s="2" customFormat="1" ht="409.5">
      <c r="A89" s="35"/>
      <c r="B89" s="36"/>
      <c r="C89" s="37"/>
      <c r="D89" s="199" t="s">
        <v>414</v>
      </c>
      <c r="E89" s="37"/>
      <c r="F89" s="246" t="s">
        <v>551</v>
      </c>
      <c r="G89" s="37"/>
      <c r="H89" s="37"/>
      <c r="I89" s="194"/>
      <c r="J89" s="37"/>
      <c r="K89" s="37"/>
      <c r="L89" s="40"/>
      <c r="M89" s="195"/>
      <c r="N89" s="196"/>
      <c r="O89" s="65"/>
      <c r="P89" s="65"/>
      <c r="Q89" s="65"/>
      <c r="R89" s="65"/>
      <c r="S89" s="65"/>
      <c r="T89" s="66"/>
      <c r="U89" s="35"/>
      <c r="V89" s="35"/>
      <c r="W89" s="35"/>
      <c r="X89" s="35"/>
      <c r="Y89" s="35"/>
      <c r="Z89" s="35"/>
      <c r="AA89" s="35"/>
      <c r="AB89" s="35"/>
      <c r="AC89" s="35"/>
      <c r="AD89" s="35"/>
      <c r="AE89" s="35"/>
      <c r="AT89" s="18" t="s">
        <v>414</v>
      </c>
      <c r="AU89" s="18" t="s">
        <v>79</v>
      </c>
    </row>
    <row r="90" spans="1:65" s="2" customFormat="1" ht="16.5" customHeight="1">
      <c r="A90" s="35"/>
      <c r="B90" s="36"/>
      <c r="C90" s="179" t="s">
        <v>71</v>
      </c>
      <c r="D90" s="179" t="s">
        <v>147</v>
      </c>
      <c r="E90" s="180" t="s">
        <v>552</v>
      </c>
      <c r="F90" s="181" t="s">
        <v>553</v>
      </c>
      <c r="G90" s="182" t="s">
        <v>379</v>
      </c>
      <c r="H90" s="183">
        <v>4</v>
      </c>
      <c r="I90" s="184"/>
      <c r="J90" s="185">
        <f>ROUND(I90*H90,2)</f>
        <v>0</v>
      </c>
      <c r="K90" s="181" t="s">
        <v>19</v>
      </c>
      <c r="L90" s="40"/>
      <c r="M90" s="186" t="s">
        <v>19</v>
      </c>
      <c r="N90" s="187" t="s">
        <v>42</v>
      </c>
      <c r="O90" s="65"/>
      <c r="P90" s="188">
        <f>O90*H90</f>
        <v>0</v>
      </c>
      <c r="Q90" s="188">
        <v>0</v>
      </c>
      <c r="R90" s="188">
        <f>Q90*H90</f>
        <v>0</v>
      </c>
      <c r="S90" s="188">
        <v>0</v>
      </c>
      <c r="T90" s="189">
        <f>S90*H90</f>
        <v>0</v>
      </c>
      <c r="U90" s="35"/>
      <c r="V90" s="35"/>
      <c r="W90" s="35"/>
      <c r="X90" s="35"/>
      <c r="Y90" s="35"/>
      <c r="Z90" s="35"/>
      <c r="AA90" s="35"/>
      <c r="AB90" s="35"/>
      <c r="AC90" s="35"/>
      <c r="AD90" s="35"/>
      <c r="AE90" s="35"/>
      <c r="AR90" s="190" t="s">
        <v>152</v>
      </c>
      <c r="AT90" s="190" t="s">
        <v>147</v>
      </c>
      <c r="AU90" s="190" t="s">
        <v>79</v>
      </c>
      <c r="AY90" s="18" t="s">
        <v>144</v>
      </c>
      <c r="BE90" s="191">
        <f>IF(N90="základní",J90,0)</f>
        <v>0</v>
      </c>
      <c r="BF90" s="191">
        <f>IF(N90="snížená",J90,0)</f>
        <v>0</v>
      </c>
      <c r="BG90" s="191">
        <f>IF(N90="zákl. přenesená",J90,0)</f>
        <v>0</v>
      </c>
      <c r="BH90" s="191">
        <f>IF(N90="sníž. přenesená",J90,0)</f>
        <v>0</v>
      </c>
      <c r="BI90" s="191">
        <f>IF(N90="nulová",J90,0)</f>
        <v>0</v>
      </c>
      <c r="BJ90" s="18" t="s">
        <v>79</v>
      </c>
      <c r="BK90" s="191">
        <f>ROUND(I90*H90,2)</f>
        <v>0</v>
      </c>
      <c r="BL90" s="18" t="s">
        <v>152</v>
      </c>
      <c r="BM90" s="190" t="s">
        <v>152</v>
      </c>
    </row>
    <row r="91" spans="1:65" s="2" customFormat="1" ht="117">
      <c r="A91" s="35"/>
      <c r="B91" s="36"/>
      <c r="C91" s="37"/>
      <c r="D91" s="199" t="s">
        <v>414</v>
      </c>
      <c r="E91" s="37"/>
      <c r="F91" s="246" t="s">
        <v>554</v>
      </c>
      <c r="G91" s="37"/>
      <c r="H91" s="37"/>
      <c r="I91" s="194"/>
      <c r="J91" s="37"/>
      <c r="K91" s="37"/>
      <c r="L91" s="40"/>
      <c r="M91" s="195"/>
      <c r="N91" s="196"/>
      <c r="O91" s="65"/>
      <c r="P91" s="65"/>
      <c r="Q91" s="65"/>
      <c r="R91" s="65"/>
      <c r="S91" s="65"/>
      <c r="T91" s="66"/>
      <c r="U91" s="35"/>
      <c r="V91" s="35"/>
      <c r="W91" s="35"/>
      <c r="X91" s="35"/>
      <c r="Y91" s="35"/>
      <c r="Z91" s="35"/>
      <c r="AA91" s="35"/>
      <c r="AB91" s="35"/>
      <c r="AC91" s="35"/>
      <c r="AD91" s="35"/>
      <c r="AE91" s="35"/>
      <c r="AT91" s="18" t="s">
        <v>414</v>
      </c>
      <c r="AU91" s="18" t="s">
        <v>79</v>
      </c>
    </row>
    <row r="92" spans="1:65" s="2" customFormat="1" ht="16.5" customHeight="1">
      <c r="A92" s="35"/>
      <c r="B92" s="36"/>
      <c r="C92" s="179" t="s">
        <v>71</v>
      </c>
      <c r="D92" s="179" t="s">
        <v>147</v>
      </c>
      <c r="E92" s="180" t="s">
        <v>555</v>
      </c>
      <c r="F92" s="181" t="s">
        <v>556</v>
      </c>
      <c r="G92" s="182" t="s">
        <v>379</v>
      </c>
      <c r="H92" s="183">
        <v>4</v>
      </c>
      <c r="I92" s="184"/>
      <c r="J92" s="185">
        <f>ROUND(I92*H92,2)</f>
        <v>0</v>
      </c>
      <c r="K92" s="181" t="s">
        <v>19</v>
      </c>
      <c r="L92" s="40"/>
      <c r="M92" s="186" t="s">
        <v>19</v>
      </c>
      <c r="N92" s="187" t="s">
        <v>42</v>
      </c>
      <c r="O92" s="65"/>
      <c r="P92" s="188">
        <f>O92*H92</f>
        <v>0</v>
      </c>
      <c r="Q92" s="188">
        <v>0</v>
      </c>
      <c r="R92" s="188">
        <f>Q92*H92</f>
        <v>0</v>
      </c>
      <c r="S92" s="188">
        <v>0</v>
      </c>
      <c r="T92" s="189">
        <f>S92*H92</f>
        <v>0</v>
      </c>
      <c r="U92" s="35"/>
      <c r="V92" s="35"/>
      <c r="W92" s="35"/>
      <c r="X92" s="35"/>
      <c r="Y92" s="35"/>
      <c r="Z92" s="35"/>
      <c r="AA92" s="35"/>
      <c r="AB92" s="35"/>
      <c r="AC92" s="35"/>
      <c r="AD92" s="35"/>
      <c r="AE92" s="35"/>
      <c r="AR92" s="190" t="s">
        <v>152</v>
      </c>
      <c r="AT92" s="190" t="s">
        <v>147</v>
      </c>
      <c r="AU92" s="190" t="s">
        <v>79</v>
      </c>
      <c r="AY92" s="18" t="s">
        <v>144</v>
      </c>
      <c r="BE92" s="191">
        <f>IF(N92="základní",J92,0)</f>
        <v>0</v>
      </c>
      <c r="BF92" s="191">
        <f>IF(N92="snížená",J92,0)</f>
        <v>0</v>
      </c>
      <c r="BG92" s="191">
        <f>IF(N92="zákl. přenesená",J92,0)</f>
        <v>0</v>
      </c>
      <c r="BH92" s="191">
        <f>IF(N92="sníž. přenesená",J92,0)</f>
        <v>0</v>
      </c>
      <c r="BI92" s="191">
        <f>IF(N92="nulová",J92,0)</f>
        <v>0</v>
      </c>
      <c r="BJ92" s="18" t="s">
        <v>79</v>
      </c>
      <c r="BK92" s="191">
        <f>ROUND(I92*H92,2)</f>
        <v>0</v>
      </c>
      <c r="BL92" s="18" t="s">
        <v>152</v>
      </c>
      <c r="BM92" s="190" t="s">
        <v>145</v>
      </c>
    </row>
    <row r="93" spans="1:65" s="2" customFormat="1" ht="87.75">
      <c r="A93" s="35"/>
      <c r="B93" s="36"/>
      <c r="C93" s="37"/>
      <c r="D93" s="199" t="s">
        <v>414</v>
      </c>
      <c r="E93" s="37"/>
      <c r="F93" s="246" t="s">
        <v>557</v>
      </c>
      <c r="G93" s="37"/>
      <c r="H93" s="37"/>
      <c r="I93" s="194"/>
      <c r="J93" s="37"/>
      <c r="K93" s="37"/>
      <c r="L93" s="40"/>
      <c r="M93" s="195"/>
      <c r="N93" s="196"/>
      <c r="O93" s="65"/>
      <c r="P93" s="65"/>
      <c r="Q93" s="65"/>
      <c r="R93" s="65"/>
      <c r="S93" s="65"/>
      <c r="T93" s="66"/>
      <c r="U93" s="35"/>
      <c r="V93" s="35"/>
      <c r="W93" s="35"/>
      <c r="X93" s="35"/>
      <c r="Y93" s="35"/>
      <c r="Z93" s="35"/>
      <c r="AA93" s="35"/>
      <c r="AB93" s="35"/>
      <c r="AC93" s="35"/>
      <c r="AD93" s="35"/>
      <c r="AE93" s="35"/>
      <c r="AT93" s="18" t="s">
        <v>414</v>
      </c>
      <c r="AU93" s="18" t="s">
        <v>79</v>
      </c>
    </row>
    <row r="94" spans="1:65" s="2" customFormat="1" ht="16.5" customHeight="1">
      <c r="A94" s="35"/>
      <c r="B94" s="36"/>
      <c r="C94" s="179" t="s">
        <v>71</v>
      </c>
      <c r="D94" s="179" t="s">
        <v>147</v>
      </c>
      <c r="E94" s="180" t="s">
        <v>558</v>
      </c>
      <c r="F94" s="181" t="s">
        <v>559</v>
      </c>
      <c r="G94" s="182" t="s">
        <v>379</v>
      </c>
      <c r="H94" s="183">
        <v>1</v>
      </c>
      <c r="I94" s="184"/>
      <c r="J94" s="185">
        <f>ROUND(I94*H94,2)</f>
        <v>0</v>
      </c>
      <c r="K94" s="181" t="s">
        <v>19</v>
      </c>
      <c r="L94" s="40"/>
      <c r="M94" s="186" t="s">
        <v>19</v>
      </c>
      <c r="N94" s="187" t="s">
        <v>42</v>
      </c>
      <c r="O94" s="65"/>
      <c r="P94" s="188">
        <f>O94*H94</f>
        <v>0</v>
      </c>
      <c r="Q94" s="188">
        <v>0</v>
      </c>
      <c r="R94" s="188">
        <f>Q94*H94</f>
        <v>0</v>
      </c>
      <c r="S94" s="188">
        <v>0</v>
      </c>
      <c r="T94" s="189">
        <f>S94*H94</f>
        <v>0</v>
      </c>
      <c r="U94" s="35"/>
      <c r="V94" s="35"/>
      <c r="W94" s="35"/>
      <c r="X94" s="35"/>
      <c r="Y94" s="35"/>
      <c r="Z94" s="35"/>
      <c r="AA94" s="35"/>
      <c r="AB94" s="35"/>
      <c r="AC94" s="35"/>
      <c r="AD94" s="35"/>
      <c r="AE94" s="35"/>
      <c r="AR94" s="190" t="s">
        <v>152</v>
      </c>
      <c r="AT94" s="190" t="s">
        <v>147</v>
      </c>
      <c r="AU94" s="190" t="s">
        <v>79</v>
      </c>
      <c r="AY94" s="18" t="s">
        <v>144</v>
      </c>
      <c r="BE94" s="191">
        <f>IF(N94="základní",J94,0)</f>
        <v>0</v>
      </c>
      <c r="BF94" s="191">
        <f>IF(N94="snížená",J94,0)</f>
        <v>0</v>
      </c>
      <c r="BG94" s="191">
        <f>IF(N94="zákl. přenesená",J94,0)</f>
        <v>0</v>
      </c>
      <c r="BH94" s="191">
        <f>IF(N94="sníž. přenesená",J94,0)</f>
        <v>0</v>
      </c>
      <c r="BI94" s="191">
        <f>IF(N94="nulová",J94,0)</f>
        <v>0</v>
      </c>
      <c r="BJ94" s="18" t="s">
        <v>79</v>
      </c>
      <c r="BK94" s="191">
        <f>ROUND(I94*H94,2)</f>
        <v>0</v>
      </c>
      <c r="BL94" s="18" t="s">
        <v>152</v>
      </c>
      <c r="BM94" s="190" t="s">
        <v>210</v>
      </c>
    </row>
    <row r="95" spans="1:65" s="2" customFormat="1" ht="234">
      <c r="A95" s="35"/>
      <c r="B95" s="36"/>
      <c r="C95" s="37"/>
      <c r="D95" s="199" t="s">
        <v>414</v>
      </c>
      <c r="E95" s="37"/>
      <c r="F95" s="246" t="s">
        <v>560</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414</v>
      </c>
      <c r="AU95" s="18" t="s">
        <v>79</v>
      </c>
    </row>
    <row r="96" spans="1:65" s="2" customFormat="1" ht="16.5" customHeight="1">
      <c r="A96" s="35"/>
      <c r="B96" s="36"/>
      <c r="C96" s="179" t="s">
        <v>71</v>
      </c>
      <c r="D96" s="179" t="s">
        <v>147</v>
      </c>
      <c r="E96" s="180" t="s">
        <v>561</v>
      </c>
      <c r="F96" s="181" t="s">
        <v>562</v>
      </c>
      <c r="G96" s="182" t="s">
        <v>379</v>
      </c>
      <c r="H96" s="183">
        <v>1</v>
      </c>
      <c r="I96" s="184"/>
      <c r="J96" s="185">
        <f>ROUND(I96*H96,2)</f>
        <v>0</v>
      </c>
      <c r="K96" s="181" t="s">
        <v>19</v>
      </c>
      <c r="L96" s="40"/>
      <c r="M96" s="186" t="s">
        <v>19</v>
      </c>
      <c r="N96" s="187" t="s">
        <v>42</v>
      </c>
      <c r="O96" s="65"/>
      <c r="P96" s="188">
        <f>O96*H96</f>
        <v>0</v>
      </c>
      <c r="Q96" s="188">
        <v>0</v>
      </c>
      <c r="R96" s="188">
        <f>Q96*H96</f>
        <v>0</v>
      </c>
      <c r="S96" s="188">
        <v>0</v>
      </c>
      <c r="T96" s="189">
        <f>S96*H96</f>
        <v>0</v>
      </c>
      <c r="U96" s="35"/>
      <c r="V96" s="35"/>
      <c r="W96" s="35"/>
      <c r="X96" s="35"/>
      <c r="Y96" s="35"/>
      <c r="Z96" s="35"/>
      <c r="AA96" s="35"/>
      <c r="AB96" s="35"/>
      <c r="AC96" s="35"/>
      <c r="AD96" s="35"/>
      <c r="AE96" s="35"/>
      <c r="AR96" s="190" t="s">
        <v>152</v>
      </c>
      <c r="AT96" s="190" t="s">
        <v>147</v>
      </c>
      <c r="AU96" s="190" t="s">
        <v>79</v>
      </c>
      <c r="AY96" s="18" t="s">
        <v>144</v>
      </c>
      <c r="BE96" s="191">
        <f>IF(N96="základní",J96,0)</f>
        <v>0</v>
      </c>
      <c r="BF96" s="191">
        <f>IF(N96="snížená",J96,0)</f>
        <v>0</v>
      </c>
      <c r="BG96" s="191">
        <f>IF(N96="zákl. přenesená",J96,0)</f>
        <v>0</v>
      </c>
      <c r="BH96" s="191">
        <f>IF(N96="sníž. přenesená",J96,0)</f>
        <v>0</v>
      </c>
      <c r="BI96" s="191">
        <f>IF(N96="nulová",J96,0)</f>
        <v>0</v>
      </c>
      <c r="BJ96" s="18" t="s">
        <v>79</v>
      </c>
      <c r="BK96" s="191">
        <f>ROUND(I96*H96,2)</f>
        <v>0</v>
      </c>
      <c r="BL96" s="18" t="s">
        <v>152</v>
      </c>
      <c r="BM96" s="190" t="s">
        <v>228</v>
      </c>
    </row>
    <row r="97" spans="1:65" s="2" customFormat="1" ht="78">
      <c r="A97" s="35"/>
      <c r="B97" s="36"/>
      <c r="C97" s="37"/>
      <c r="D97" s="199" t="s">
        <v>414</v>
      </c>
      <c r="E97" s="37"/>
      <c r="F97" s="246" t="s">
        <v>563</v>
      </c>
      <c r="G97" s="37"/>
      <c r="H97" s="37"/>
      <c r="I97" s="194"/>
      <c r="J97" s="37"/>
      <c r="K97" s="37"/>
      <c r="L97" s="40"/>
      <c r="M97" s="195"/>
      <c r="N97" s="196"/>
      <c r="O97" s="65"/>
      <c r="P97" s="65"/>
      <c r="Q97" s="65"/>
      <c r="R97" s="65"/>
      <c r="S97" s="65"/>
      <c r="T97" s="66"/>
      <c r="U97" s="35"/>
      <c r="V97" s="35"/>
      <c r="W97" s="35"/>
      <c r="X97" s="35"/>
      <c r="Y97" s="35"/>
      <c r="Z97" s="35"/>
      <c r="AA97" s="35"/>
      <c r="AB97" s="35"/>
      <c r="AC97" s="35"/>
      <c r="AD97" s="35"/>
      <c r="AE97" s="35"/>
      <c r="AT97" s="18" t="s">
        <v>414</v>
      </c>
      <c r="AU97" s="18" t="s">
        <v>79</v>
      </c>
    </row>
    <row r="98" spans="1:65" s="2" customFormat="1" ht="16.5" customHeight="1">
      <c r="A98" s="35"/>
      <c r="B98" s="36"/>
      <c r="C98" s="179" t="s">
        <v>71</v>
      </c>
      <c r="D98" s="179" t="s">
        <v>147</v>
      </c>
      <c r="E98" s="180" t="s">
        <v>564</v>
      </c>
      <c r="F98" s="181" t="s">
        <v>565</v>
      </c>
      <c r="G98" s="182" t="s">
        <v>379</v>
      </c>
      <c r="H98" s="183">
        <v>4</v>
      </c>
      <c r="I98" s="184"/>
      <c r="J98" s="185">
        <f>ROUND(I98*H98,2)</f>
        <v>0</v>
      </c>
      <c r="K98" s="181" t="s">
        <v>19</v>
      </c>
      <c r="L98" s="40"/>
      <c r="M98" s="186" t="s">
        <v>19</v>
      </c>
      <c r="N98" s="187" t="s">
        <v>42</v>
      </c>
      <c r="O98" s="65"/>
      <c r="P98" s="188">
        <f>O98*H98</f>
        <v>0</v>
      </c>
      <c r="Q98" s="188">
        <v>0</v>
      </c>
      <c r="R98" s="188">
        <f>Q98*H98</f>
        <v>0</v>
      </c>
      <c r="S98" s="188">
        <v>0</v>
      </c>
      <c r="T98" s="189">
        <f>S98*H98</f>
        <v>0</v>
      </c>
      <c r="U98" s="35"/>
      <c r="V98" s="35"/>
      <c r="W98" s="35"/>
      <c r="X98" s="35"/>
      <c r="Y98" s="35"/>
      <c r="Z98" s="35"/>
      <c r="AA98" s="35"/>
      <c r="AB98" s="35"/>
      <c r="AC98" s="35"/>
      <c r="AD98" s="35"/>
      <c r="AE98" s="35"/>
      <c r="AR98" s="190" t="s">
        <v>152</v>
      </c>
      <c r="AT98" s="190" t="s">
        <v>147</v>
      </c>
      <c r="AU98" s="190" t="s">
        <v>79</v>
      </c>
      <c r="AY98" s="18" t="s">
        <v>144</v>
      </c>
      <c r="BE98" s="191">
        <f>IF(N98="základní",J98,0)</f>
        <v>0</v>
      </c>
      <c r="BF98" s="191">
        <f>IF(N98="snížená",J98,0)</f>
        <v>0</v>
      </c>
      <c r="BG98" s="191">
        <f>IF(N98="zákl. přenesená",J98,0)</f>
        <v>0</v>
      </c>
      <c r="BH98" s="191">
        <f>IF(N98="sníž. přenesená",J98,0)</f>
        <v>0</v>
      </c>
      <c r="BI98" s="191">
        <f>IF(N98="nulová",J98,0)</f>
        <v>0</v>
      </c>
      <c r="BJ98" s="18" t="s">
        <v>79</v>
      </c>
      <c r="BK98" s="191">
        <f>ROUND(I98*H98,2)</f>
        <v>0</v>
      </c>
      <c r="BL98" s="18" t="s">
        <v>152</v>
      </c>
      <c r="BM98" s="190" t="s">
        <v>240</v>
      </c>
    </row>
    <row r="99" spans="1:65" s="2" customFormat="1" ht="136.5">
      <c r="A99" s="35"/>
      <c r="B99" s="36"/>
      <c r="C99" s="37"/>
      <c r="D99" s="199" t="s">
        <v>414</v>
      </c>
      <c r="E99" s="37"/>
      <c r="F99" s="246" t="s">
        <v>566</v>
      </c>
      <c r="G99" s="37"/>
      <c r="H99" s="37"/>
      <c r="I99" s="194"/>
      <c r="J99" s="37"/>
      <c r="K99" s="37"/>
      <c r="L99" s="40"/>
      <c r="M99" s="195"/>
      <c r="N99" s="196"/>
      <c r="O99" s="65"/>
      <c r="P99" s="65"/>
      <c r="Q99" s="65"/>
      <c r="R99" s="65"/>
      <c r="S99" s="65"/>
      <c r="T99" s="66"/>
      <c r="U99" s="35"/>
      <c r="V99" s="35"/>
      <c r="W99" s="35"/>
      <c r="X99" s="35"/>
      <c r="Y99" s="35"/>
      <c r="Z99" s="35"/>
      <c r="AA99" s="35"/>
      <c r="AB99" s="35"/>
      <c r="AC99" s="35"/>
      <c r="AD99" s="35"/>
      <c r="AE99" s="35"/>
      <c r="AT99" s="18" t="s">
        <v>414</v>
      </c>
      <c r="AU99" s="18" t="s">
        <v>79</v>
      </c>
    </row>
    <row r="100" spans="1:65" s="2" customFormat="1" ht="16.5" customHeight="1">
      <c r="A100" s="35"/>
      <c r="B100" s="36"/>
      <c r="C100" s="179" t="s">
        <v>71</v>
      </c>
      <c r="D100" s="179" t="s">
        <v>147</v>
      </c>
      <c r="E100" s="180" t="s">
        <v>567</v>
      </c>
      <c r="F100" s="181" t="s">
        <v>568</v>
      </c>
      <c r="G100" s="182" t="s">
        <v>379</v>
      </c>
      <c r="H100" s="183">
        <v>3</v>
      </c>
      <c r="I100" s="184"/>
      <c r="J100" s="185">
        <f>ROUND(I100*H100,2)</f>
        <v>0</v>
      </c>
      <c r="K100" s="181" t="s">
        <v>19</v>
      </c>
      <c r="L100" s="40"/>
      <c r="M100" s="186" t="s">
        <v>19</v>
      </c>
      <c r="N100" s="187" t="s">
        <v>42</v>
      </c>
      <c r="O100" s="65"/>
      <c r="P100" s="188">
        <f>O100*H100</f>
        <v>0</v>
      </c>
      <c r="Q100" s="188">
        <v>0</v>
      </c>
      <c r="R100" s="188">
        <f>Q100*H100</f>
        <v>0</v>
      </c>
      <c r="S100" s="188">
        <v>0</v>
      </c>
      <c r="T100" s="189">
        <f>S100*H100</f>
        <v>0</v>
      </c>
      <c r="U100" s="35"/>
      <c r="V100" s="35"/>
      <c r="W100" s="35"/>
      <c r="X100" s="35"/>
      <c r="Y100" s="35"/>
      <c r="Z100" s="35"/>
      <c r="AA100" s="35"/>
      <c r="AB100" s="35"/>
      <c r="AC100" s="35"/>
      <c r="AD100" s="35"/>
      <c r="AE100" s="35"/>
      <c r="AR100" s="190" t="s">
        <v>152</v>
      </c>
      <c r="AT100" s="190" t="s">
        <v>147</v>
      </c>
      <c r="AU100" s="190" t="s">
        <v>79</v>
      </c>
      <c r="AY100" s="18" t="s">
        <v>144</v>
      </c>
      <c r="BE100" s="191">
        <f>IF(N100="základní",J100,0)</f>
        <v>0</v>
      </c>
      <c r="BF100" s="191">
        <f>IF(N100="snížená",J100,0)</f>
        <v>0</v>
      </c>
      <c r="BG100" s="191">
        <f>IF(N100="zákl. přenesená",J100,0)</f>
        <v>0</v>
      </c>
      <c r="BH100" s="191">
        <f>IF(N100="sníž. přenesená",J100,0)</f>
        <v>0</v>
      </c>
      <c r="BI100" s="191">
        <f>IF(N100="nulová",J100,0)</f>
        <v>0</v>
      </c>
      <c r="BJ100" s="18" t="s">
        <v>79</v>
      </c>
      <c r="BK100" s="191">
        <f>ROUND(I100*H100,2)</f>
        <v>0</v>
      </c>
      <c r="BL100" s="18" t="s">
        <v>152</v>
      </c>
      <c r="BM100" s="190" t="s">
        <v>251</v>
      </c>
    </row>
    <row r="101" spans="1:65" s="2" customFormat="1" ht="78">
      <c r="A101" s="35"/>
      <c r="B101" s="36"/>
      <c r="C101" s="37"/>
      <c r="D101" s="199" t="s">
        <v>414</v>
      </c>
      <c r="E101" s="37"/>
      <c r="F101" s="246" t="s">
        <v>569</v>
      </c>
      <c r="G101" s="37"/>
      <c r="H101" s="37"/>
      <c r="I101" s="194"/>
      <c r="J101" s="37"/>
      <c r="K101" s="37"/>
      <c r="L101" s="40"/>
      <c r="M101" s="195"/>
      <c r="N101" s="196"/>
      <c r="O101" s="65"/>
      <c r="P101" s="65"/>
      <c r="Q101" s="65"/>
      <c r="R101" s="65"/>
      <c r="S101" s="65"/>
      <c r="T101" s="66"/>
      <c r="U101" s="35"/>
      <c r="V101" s="35"/>
      <c r="W101" s="35"/>
      <c r="X101" s="35"/>
      <c r="Y101" s="35"/>
      <c r="Z101" s="35"/>
      <c r="AA101" s="35"/>
      <c r="AB101" s="35"/>
      <c r="AC101" s="35"/>
      <c r="AD101" s="35"/>
      <c r="AE101" s="35"/>
      <c r="AT101" s="18" t="s">
        <v>414</v>
      </c>
      <c r="AU101" s="18" t="s">
        <v>79</v>
      </c>
    </row>
    <row r="102" spans="1:65" s="2" customFormat="1" ht="16.5" customHeight="1">
      <c r="A102" s="35"/>
      <c r="B102" s="36"/>
      <c r="C102" s="179" t="s">
        <v>71</v>
      </c>
      <c r="D102" s="179" t="s">
        <v>147</v>
      </c>
      <c r="E102" s="180" t="s">
        <v>570</v>
      </c>
      <c r="F102" s="181" t="s">
        <v>571</v>
      </c>
      <c r="G102" s="182" t="s">
        <v>379</v>
      </c>
      <c r="H102" s="183">
        <v>4</v>
      </c>
      <c r="I102" s="184"/>
      <c r="J102" s="185">
        <f>ROUND(I102*H102,2)</f>
        <v>0</v>
      </c>
      <c r="K102" s="181" t="s">
        <v>19</v>
      </c>
      <c r="L102" s="40"/>
      <c r="M102" s="186" t="s">
        <v>19</v>
      </c>
      <c r="N102" s="187" t="s">
        <v>42</v>
      </c>
      <c r="O102" s="65"/>
      <c r="P102" s="188">
        <f>O102*H102</f>
        <v>0</v>
      </c>
      <c r="Q102" s="188">
        <v>0</v>
      </c>
      <c r="R102" s="188">
        <f>Q102*H102</f>
        <v>0</v>
      </c>
      <c r="S102" s="188">
        <v>0</v>
      </c>
      <c r="T102" s="189">
        <f>S102*H102</f>
        <v>0</v>
      </c>
      <c r="U102" s="35"/>
      <c r="V102" s="35"/>
      <c r="W102" s="35"/>
      <c r="X102" s="35"/>
      <c r="Y102" s="35"/>
      <c r="Z102" s="35"/>
      <c r="AA102" s="35"/>
      <c r="AB102" s="35"/>
      <c r="AC102" s="35"/>
      <c r="AD102" s="35"/>
      <c r="AE102" s="35"/>
      <c r="AR102" s="190" t="s">
        <v>152</v>
      </c>
      <c r="AT102" s="190" t="s">
        <v>147</v>
      </c>
      <c r="AU102" s="190" t="s">
        <v>79</v>
      </c>
      <c r="AY102" s="18" t="s">
        <v>144</v>
      </c>
      <c r="BE102" s="191">
        <f>IF(N102="základní",J102,0)</f>
        <v>0</v>
      </c>
      <c r="BF102" s="191">
        <f>IF(N102="snížená",J102,0)</f>
        <v>0</v>
      </c>
      <c r="BG102" s="191">
        <f>IF(N102="zákl. přenesená",J102,0)</f>
        <v>0</v>
      </c>
      <c r="BH102" s="191">
        <f>IF(N102="sníž. přenesená",J102,0)</f>
        <v>0</v>
      </c>
      <c r="BI102" s="191">
        <f>IF(N102="nulová",J102,0)</f>
        <v>0</v>
      </c>
      <c r="BJ102" s="18" t="s">
        <v>79</v>
      </c>
      <c r="BK102" s="191">
        <f>ROUND(I102*H102,2)</f>
        <v>0</v>
      </c>
      <c r="BL102" s="18" t="s">
        <v>152</v>
      </c>
      <c r="BM102" s="190" t="s">
        <v>263</v>
      </c>
    </row>
    <row r="103" spans="1:65" s="2" customFormat="1" ht="97.5">
      <c r="A103" s="35"/>
      <c r="B103" s="36"/>
      <c r="C103" s="37"/>
      <c r="D103" s="199" t="s">
        <v>414</v>
      </c>
      <c r="E103" s="37"/>
      <c r="F103" s="246" t="s">
        <v>572</v>
      </c>
      <c r="G103" s="37"/>
      <c r="H103" s="37"/>
      <c r="I103" s="194"/>
      <c r="J103" s="37"/>
      <c r="K103" s="37"/>
      <c r="L103" s="40"/>
      <c r="M103" s="195"/>
      <c r="N103" s="196"/>
      <c r="O103" s="65"/>
      <c r="P103" s="65"/>
      <c r="Q103" s="65"/>
      <c r="R103" s="65"/>
      <c r="S103" s="65"/>
      <c r="T103" s="66"/>
      <c r="U103" s="35"/>
      <c r="V103" s="35"/>
      <c r="W103" s="35"/>
      <c r="X103" s="35"/>
      <c r="Y103" s="35"/>
      <c r="Z103" s="35"/>
      <c r="AA103" s="35"/>
      <c r="AB103" s="35"/>
      <c r="AC103" s="35"/>
      <c r="AD103" s="35"/>
      <c r="AE103" s="35"/>
      <c r="AT103" s="18" t="s">
        <v>414</v>
      </c>
      <c r="AU103" s="18" t="s">
        <v>79</v>
      </c>
    </row>
    <row r="104" spans="1:65" s="2" customFormat="1" ht="16.5" customHeight="1">
      <c r="A104" s="35"/>
      <c r="B104" s="36"/>
      <c r="C104" s="179" t="s">
        <v>71</v>
      </c>
      <c r="D104" s="179" t="s">
        <v>147</v>
      </c>
      <c r="E104" s="180" t="s">
        <v>573</v>
      </c>
      <c r="F104" s="181" t="s">
        <v>574</v>
      </c>
      <c r="G104" s="182" t="s">
        <v>379</v>
      </c>
      <c r="H104" s="183">
        <v>4</v>
      </c>
      <c r="I104" s="184"/>
      <c r="J104" s="185">
        <f>ROUND(I104*H104,2)</f>
        <v>0</v>
      </c>
      <c r="K104" s="181" t="s">
        <v>19</v>
      </c>
      <c r="L104" s="40"/>
      <c r="M104" s="186" t="s">
        <v>19</v>
      </c>
      <c r="N104" s="187" t="s">
        <v>42</v>
      </c>
      <c r="O104" s="65"/>
      <c r="P104" s="188">
        <f>O104*H104</f>
        <v>0</v>
      </c>
      <c r="Q104" s="188">
        <v>0</v>
      </c>
      <c r="R104" s="188">
        <f>Q104*H104</f>
        <v>0</v>
      </c>
      <c r="S104" s="188">
        <v>0</v>
      </c>
      <c r="T104" s="189">
        <f>S104*H104</f>
        <v>0</v>
      </c>
      <c r="U104" s="35"/>
      <c r="V104" s="35"/>
      <c r="W104" s="35"/>
      <c r="X104" s="35"/>
      <c r="Y104" s="35"/>
      <c r="Z104" s="35"/>
      <c r="AA104" s="35"/>
      <c r="AB104" s="35"/>
      <c r="AC104" s="35"/>
      <c r="AD104" s="35"/>
      <c r="AE104" s="35"/>
      <c r="AR104" s="190" t="s">
        <v>152</v>
      </c>
      <c r="AT104" s="190" t="s">
        <v>147</v>
      </c>
      <c r="AU104" s="190" t="s">
        <v>79</v>
      </c>
      <c r="AY104" s="18" t="s">
        <v>144</v>
      </c>
      <c r="BE104" s="191">
        <f>IF(N104="základní",J104,0)</f>
        <v>0</v>
      </c>
      <c r="BF104" s="191">
        <f>IF(N104="snížená",J104,0)</f>
        <v>0</v>
      </c>
      <c r="BG104" s="191">
        <f>IF(N104="zákl. přenesená",J104,0)</f>
        <v>0</v>
      </c>
      <c r="BH104" s="191">
        <f>IF(N104="sníž. přenesená",J104,0)</f>
        <v>0</v>
      </c>
      <c r="BI104" s="191">
        <f>IF(N104="nulová",J104,0)</f>
        <v>0</v>
      </c>
      <c r="BJ104" s="18" t="s">
        <v>79</v>
      </c>
      <c r="BK104" s="191">
        <f>ROUND(I104*H104,2)</f>
        <v>0</v>
      </c>
      <c r="BL104" s="18" t="s">
        <v>152</v>
      </c>
      <c r="BM104" s="190" t="s">
        <v>279</v>
      </c>
    </row>
    <row r="105" spans="1:65" s="2" customFormat="1" ht="165.75">
      <c r="A105" s="35"/>
      <c r="B105" s="36"/>
      <c r="C105" s="37"/>
      <c r="D105" s="199" t="s">
        <v>414</v>
      </c>
      <c r="E105" s="37"/>
      <c r="F105" s="246" t="s">
        <v>575</v>
      </c>
      <c r="G105" s="37"/>
      <c r="H105" s="37"/>
      <c r="I105" s="194"/>
      <c r="J105" s="37"/>
      <c r="K105" s="37"/>
      <c r="L105" s="40"/>
      <c r="M105" s="195"/>
      <c r="N105" s="196"/>
      <c r="O105" s="65"/>
      <c r="P105" s="65"/>
      <c r="Q105" s="65"/>
      <c r="R105" s="65"/>
      <c r="S105" s="65"/>
      <c r="T105" s="66"/>
      <c r="U105" s="35"/>
      <c r="V105" s="35"/>
      <c r="W105" s="35"/>
      <c r="X105" s="35"/>
      <c r="Y105" s="35"/>
      <c r="Z105" s="35"/>
      <c r="AA105" s="35"/>
      <c r="AB105" s="35"/>
      <c r="AC105" s="35"/>
      <c r="AD105" s="35"/>
      <c r="AE105" s="35"/>
      <c r="AT105" s="18" t="s">
        <v>414</v>
      </c>
      <c r="AU105" s="18" t="s">
        <v>79</v>
      </c>
    </row>
    <row r="106" spans="1:65" s="2" customFormat="1" ht="16.5" customHeight="1">
      <c r="A106" s="35"/>
      <c r="B106" s="36"/>
      <c r="C106" s="179" t="s">
        <v>71</v>
      </c>
      <c r="D106" s="179" t="s">
        <v>147</v>
      </c>
      <c r="E106" s="180" t="s">
        <v>576</v>
      </c>
      <c r="F106" s="181" t="s">
        <v>577</v>
      </c>
      <c r="G106" s="182" t="s">
        <v>379</v>
      </c>
      <c r="H106" s="183">
        <v>4</v>
      </c>
      <c r="I106" s="184"/>
      <c r="J106" s="185">
        <f>ROUND(I106*H106,2)</f>
        <v>0</v>
      </c>
      <c r="K106" s="181" t="s">
        <v>19</v>
      </c>
      <c r="L106" s="40"/>
      <c r="M106" s="186" t="s">
        <v>19</v>
      </c>
      <c r="N106" s="187" t="s">
        <v>42</v>
      </c>
      <c r="O106" s="65"/>
      <c r="P106" s="188">
        <f>O106*H106</f>
        <v>0</v>
      </c>
      <c r="Q106" s="188">
        <v>0</v>
      </c>
      <c r="R106" s="188">
        <f>Q106*H106</f>
        <v>0</v>
      </c>
      <c r="S106" s="188">
        <v>0</v>
      </c>
      <c r="T106" s="189">
        <f>S106*H106</f>
        <v>0</v>
      </c>
      <c r="U106" s="35"/>
      <c r="V106" s="35"/>
      <c r="W106" s="35"/>
      <c r="X106" s="35"/>
      <c r="Y106" s="35"/>
      <c r="Z106" s="35"/>
      <c r="AA106" s="35"/>
      <c r="AB106" s="35"/>
      <c r="AC106" s="35"/>
      <c r="AD106" s="35"/>
      <c r="AE106" s="35"/>
      <c r="AR106" s="190" t="s">
        <v>152</v>
      </c>
      <c r="AT106" s="190" t="s">
        <v>147</v>
      </c>
      <c r="AU106" s="190" t="s">
        <v>79</v>
      </c>
      <c r="AY106" s="18" t="s">
        <v>144</v>
      </c>
      <c r="BE106" s="191">
        <f>IF(N106="základní",J106,0)</f>
        <v>0</v>
      </c>
      <c r="BF106" s="191">
        <f>IF(N106="snížená",J106,0)</f>
        <v>0</v>
      </c>
      <c r="BG106" s="191">
        <f>IF(N106="zákl. přenesená",J106,0)</f>
        <v>0</v>
      </c>
      <c r="BH106" s="191">
        <f>IF(N106="sníž. přenesená",J106,0)</f>
        <v>0</v>
      </c>
      <c r="BI106" s="191">
        <f>IF(N106="nulová",J106,0)</f>
        <v>0</v>
      </c>
      <c r="BJ106" s="18" t="s">
        <v>79</v>
      </c>
      <c r="BK106" s="191">
        <f>ROUND(I106*H106,2)</f>
        <v>0</v>
      </c>
      <c r="BL106" s="18" t="s">
        <v>152</v>
      </c>
      <c r="BM106" s="190" t="s">
        <v>291</v>
      </c>
    </row>
    <row r="107" spans="1:65" s="2" customFormat="1" ht="68.25">
      <c r="A107" s="35"/>
      <c r="B107" s="36"/>
      <c r="C107" s="37"/>
      <c r="D107" s="199" t="s">
        <v>414</v>
      </c>
      <c r="E107" s="37"/>
      <c r="F107" s="246" t="s">
        <v>578</v>
      </c>
      <c r="G107" s="37"/>
      <c r="H107" s="37"/>
      <c r="I107" s="194"/>
      <c r="J107" s="37"/>
      <c r="K107" s="37"/>
      <c r="L107" s="40"/>
      <c r="M107" s="195"/>
      <c r="N107" s="196"/>
      <c r="O107" s="65"/>
      <c r="P107" s="65"/>
      <c r="Q107" s="65"/>
      <c r="R107" s="65"/>
      <c r="S107" s="65"/>
      <c r="T107" s="66"/>
      <c r="U107" s="35"/>
      <c r="V107" s="35"/>
      <c r="W107" s="35"/>
      <c r="X107" s="35"/>
      <c r="Y107" s="35"/>
      <c r="Z107" s="35"/>
      <c r="AA107" s="35"/>
      <c r="AB107" s="35"/>
      <c r="AC107" s="35"/>
      <c r="AD107" s="35"/>
      <c r="AE107" s="35"/>
      <c r="AT107" s="18" t="s">
        <v>414</v>
      </c>
      <c r="AU107" s="18" t="s">
        <v>79</v>
      </c>
    </row>
    <row r="108" spans="1:65" s="2" customFormat="1" ht="16.5" customHeight="1">
      <c r="A108" s="35"/>
      <c r="B108" s="36"/>
      <c r="C108" s="179" t="s">
        <v>71</v>
      </c>
      <c r="D108" s="179" t="s">
        <v>147</v>
      </c>
      <c r="E108" s="180" t="s">
        <v>579</v>
      </c>
      <c r="F108" s="181" t="s">
        <v>580</v>
      </c>
      <c r="G108" s="182" t="s">
        <v>379</v>
      </c>
      <c r="H108" s="183">
        <v>8</v>
      </c>
      <c r="I108" s="184"/>
      <c r="J108" s="185">
        <f>ROUND(I108*H108,2)</f>
        <v>0</v>
      </c>
      <c r="K108" s="181" t="s">
        <v>19</v>
      </c>
      <c r="L108" s="40"/>
      <c r="M108" s="186" t="s">
        <v>19</v>
      </c>
      <c r="N108" s="187" t="s">
        <v>42</v>
      </c>
      <c r="O108" s="65"/>
      <c r="P108" s="188">
        <f>O108*H108</f>
        <v>0</v>
      </c>
      <c r="Q108" s="188">
        <v>0</v>
      </c>
      <c r="R108" s="188">
        <f>Q108*H108</f>
        <v>0</v>
      </c>
      <c r="S108" s="188">
        <v>0</v>
      </c>
      <c r="T108" s="189">
        <f>S108*H108</f>
        <v>0</v>
      </c>
      <c r="U108" s="35"/>
      <c r="V108" s="35"/>
      <c r="W108" s="35"/>
      <c r="X108" s="35"/>
      <c r="Y108" s="35"/>
      <c r="Z108" s="35"/>
      <c r="AA108" s="35"/>
      <c r="AB108" s="35"/>
      <c r="AC108" s="35"/>
      <c r="AD108" s="35"/>
      <c r="AE108" s="35"/>
      <c r="AR108" s="190" t="s">
        <v>152</v>
      </c>
      <c r="AT108" s="190" t="s">
        <v>147</v>
      </c>
      <c r="AU108" s="190" t="s">
        <v>79</v>
      </c>
      <c r="AY108" s="18" t="s">
        <v>144</v>
      </c>
      <c r="BE108" s="191">
        <f>IF(N108="základní",J108,0)</f>
        <v>0</v>
      </c>
      <c r="BF108" s="191">
        <f>IF(N108="snížená",J108,0)</f>
        <v>0</v>
      </c>
      <c r="BG108" s="191">
        <f>IF(N108="zákl. přenesená",J108,0)</f>
        <v>0</v>
      </c>
      <c r="BH108" s="191">
        <f>IF(N108="sníž. přenesená",J108,0)</f>
        <v>0</v>
      </c>
      <c r="BI108" s="191">
        <f>IF(N108="nulová",J108,0)</f>
        <v>0</v>
      </c>
      <c r="BJ108" s="18" t="s">
        <v>79</v>
      </c>
      <c r="BK108" s="191">
        <f>ROUND(I108*H108,2)</f>
        <v>0</v>
      </c>
      <c r="BL108" s="18" t="s">
        <v>152</v>
      </c>
      <c r="BM108" s="190" t="s">
        <v>304</v>
      </c>
    </row>
    <row r="109" spans="1:65" s="2" customFormat="1" ht="58.5">
      <c r="A109" s="35"/>
      <c r="B109" s="36"/>
      <c r="C109" s="37"/>
      <c r="D109" s="199" t="s">
        <v>414</v>
      </c>
      <c r="E109" s="37"/>
      <c r="F109" s="246" t="s">
        <v>581</v>
      </c>
      <c r="G109" s="37"/>
      <c r="H109" s="37"/>
      <c r="I109" s="194"/>
      <c r="J109" s="37"/>
      <c r="K109" s="37"/>
      <c r="L109" s="40"/>
      <c r="M109" s="195"/>
      <c r="N109" s="196"/>
      <c r="O109" s="65"/>
      <c r="P109" s="65"/>
      <c r="Q109" s="65"/>
      <c r="R109" s="65"/>
      <c r="S109" s="65"/>
      <c r="T109" s="66"/>
      <c r="U109" s="35"/>
      <c r="V109" s="35"/>
      <c r="W109" s="35"/>
      <c r="X109" s="35"/>
      <c r="Y109" s="35"/>
      <c r="Z109" s="35"/>
      <c r="AA109" s="35"/>
      <c r="AB109" s="35"/>
      <c r="AC109" s="35"/>
      <c r="AD109" s="35"/>
      <c r="AE109" s="35"/>
      <c r="AT109" s="18" t="s">
        <v>414</v>
      </c>
      <c r="AU109" s="18" t="s">
        <v>79</v>
      </c>
    </row>
    <row r="110" spans="1:65" s="2" customFormat="1" ht="16.5" customHeight="1">
      <c r="A110" s="35"/>
      <c r="B110" s="36"/>
      <c r="C110" s="179" t="s">
        <v>71</v>
      </c>
      <c r="D110" s="179" t="s">
        <v>147</v>
      </c>
      <c r="E110" s="180" t="s">
        <v>582</v>
      </c>
      <c r="F110" s="181" t="s">
        <v>583</v>
      </c>
      <c r="G110" s="182" t="s">
        <v>379</v>
      </c>
      <c r="H110" s="183">
        <v>8</v>
      </c>
      <c r="I110" s="184"/>
      <c r="J110" s="185">
        <f>ROUND(I110*H110,2)</f>
        <v>0</v>
      </c>
      <c r="K110" s="181" t="s">
        <v>19</v>
      </c>
      <c r="L110" s="40"/>
      <c r="M110" s="186" t="s">
        <v>19</v>
      </c>
      <c r="N110" s="187" t="s">
        <v>42</v>
      </c>
      <c r="O110" s="65"/>
      <c r="P110" s="188">
        <f>O110*H110</f>
        <v>0</v>
      </c>
      <c r="Q110" s="188">
        <v>0</v>
      </c>
      <c r="R110" s="188">
        <f>Q110*H110</f>
        <v>0</v>
      </c>
      <c r="S110" s="188">
        <v>0</v>
      </c>
      <c r="T110" s="189">
        <f>S110*H110</f>
        <v>0</v>
      </c>
      <c r="U110" s="35"/>
      <c r="V110" s="35"/>
      <c r="W110" s="35"/>
      <c r="X110" s="35"/>
      <c r="Y110" s="35"/>
      <c r="Z110" s="35"/>
      <c r="AA110" s="35"/>
      <c r="AB110" s="35"/>
      <c r="AC110" s="35"/>
      <c r="AD110" s="35"/>
      <c r="AE110" s="35"/>
      <c r="AR110" s="190" t="s">
        <v>152</v>
      </c>
      <c r="AT110" s="190" t="s">
        <v>147</v>
      </c>
      <c r="AU110" s="190" t="s">
        <v>79</v>
      </c>
      <c r="AY110" s="18" t="s">
        <v>144</v>
      </c>
      <c r="BE110" s="191">
        <f>IF(N110="základní",J110,0)</f>
        <v>0</v>
      </c>
      <c r="BF110" s="191">
        <f>IF(N110="snížená",J110,0)</f>
        <v>0</v>
      </c>
      <c r="BG110" s="191">
        <f>IF(N110="zákl. přenesená",J110,0)</f>
        <v>0</v>
      </c>
      <c r="BH110" s="191">
        <f>IF(N110="sníž. přenesená",J110,0)</f>
        <v>0</v>
      </c>
      <c r="BI110" s="191">
        <f>IF(N110="nulová",J110,0)</f>
        <v>0</v>
      </c>
      <c r="BJ110" s="18" t="s">
        <v>79</v>
      </c>
      <c r="BK110" s="191">
        <f>ROUND(I110*H110,2)</f>
        <v>0</v>
      </c>
      <c r="BL110" s="18" t="s">
        <v>152</v>
      </c>
      <c r="BM110" s="190" t="s">
        <v>315</v>
      </c>
    </row>
    <row r="111" spans="1:65" s="2" customFormat="1" ht="48.75">
      <c r="A111" s="35"/>
      <c r="B111" s="36"/>
      <c r="C111" s="37"/>
      <c r="D111" s="199" t="s">
        <v>414</v>
      </c>
      <c r="E111" s="37"/>
      <c r="F111" s="246" t="s">
        <v>584</v>
      </c>
      <c r="G111" s="37"/>
      <c r="H111" s="37"/>
      <c r="I111" s="194"/>
      <c r="J111" s="37"/>
      <c r="K111" s="37"/>
      <c r="L111" s="40"/>
      <c r="M111" s="195"/>
      <c r="N111" s="196"/>
      <c r="O111" s="65"/>
      <c r="P111" s="65"/>
      <c r="Q111" s="65"/>
      <c r="R111" s="65"/>
      <c r="S111" s="65"/>
      <c r="T111" s="66"/>
      <c r="U111" s="35"/>
      <c r="V111" s="35"/>
      <c r="W111" s="35"/>
      <c r="X111" s="35"/>
      <c r="Y111" s="35"/>
      <c r="Z111" s="35"/>
      <c r="AA111" s="35"/>
      <c r="AB111" s="35"/>
      <c r="AC111" s="35"/>
      <c r="AD111" s="35"/>
      <c r="AE111" s="35"/>
      <c r="AT111" s="18" t="s">
        <v>414</v>
      </c>
      <c r="AU111" s="18" t="s">
        <v>79</v>
      </c>
    </row>
    <row r="112" spans="1:65" s="2" customFormat="1" ht="16.5" customHeight="1">
      <c r="A112" s="35"/>
      <c r="B112" s="36"/>
      <c r="C112" s="179" t="s">
        <v>71</v>
      </c>
      <c r="D112" s="179" t="s">
        <v>147</v>
      </c>
      <c r="E112" s="180" t="s">
        <v>585</v>
      </c>
      <c r="F112" s="181" t="s">
        <v>586</v>
      </c>
      <c r="G112" s="182" t="s">
        <v>379</v>
      </c>
      <c r="H112" s="183">
        <v>4</v>
      </c>
      <c r="I112" s="184"/>
      <c r="J112" s="185">
        <f>ROUND(I112*H112,2)</f>
        <v>0</v>
      </c>
      <c r="K112" s="181" t="s">
        <v>19</v>
      </c>
      <c r="L112" s="40"/>
      <c r="M112" s="186" t="s">
        <v>19</v>
      </c>
      <c r="N112" s="187" t="s">
        <v>42</v>
      </c>
      <c r="O112" s="65"/>
      <c r="P112" s="188">
        <f>O112*H112</f>
        <v>0</v>
      </c>
      <c r="Q112" s="188">
        <v>0</v>
      </c>
      <c r="R112" s="188">
        <f>Q112*H112</f>
        <v>0</v>
      </c>
      <c r="S112" s="188">
        <v>0</v>
      </c>
      <c r="T112" s="189">
        <f>S112*H112</f>
        <v>0</v>
      </c>
      <c r="U112" s="35"/>
      <c r="V112" s="35"/>
      <c r="W112" s="35"/>
      <c r="X112" s="35"/>
      <c r="Y112" s="35"/>
      <c r="Z112" s="35"/>
      <c r="AA112" s="35"/>
      <c r="AB112" s="35"/>
      <c r="AC112" s="35"/>
      <c r="AD112" s="35"/>
      <c r="AE112" s="35"/>
      <c r="AR112" s="190" t="s">
        <v>152</v>
      </c>
      <c r="AT112" s="190" t="s">
        <v>147</v>
      </c>
      <c r="AU112" s="190" t="s">
        <v>79</v>
      </c>
      <c r="AY112" s="18" t="s">
        <v>144</v>
      </c>
      <c r="BE112" s="191">
        <f>IF(N112="základní",J112,0)</f>
        <v>0</v>
      </c>
      <c r="BF112" s="191">
        <f>IF(N112="snížená",J112,0)</f>
        <v>0</v>
      </c>
      <c r="BG112" s="191">
        <f>IF(N112="zákl. přenesená",J112,0)</f>
        <v>0</v>
      </c>
      <c r="BH112" s="191">
        <f>IF(N112="sníž. přenesená",J112,0)</f>
        <v>0</v>
      </c>
      <c r="BI112" s="191">
        <f>IF(N112="nulová",J112,0)</f>
        <v>0</v>
      </c>
      <c r="BJ112" s="18" t="s">
        <v>79</v>
      </c>
      <c r="BK112" s="191">
        <f>ROUND(I112*H112,2)</f>
        <v>0</v>
      </c>
      <c r="BL112" s="18" t="s">
        <v>152</v>
      </c>
      <c r="BM112" s="190" t="s">
        <v>323</v>
      </c>
    </row>
    <row r="113" spans="1:65" s="2" customFormat="1" ht="48.75">
      <c r="A113" s="35"/>
      <c r="B113" s="36"/>
      <c r="C113" s="37"/>
      <c r="D113" s="199" t="s">
        <v>414</v>
      </c>
      <c r="E113" s="37"/>
      <c r="F113" s="246" t="s">
        <v>587</v>
      </c>
      <c r="G113" s="37"/>
      <c r="H113" s="37"/>
      <c r="I113" s="194"/>
      <c r="J113" s="37"/>
      <c r="K113" s="37"/>
      <c r="L113" s="40"/>
      <c r="M113" s="195"/>
      <c r="N113" s="196"/>
      <c r="O113" s="65"/>
      <c r="P113" s="65"/>
      <c r="Q113" s="65"/>
      <c r="R113" s="65"/>
      <c r="S113" s="65"/>
      <c r="T113" s="66"/>
      <c r="U113" s="35"/>
      <c r="V113" s="35"/>
      <c r="W113" s="35"/>
      <c r="X113" s="35"/>
      <c r="Y113" s="35"/>
      <c r="Z113" s="35"/>
      <c r="AA113" s="35"/>
      <c r="AB113" s="35"/>
      <c r="AC113" s="35"/>
      <c r="AD113" s="35"/>
      <c r="AE113" s="35"/>
      <c r="AT113" s="18" t="s">
        <v>414</v>
      </c>
      <c r="AU113" s="18" t="s">
        <v>79</v>
      </c>
    </row>
    <row r="114" spans="1:65" s="2" customFormat="1" ht="16.5" customHeight="1">
      <c r="A114" s="35"/>
      <c r="B114" s="36"/>
      <c r="C114" s="179" t="s">
        <v>71</v>
      </c>
      <c r="D114" s="179" t="s">
        <v>147</v>
      </c>
      <c r="E114" s="180" t="s">
        <v>588</v>
      </c>
      <c r="F114" s="181" t="s">
        <v>589</v>
      </c>
      <c r="G114" s="182" t="s">
        <v>379</v>
      </c>
      <c r="H114" s="183">
        <v>4</v>
      </c>
      <c r="I114" s="184"/>
      <c r="J114" s="185">
        <f>ROUND(I114*H114,2)</f>
        <v>0</v>
      </c>
      <c r="K114" s="181" t="s">
        <v>19</v>
      </c>
      <c r="L114" s="40"/>
      <c r="M114" s="186" t="s">
        <v>19</v>
      </c>
      <c r="N114" s="187" t="s">
        <v>42</v>
      </c>
      <c r="O114" s="65"/>
      <c r="P114" s="188">
        <f>O114*H114</f>
        <v>0</v>
      </c>
      <c r="Q114" s="188">
        <v>0</v>
      </c>
      <c r="R114" s="188">
        <f>Q114*H114</f>
        <v>0</v>
      </c>
      <c r="S114" s="188">
        <v>0</v>
      </c>
      <c r="T114" s="189">
        <f>S114*H114</f>
        <v>0</v>
      </c>
      <c r="U114" s="35"/>
      <c r="V114" s="35"/>
      <c r="W114" s="35"/>
      <c r="X114" s="35"/>
      <c r="Y114" s="35"/>
      <c r="Z114" s="35"/>
      <c r="AA114" s="35"/>
      <c r="AB114" s="35"/>
      <c r="AC114" s="35"/>
      <c r="AD114" s="35"/>
      <c r="AE114" s="35"/>
      <c r="AR114" s="190" t="s">
        <v>152</v>
      </c>
      <c r="AT114" s="190" t="s">
        <v>147</v>
      </c>
      <c r="AU114" s="190" t="s">
        <v>79</v>
      </c>
      <c r="AY114" s="18" t="s">
        <v>144</v>
      </c>
      <c r="BE114" s="191">
        <f>IF(N114="základní",J114,0)</f>
        <v>0</v>
      </c>
      <c r="BF114" s="191">
        <f>IF(N114="snížená",J114,0)</f>
        <v>0</v>
      </c>
      <c r="BG114" s="191">
        <f>IF(N114="zákl. přenesená",J114,0)</f>
        <v>0</v>
      </c>
      <c r="BH114" s="191">
        <f>IF(N114="sníž. přenesená",J114,0)</f>
        <v>0</v>
      </c>
      <c r="BI114" s="191">
        <f>IF(N114="nulová",J114,0)</f>
        <v>0</v>
      </c>
      <c r="BJ114" s="18" t="s">
        <v>79</v>
      </c>
      <c r="BK114" s="191">
        <f>ROUND(I114*H114,2)</f>
        <v>0</v>
      </c>
      <c r="BL114" s="18" t="s">
        <v>152</v>
      </c>
      <c r="BM114" s="190" t="s">
        <v>338</v>
      </c>
    </row>
    <row r="115" spans="1:65" s="2" customFormat="1" ht="97.5">
      <c r="A115" s="35"/>
      <c r="B115" s="36"/>
      <c r="C115" s="37"/>
      <c r="D115" s="199" t="s">
        <v>414</v>
      </c>
      <c r="E115" s="37"/>
      <c r="F115" s="246" t="s">
        <v>590</v>
      </c>
      <c r="G115" s="37"/>
      <c r="H115" s="37"/>
      <c r="I115" s="194"/>
      <c r="J115" s="37"/>
      <c r="K115" s="37"/>
      <c r="L115" s="40"/>
      <c r="M115" s="195"/>
      <c r="N115" s="196"/>
      <c r="O115" s="65"/>
      <c r="P115" s="65"/>
      <c r="Q115" s="65"/>
      <c r="R115" s="65"/>
      <c r="S115" s="65"/>
      <c r="T115" s="66"/>
      <c r="U115" s="35"/>
      <c r="V115" s="35"/>
      <c r="W115" s="35"/>
      <c r="X115" s="35"/>
      <c r="Y115" s="35"/>
      <c r="Z115" s="35"/>
      <c r="AA115" s="35"/>
      <c r="AB115" s="35"/>
      <c r="AC115" s="35"/>
      <c r="AD115" s="35"/>
      <c r="AE115" s="35"/>
      <c r="AT115" s="18" t="s">
        <v>414</v>
      </c>
      <c r="AU115" s="18" t="s">
        <v>79</v>
      </c>
    </row>
    <row r="116" spans="1:65" s="2" customFormat="1" ht="16.5" customHeight="1">
      <c r="A116" s="35"/>
      <c r="B116" s="36"/>
      <c r="C116" s="179" t="s">
        <v>71</v>
      </c>
      <c r="D116" s="179" t="s">
        <v>147</v>
      </c>
      <c r="E116" s="180" t="s">
        <v>591</v>
      </c>
      <c r="F116" s="181" t="s">
        <v>592</v>
      </c>
      <c r="G116" s="182" t="s">
        <v>379</v>
      </c>
      <c r="H116" s="183">
        <v>4</v>
      </c>
      <c r="I116" s="184"/>
      <c r="J116" s="185">
        <f>ROUND(I116*H116,2)</f>
        <v>0</v>
      </c>
      <c r="K116" s="181" t="s">
        <v>19</v>
      </c>
      <c r="L116" s="40"/>
      <c r="M116" s="186" t="s">
        <v>19</v>
      </c>
      <c r="N116" s="187" t="s">
        <v>42</v>
      </c>
      <c r="O116" s="65"/>
      <c r="P116" s="188">
        <f>O116*H116</f>
        <v>0</v>
      </c>
      <c r="Q116" s="188">
        <v>0</v>
      </c>
      <c r="R116" s="188">
        <f>Q116*H116</f>
        <v>0</v>
      </c>
      <c r="S116" s="188">
        <v>0</v>
      </c>
      <c r="T116" s="189">
        <f>S116*H116</f>
        <v>0</v>
      </c>
      <c r="U116" s="35"/>
      <c r="V116" s="35"/>
      <c r="W116" s="35"/>
      <c r="X116" s="35"/>
      <c r="Y116" s="35"/>
      <c r="Z116" s="35"/>
      <c r="AA116" s="35"/>
      <c r="AB116" s="35"/>
      <c r="AC116" s="35"/>
      <c r="AD116" s="35"/>
      <c r="AE116" s="35"/>
      <c r="AR116" s="190" t="s">
        <v>152</v>
      </c>
      <c r="AT116" s="190" t="s">
        <v>147</v>
      </c>
      <c r="AU116" s="190" t="s">
        <v>79</v>
      </c>
      <c r="AY116" s="18" t="s">
        <v>144</v>
      </c>
      <c r="BE116" s="191">
        <f>IF(N116="základní",J116,0)</f>
        <v>0</v>
      </c>
      <c r="BF116" s="191">
        <f>IF(N116="snížená",J116,0)</f>
        <v>0</v>
      </c>
      <c r="BG116" s="191">
        <f>IF(N116="zákl. přenesená",J116,0)</f>
        <v>0</v>
      </c>
      <c r="BH116" s="191">
        <f>IF(N116="sníž. přenesená",J116,0)</f>
        <v>0</v>
      </c>
      <c r="BI116" s="191">
        <f>IF(N116="nulová",J116,0)</f>
        <v>0</v>
      </c>
      <c r="BJ116" s="18" t="s">
        <v>79</v>
      </c>
      <c r="BK116" s="191">
        <f>ROUND(I116*H116,2)</f>
        <v>0</v>
      </c>
      <c r="BL116" s="18" t="s">
        <v>152</v>
      </c>
      <c r="BM116" s="190" t="s">
        <v>348</v>
      </c>
    </row>
    <row r="117" spans="1:65" s="2" customFormat="1" ht="39">
      <c r="A117" s="35"/>
      <c r="B117" s="36"/>
      <c r="C117" s="37"/>
      <c r="D117" s="199" t="s">
        <v>414</v>
      </c>
      <c r="E117" s="37"/>
      <c r="F117" s="246" t="s">
        <v>593</v>
      </c>
      <c r="G117" s="37"/>
      <c r="H117" s="37"/>
      <c r="I117" s="194"/>
      <c r="J117" s="37"/>
      <c r="K117" s="37"/>
      <c r="L117" s="40"/>
      <c r="M117" s="195"/>
      <c r="N117" s="196"/>
      <c r="O117" s="65"/>
      <c r="P117" s="65"/>
      <c r="Q117" s="65"/>
      <c r="R117" s="65"/>
      <c r="S117" s="65"/>
      <c r="T117" s="66"/>
      <c r="U117" s="35"/>
      <c r="V117" s="35"/>
      <c r="W117" s="35"/>
      <c r="X117" s="35"/>
      <c r="Y117" s="35"/>
      <c r="Z117" s="35"/>
      <c r="AA117" s="35"/>
      <c r="AB117" s="35"/>
      <c r="AC117" s="35"/>
      <c r="AD117" s="35"/>
      <c r="AE117" s="35"/>
      <c r="AT117" s="18" t="s">
        <v>414</v>
      </c>
      <c r="AU117" s="18" t="s">
        <v>79</v>
      </c>
    </row>
    <row r="118" spans="1:65" s="2" customFormat="1" ht="16.5" customHeight="1">
      <c r="A118" s="35"/>
      <c r="B118" s="36"/>
      <c r="C118" s="179" t="s">
        <v>71</v>
      </c>
      <c r="D118" s="179" t="s">
        <v>147</v>
      </c>
      <c r="E118" s="180" t="s">
        <v>594</v>
      </c>
      <c r="F118" s="181" t="s">
        <v>595</v>
      </c>
      <c r="G118" s="182" t="s">
        <v>379</v>
      </c>
      <c r="H118" s="183">
        <v>4</v>
      </c>
      <c r="I118" s="184"/>
      <c r="J118" s="185">
        <f>ROUND(I118*H118,2)</f>
        <v>0</v>
      </c>
      <c r="K118" s="181" t="s">
        <v>19</v>
      </c>
      <c r="L118" s="40"/>
      <c r="M118" s="186" t="s">
        <v>19</v>
      </c>
      <c r="N118" s="187" t="s">
        <v>42</v>
      </c>
      <c r="O118" s="65"/>
      <c r="P118" s="188">
        <f>O118*H118</f>
        <v>0</v>
      </c>
      <c r="Q118" s="188">
        <v>0</v>
      </c>
      <c r="R118" s="188">
        <f>Q118*H118</f>
        <v>0</v>
      </c>
      <c r="S118" s="188">
        <v>0</v>
      </c>
      <c r="T118" s="189">
        <f>S118*H118</f>
        <v>0</v>
      </c>
      <c r="U118" s="35"/>
      <c r="V118" s="35"/>
      <c r="W118" s="35"/>
      <c r="X118" s="35"/>
      <c r="Y118" s="35"/>
      <c r="Z118" s="35"/>
      <c r="AA118" s="35"/>
      <c r="AB118" s="35"/>
      <c r="AC118" s="35"/>
      <c r="AD118" s="35"/>
      <c r="AE118" s="35"/>
      <c r="AR118" s="190" t="s">
        <v>152</v>
      </c>
      <c r="AT118" s="190" t="s">
        <v>147</v>
      </c>
      <c r="AU118" s="190" t="s">
        <v>79</v>
      </c>
      <c r="AY118" s="18" t="s">
        <v>144</v>
      </c>
      <c r="BE118" s="191">
        <f>IF(N118="základní",J118,0)</f>
        <v>0</v>
      </c>
      <c r="BF118" s="191">
        <f>IF(N118="snížená",J118,0)</f>
        <v>0</v>
      </c>
      <c r="BG118" s="191">
        <f>IF(N118="zákl. přenesená",J118,0)</f>
        <v>0</v>
      </c>
      <c r="BH118" s="191">
        <f>IF(N118="sníž. přenesená",J118,0)</f>
        <v>0</v>
      </c>
      <c r="BI118" s="191">
        <f>IF(N118="nulová",J118,0)</f>
        <v>0</v>
      </c>
      <c r="BJ118" s="18" t="s">
        <v>79</v>
      </c>
      <c r="BK118" s="191">
        <f>ROUND(I118*H118,2)</f>
        <v>0</v>
      </c>
      <c r="BL118" s="18" t="s">
        <v>152</v>
      </c>
      <c r="BM118" s="190" t="s">
        <v>301</v>
      </c>
    </row>
    <row r="119" spans="1:65" s="2" customFormat="1" ht="58.5">
      <c r="A119" s="35"/>
      <c r="B119" s="36"/>
      <c r="C119" s="37"/>
      <c r="D119" s="199" t="s">
        <v>414</v>
      </c>
      <c r="E119" s="37"/>
      <c r="F119" s="246" t="s">
        <v>596</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414</v>
      </c>
      <c r="AU119" s="18" t="s">
        <v>79</v>
      </c>
    </row>
    <row r="120" spans="1:65" s="2" customFormat="1" ht="16.5" customHeight="1">
      <c r="A120" s="35"/>
      <c r="B120" s="36"/>
      <c r="C120" s="179" t="s">
        <v>71</v>
      </c>
      <c r="D120" s="179" t="s">
        <v>147</v>
      </c>
      <c r="E120" s="180" t="s">
        <v>597</v>
      </c>
      <c r="F120" s="181" t="s">
        <v>598</v>
      </c>
      <c r="G120" s="182" t="s">
        <v>379</v>
      </c>
      <c r="H120" s="183">
        <v>4</v>
      </c>
      <c r="I120" s="184"/>
      <c r="J120" s="185">
        <f>ROUND(I120*H120,2)</f>
        <v>0</v>
      </c>
      <c r="K120" s="181" t="s">
        <v>19</v>
      </c>
      <c r="L120" s="40"/>
      <c r="M120" s="186" t="s">
        <v>19</v>
      </c>
      <c r="N120" s="187" t="s">
        <v>42</v>
      </c>
      <c r="O120" s="65"/>
      <c r="P120" s="188">
        <f>O120*H120</f>
        <v>0</v>
      </c>
      <c r="Q120" s="188">
        <v>0</v>
      </c>
      <c r="R120" s="188">
        <f>Q120*H120</f>
        <v>0</v>
      </c>
      <c r="S120" s="188">
        <v>0</v>
      </c>
      <c r="T120" s="189">
        <f>S120*H120</f>
        <v>0</v>
      </c>
      <c r="U120" s="35"/>
      <c r="V120" s="35"/>
      <c r="W120" s="35"/>
      <c r="X120" s="35"/>
      <c r="Y120" s="35"/>
      <c r="Z120" s="35"/>
      <c r="AA120" s="35"/>
      <c r="AB120" s="35"/>
      <c r="AC120" s="35"/>
      <c r="AD120" s="35"/>
      <c r="AE120" s="35"/>
      <c r="AR120" s="190" t="s">
        <v>152</v>
      </c>
      <c r="AT120" s="190" t="s">
        <v>147</v>
      </c>
      <c r="AU120" s="190" t="s">
        <v>79</v>
      </c>
      <c r="AY120" s="18" t="s">
        <v>144</v>
      </c>
      <c r="BE120" s="191">
        <f>IF(N120="základní",J120,0)</f>
        <v>0</v>
      </c>
      <c r="BF120" s="191">
        <f>IF(N120="snížená",J120,0)</f>
        <v>0</v>
      </c>
      <c r="BG120" s="191">
        <f>IF(N120="zákl. přenesená",J120,0)</f>
        <v>0</v>
      </c>
      <c r="BH120" s="191">
        <f>IF(N120="sníž. přenesená",J120,0)</f>
        <v>0</v>
      </c>
      <c r="BI120" s="191">
        <f>IF(N120="nulová",J120,0)</f>
        <v>0</v>
      </c>
      <c r="BJ120" s="18" t="s">
        <v>79</v>
      </c>
      <c r="BK120" s="191">
        <f>ROUND(I120*H120,2)</f>
        <v>0</v>
      </c>
      <c r="BL120" s="18" t="s">
        <v>152</v>
      </c>
      <c r="BM120" s="190" t="s">
        <v>403</v>
      </c>
    </row>
    <row r="121" spans="1:65" s="2" customFormat="1" ht="107.25">
      <c r="A121" s="35"/>
      <c r="B121" s="36"/>
      <c r="C121" s="37"/>
      <c r="D121" s="199" t="s">
        <v>414</v>
      </c>
      <c r="E121" s="37"/>
      <c r="F121" s="246" t="s">
        <v>599</v>
      </c>
      <c r="G121" s="37"/>
      <c r="H121" s="37"/>
      <c r="I121" s="194"/>
      <c r="J121" s="37"/>
      <c r="K121" s="37"/>
      <c r="L121" s="40"/>
      <c r="M121" s="247"/>
      <c r="N121" s="248"/>
      <c r="O121" s="243"/>
      <c r="P121" s="243"/>
      <c r="Q121" s="243"/>
      <c r="R121" s="243"/>
      <c r="S121" s="243"/>
      <c r="T121" s="249"/>
      <c r="U121" s="35"/>
      <c r="V121" s="35"/>
      <c r="W121" s="35"/>
      <c r="X121" s="35"/>
      <c r="Y121" s="35"/>
      <c r="Z121" s="35"/>
      <c r="AA121" s="35"/>
      <c r="AB121" s="35"/>
      <c r="AC121" s="35"/>
      <c r="AD121" s="35"/>
      <c r="AE121" s="35"/>
      <c r="AT121" s="18" t="s">
        <v>414</v>
      </c>
      <c r="AU121" s="18" t="s">
        <v>79</v>
      </c>
    </row>
    <row r="122" spans="1:65" s="2" customFormat="1" ht="6.95" customHeight="1">
      <c r="A122" s="35"/>
      <c r="B122" s="48"/>
      <c r="C122" s="49"/>
      <c r="D122" s="49"/>
      <c r="E122" s="49"/>
      <c r="F122" s="49"/>
      <c r="G122" s="49"/>
      <c r="H122" s="49"/>
      <c r="I122" s="49"/>
      <c r="J122" s="49"/>
      <c r="K122" s="49"/>
      <c r="L122" s="40"/>
      <c r="M122" s="35"/>
      <c r="O122" s="35"/>
      <c r="P122" s="35"/>
      <c r="Q122" s="35"/>
      <c r="R122" s="35"/>
      <c r="S122" s="35"/>
      <c r="T122" s="35"/>
      <c r="U122" s="35"/>
      <c r="V122" s="35"/>
      <c r="W122" s="35"/>
      <c r="X122" s="35"/>
      <c r="Y122" s="35"/>
      <c r="Z122" s="35"/>
      <c r="AA122" s="35"/>
      <c r="AB122" s="35"/>
      <c r="AC122" s="35"/>
      <c r="AD122" s="35"/>
      <c r="AE122" s="35"/>
    </row>
  </sheetData>
  <sheetProtection algorithmName="SHA-512" hashValue="VG7pkm4j4jJOZnLJvfuZ/W1HwzGrAX40I5GQNUkvpA2ywSSHyOZgtPmBLQcyWCp+XryhcP/F8CcAy0qODdD/0A==" saltValue="KRyMg9s/NNcYuwko8jcHVHbnFCSIe2UI53IO8hZLmEDW8OXHS34yzmqCSaCdxVGkB9JJEfDHrwVL48Cp+2ISfg==" spinCount="100000" sheet="1" objects="1" scenarios="1" formatColumns="0" formatRows="0" autoFilter="0"/>
  <autoFilter ref="C85:K121"/>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97</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600</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601</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
        <v>22</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
        <v>22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
        <v>19</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
        <v>22</v>
      </c>
      <c r="F24" s="35"/>
      <c r="G24" s="35"/>
      <c r="H24" s="35"/>
      <c r="I24" s="113" t="s">
        <v>28</v>
      </c>
      <c r="J24" s="104" t="s">
        <v>19</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ROUND(J90,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ROUND((SUM(BE90:BE181)),  2)</f>
        <v>0</v>
      </c>
      <c r="G33" s="35"/>
      <c r="H33" s="35"/>
      <c r="I33" s="125">
        <v>0.21</v>
      </c>
      <c r="J33" s="124">
        <f>ROUND(((SUM(BE90:BE181))*I33),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ROUND((SUM(BF90:BF181)),  2)</f>
        <v>0</v>
      </c>
      <c r="G34" s="35"/>
      <c r="H34" s="35"/>
      <c r="I34" s="125">
        <v>0.15</v>
      </c>
      <c r="J34" s="124">
        <f>ROUND(((SUM(BF90:BF181))*I34),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ROUND((SUM(BG90:BG181)),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ROUND((SUM(BH90:BH181)),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ROUND((SUM(BI90:BI181)),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PS 02 - Úprava stávajících zdravotechnických instalací</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Krnov</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 xml:space="preserve"> </v>
      </c>
      <c r="G54" s="37"/>
      <c r="H54" s="37"/>
      <c r="I54" s="30" t="s">
        <v>31</v>
      </c>
      <c r="J54" s="33" t="str">
        <f>E21</f>
        <v xml:space="preserve"> </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J90</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118</v>
      </c>
      <c r="E60" s="144"/>
      <c r="F60" s="144"/>
      <c r="G60" s="144"/>
      <c r="H60" s="144"/>
      <c r="I60" s="144"/>
      <c r="J60" s="145">
        <f>J91</f>
        <v>0</v>
      </c>
      <c r="K60" s="142"/>
      <c r="L60" s="146"/>
    </row>
    <row r="61" spans="1:47" s="10" customFormat="1" ht="19.899999999999999" customHeight="1">
      <c r="B61" s="147"/>
      <c r="C61" s="98"/>
      <c r="D61" s="148" t="s">
        <v>602</v>
      </c>
      <c r="E61" s="149"/>
      <c r="F61" s="149"/>
      <c r="G61" s="149"/>
      <c r="H61" s="149"/>
      <c r="I61" s="149"/>
      <c r="J61" s="150">
        <f>J92</f>
        <v>0</v>
      </c>
      <c r="K61" s="98"/>
      <c r="L61" s="151"/>
    </row>
    <row r="62" spans="1:47" s="10" customFormat="1" ht="19.899999999999999" customHeight="1">
      <c r="B62" s="147"/>
      <c r="C62" s="98"/>
      <c r="D62" s="148" t="s">
        <v>120</v>
      </c>
      <c r="E62" s="149"/>
      <c r="F62" s="149"/>
      <c r="G62" s="149"/>
      <c r="H62" s="149"/>
      <c r="I62" s="149"/>
      <c r="J62" s="150">
        <f>J95</f>
        <v>0</v>
      </c>
      <c r="K62" s="98"/>
      <c r="L62" s="151"/>
    </row>
    <row r="63" spans="1:47" s="10" customFormat="1" ht="19.899999999999999" customHeight="1">
      <c r="B63" s="147"/>
      <c r="C63" s="98"/>
      <c r="D63" s="148" t="s">
        <v>121</v>
      </c>
      <c r="E63" s="149"/>
      <c r="F63" s="149"/>
      <c r="G63" s="149"/>
      <c r="H63" s="149"/>
      <c r="I63" s="149"/>
      <c r="J63" s="150">
        <f>J100</f>
        <v>0</v>
      </c>
      <c r="K63" s="98"/>
      <c r="L63" s="151"/>
    </row>
    <row r="64" spans="1:47" s="10" customFormat="1" ht="19.899999999999999" customHeight="1">
      <c r="B64" s="147"/>
      <c r="C64" s="98"/>
      <c r="D64" s="148" t="s">
        <v>122</v>
      </c>
      <c r="E64" s="149"/>
      <c r="F64" s="149"/>
      <c r="G64" s="149"/>
      <c r="H64" s="149"/>
      <c r="I64" s="149"/>
      <c r="J64" s="150">
        <f>J111</f>
        <v>0</v>
      </c>
      <c r="K64" s="98"/>
      <c r="L64" s="151"/>
    </row>
    <row r="65" spans="1:31" s="9" customFormat="1" ht="24.95" customHeight="1">
      <c r="B65" s="141"/>
      <c r="C65" s="142"/>
      <c r="D65" s="143" t="s">
        <v>123</v>
      </c>
      <c r="E65" s="144"/>
      <c r="F65" s="144"/>
      <c r="G65" s="144"/>
      <c r="H65" s="144"/>
      <c r="I65" s="144"/>
      <c r="J65" s="145">
        <f>J114</f>
        <v>0</v>
      </c>
      <c r="K65" s="142"/>
      <c r="L65" s="146"/>
    </row>
    <row r="66" spans="1:31" s="10" customFormat="1" ht="19.899999999999999" customHeight="1">
      <c r="B66" s="147"/>
      <c r="C66" s="98"/>
      <c r="D66" s="148" t="s">
        <v>603</v>
      </c>
      <c r="E66" s="149"/>
      <c r="F66" s="149"/>
      <c r="G66" s="149"/>
      <c r="H66" s="149"/>
      <c r="I66" s="149"/>
      <c r="J66" s="150">
        <f>J115</f>
        <v>0</v>
      </c>
      <c r="K66" s="98"/>
      <c r="L66" s="151"/>
    </row>
    <row r="67" spans="1:31" s="10" customFormat="1" ht="19.899999999999999" customHeight="1">
      <c r="B67" s="147"/>
      <c r="C67" s="98"/>
      <c r="D67" s="148" t="s">
        <v>604</v>
      </c>
      <c r="E67" s="149"/>
      <c r="F67" s="149"/>
      <c r="G67" s="149"/>
      <c r="H67" s="149"/>
      <c r="I67" s="149"/>
      <c r="J67" s="150">
        <f>J132</f>
        <v>0</v>
      </c>
      <c r="K67" s="98"/>
      <c r="L67" s="151"/>
    </row>
    <row r="68" spans="1:31" s="10" customFormat="1" ht="19.899999999999999" customHeight="1">
      <c r="B68" s="147"/>
      <c r="C68" s="98"/>
      <c r="D68" s="148" t="s">
        <v>605</v>
      </c>
      <c r="E68" s="149"/>
      <c r="F68" s="149"/>
      <c r="G68" s="149"/>
      <c r="H68" s="149"/>
      <c r="I68" s="149"/>
      <c r="J68" s="150">
        <f>J165</f>
        <v>0</v>
      </c>
      <c r="K68" s="98"/>
      <c r="L68" s="151"/>
    </row>
    <row r="69" spans="1:31" s="10" customFormat="1" ht="19.899999999999999" customHeight="1">
      <c r="B69" s="147"/>
      <c r="C69" s="98"/>
      <c r="D69" s="148" t="s">
        <v>124</v>
      </c>
      <c r="E69" s="149"/>
      <c r="F69" s="149"/>
      <c r="G69" s="149"/>
      <c r="H69" s="149"/>
      <c r="I69" s="149"/>
      <c r="J69" s="150">
        <f>J170</f>
        <v>0</v>
      </c>
      <c r="K69" s="98"/>
      <c r="L69" s="151"/>
    </row>
    <row r="70" spans="1:31" s="9" customFormat="1" ht="24.95" customHeight="1">
      <c r="B70" s="141"/>
      <c r="C70" s="142"/>
      <c r="D70" s="143" t="s">
        <v>606</v>
      </c>
      <c r="E70" s="144"/>
      <c r="F70" s="144"/>
      <c r="G70" s="144"/>
      <c r="H70" s="144"/>
      <c r="I70" s="144"/>
      <c r="J70" s="145">
        <f>J175</f>
        <v>0</v>
      </c>
      <c r="K70" s="142"/>
      <c r="L70" s="146"/>
    </row>
    <row r="71" spans="1:31" s="2" customFormat="1" ht="21.75" customHeight="1">
      <c r="A71" s="35"/>
      <c r="B71" s="36"/>
      <c r="C71" s="37"/>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14"/>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14"/>
      <c r="S76" s="35"/>
      <c r="T76" s="35"/>
      <c r="U76" s="35"/>
      <c r="V76" s="35"/>
      <c r="W76" s="35"/>
      <c r="X76" s="35"/>
      <c r="Y76" s="35"/>
      <c r="Z76" s="35"/>
      <c r="AA76" s="35"/>
      <c r="AB76" s="35"/>
      <c r="AC76" s="35"/>
      <c r="AD76" s="35"/>
      <c r="AE76" s="35"/>
    </row>
    <row r="77" spans="1:31" s="2" customFormat="1" ht="24.95" customHeight="1">
      <c r="A77" s="35"/>
      <c r="B77" s="36"/>
      <c r="C77" s="24" t="s">
        <v>129</v>
      </c>
      <c r="D77" s="37"/>
      <c r="E77" s="37"/>
      <c r="F77" s="37"/>
      <c r="G77" s="37"/>
      <c r="H77" s="37"/>
      <c r="I77" s="37"/>
      <c r="J77" s="37"/>
      <c r="K77" s="37"/>
      <c r="L77" s="114"/>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16.5" customHeight="1">
      <c r="A80" s="35"/>
      <c r="B80" s="36"/>
      <c r="C80" s="37"/>
      <c r="D80" s="37"/>
      <c r="E80" s="382" t="str">
        <f>E7</f>
        <v>Modernizace operačních sálů a výměna operačního technologického komplementu pavilonu A</v>
      </c>
      <c r="F80" s="383"/>
      <c r="G80" s="383"/>
      <c r="H80" s="383"/>
      <c r="I80" s="37"/>
      <c r="J80" s="37"/>
      <c r="K80" s="37"/>
      <c r="L80" s="114"/>
      <c r="S80" s="35"/>
      <c r="T80" s="35"/>
      <c r="U80" s="35"/>
      <c r="V80" s="35"/>
      <c r="W80" s="35"/>
      <c r="X80" s="35"/>
      <c r="Y80" s="35"/>
      <c r="Z80" s="35"/>
      <c r="AA80" s="35"/>
      <c r="AB80" s="35"/>
      <c r="AC80" s="35"/>
      <c r="AD80" s="35"/>
      <c r="AE80" s="35"/>
    </row>
    <row r="81" spans="1:65" s="2" customFormat="1" ht="12" customHeight="1">
      <c r="A81" s="35"/>
      <c r="B81" s="36"/>
      <c r="C81" s="30" t="s">
        <v>112</v>
      </c>
      <c r="D81" s="37"/>
      <c r="E81" s="37"/>
      <c r="F81" s="37"/>
      <c r="G81" s="37"/>
      <c r="H81" s="37"/>
      <c r="I81" s="37"/>
      <c r="J81" s="37"/>
      <c r="K81" s="37"/>
      <c r="L81" s="114"/>
      <c r="S81" s="35"/>
      <c r="T81" s="35"/>
      <c r="U81" s="35"/>
      <c r="V81" s="35"/>
      <c r="W81" s="35"/>
      <c r="X81" s="35"/>
      <c r="Y81" s="35"/>
      <c r="Z81" s="35"/>
      <c r="AA81" s="35"/>
      <c r="AB81" s="35"/>
      <c r="AC81" s="35"/>
      <c r="AD81" s="35"/>
      <c r="AE81" s="35"/>
    </row>
    <row r="82" spans="1:65" s="2" customFormat="1" ht="16.5" customHeight="1">
      <c r="A82" s="35"/>
      <c r="B82" s="36"/>
      <c r="C82" s="37"/>
      <c r="D82" s="37"/>
      <c r="E82" s="336" t="str">
        <f>E9</f>
        <v>PS 02 - Úprava stávajících zdravotechnických instalací</v>
      </c>
      <c r="F82" s="384"/>
      <c r="G82" s="384"/>
      <c r="H82" s="384"/>
      <c r="I82" s="37"/>
      <c r="J82" s="37"/>
      <c r="K82" s="37"/>
      <c r="L82" s="114"/>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14"/>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Krnov</v>
      </c>
      <c r="G84" s="37"/>
      <c r="H84" s="37"/>
      <c r="I84" s="30" t="s">
        <v>23</v>
      </c>
      <c r="J84" s="60" t="str">
        <f>IF(J12="","",J12)</f>
        <v>26. 1. 2022</v>
      </c>
      <c r="K84" s="37"/>
      <c r="L84" s="114"/>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14"/>
      <c r="S85" s="35"/>
      <c r="T85" s="35"/>
      <c r="U85" s="35"/>
      <c r="V85" s="35"/>
      <c r="W85" s="35"/>
      <c r="X85" s="35"/>
      <c r="Y85" s="35"/>
      <c r="Z85" s="35"/>
      <c r="AA85" s="35"/>
      <c r="AB85" s="35"/>
      <c r="AC85" s="35"/>
      <c r="AD85" s="35"/>
      <c r="AE85" s="35"/>
    </row>
    <row r="86" spans="1:65" s="2" customFormat="1" ht="15.2" customHeight="1">
      <c r="A86" s="35"/>
      <c r="B86" s="36"/>
      <c r="C86" s="30" t="s">
        <v>25</v>
      </c>
      <c r="D86" s="37"/>
      <c r="E86" s="37"/>
      <c r="F86" s="28" t="str">
        <f>E15</f>
        <v xml:space="preserve"> </v>
      </c>
      <c r="G86" s="37"/>
      <c r="H86" s="37"/>
      <c r="I86" s="30" t="s">
        <v>31</v>
      </c>
      <c r="J86" s="33" t="str">
        <f>E21</f>
        <v xml:space="preserve"> </v>
      </c>
      <c r="K86" s="37"/>
      <c r="L86" s="114"/>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34</v>
      </c>
      <c r="J87" s="33" t="str">
        <f>E24</f>
        <v xml:space="preserve"> </v>
      </c>
      <c r="K87" s="37"/>
      <c r="L87" s="114"/>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14"/>
      <c r="S88" s="35"/>
      <c r="T88" s="35"/>
      <c r="U88" s="35"/>
      <c r="V88" s="35"/>
      <c r="W88" s="35"/>
      <c r="X88" s="35"/>
      <c r="Y88" s="35"/>
      <c r="Z88" s="35"/>
      <c r="AA88" s="35"/>
      <c r="AB88" s="35"/>
      <c r="AC88" s="35"/>
      <c r="AD88" s="35"/>
      <c r="AE88" s="35"/>
    </row>
    <row r="89" spans="1:65" s="11" customFormat="1" ht="29.25" customHeight="1">
      <c r="A89" s="152"/>
      <c r="B89" s="153"/>
      <c r="C89" s="154" t="s">
        <v>130</v>
      </c>
      <c r="D89" s="155" t="s">
        <v>56</v>
      </c>
      <c r="E89" s="155" t="s">
        <v>52</v>
      </c>
      <c r="F89" s="155" t="s">
        <v>53</v>
      </c>
      <c r="G89" s="155" t="s">
        <v>131</v>
      </c>
      <c r="H89" s="155" t="s">
        <v>132</v>
      </c>
      <c r="I89" s="155" t="s">
        <v>133</v>
      </c>
      <c r="J89" s="155" t="s">
        <v>116</v>
      </c>
      <c r="K89" s="156" t="s">
        <v>134</v>
      </c>
      <c r="L89" s="157"/>
      <c r="M89" s="69" t="s">
        <v>19</v>
      </c>
      <c r="N89" s="70" t="s">
        <v>41</v>
      </c>
      <c r="O89" s="70" t="s">
        <v>135</v>
      </c>
      <c r="P89" s="70" t="s">
        <v>136</v>
      </c>
      <c r="Q89" s="70" t="s">
        <v>137</v>
      </c>
      <c r="R89" s="70" t="s">
        <v>138</v>
      </c>
      <c r="S89" s="70" t="s">
        <v>139</v>
      </c>
      <c r="T89" s="71" t="s">
        <v>140</v>
      </c>
      <c r="U89" s="152"/>
      <c r="V89" s="152"/>
      <c r="W89" s="152"/>
      <c r="X89" s="152"/>
      <c r="Y89" s="152"/>
      <c r="Z89" s="152"/>
      <c r="AA89" s="152"/>
      <c r="AB89" s="152"/>
      <c r="AC89" s="152"/>
      <c r="AD89" s="152"/>
      <c r="AE89" s="152"/>
    </row>
    <row r="90" spans="1:65" s="2" customFormat="1" ht="22.9" customHeight="1">
      <c r="A90" s="35"/>
      <c r="B90" s="36"/>
      <c r="C90" s="76" t="s">
        <v>141</v>
      </c>
      <c r="D90" s="37"/>
      <c r="E90" s="37"/>
      <c r="F90" s="37"/>
      <c r="G90" s="37"/>
      <c r="H90" s="37"/>
      <c r="I90" s="37"/>
      <c r="J90" s="158">
        <f>BK90</f>
        <v>0</v>
      </c>
      <c r="K90" s="37"/>
      <c r="L90" s="40"/>
      <c r="M90" s="72"/>
      <c r="N90" s="159"/>
      <c r="O90" s="73"/>
      <c r="P90" s="160">
        <f>P91+P114+P175</f>
        <v>0</v>
      </c>
      <c r="Q90" s="73"/>
      <c r="R90" s="160">
        <f>R91+R114+R175</f>
        <v>0.80013349999999994</v>
      </c>
      <c r="S90" s="73"/>
      <c r="T90" s="161">
        <f>T91+T114+T175</f>
        <v>0.30191999999999997</v>
      </c>
      <c r="U90" s="35"/>
      <c r="V90" s="35"/>
      <c r="W90" s="35"/>
      <c r="X90" s="35"/>
      <c r="Y90" s="35"/>
      <c r="Z90" s="35"/>
      <c r="AA90" s="35"/>
      <c r="AB90" s="35"/>
      <c r="AC90" s="35"/>
      <c r="AD90" s="35"/>
      <c r="AE90" s="35"/>
      <c r="AT90" s="18" t="s">
        <v>70</v>
      </c>
      <c r="AU90" s="18" t="s">
        <v>117</v>
      </c>
      <c r="BK90" s="162">
        <f>BK91+BK114+BK175</f>
        <v>0</v>
      </c>
    </row>
    <row r="91" spans="1:65" s="12" customFormat="1" ht="25.9" customHeight="1">
      <c r="B91" s="163"/>
      <c r="C91" s="164"/>
      <c r="D91" s="165" t="s">
        <v>70</v>
      </c>
      <c r="E91" s="166" t="s">
        <v>142</v>
      </c>
      <c r="F91" s="166" t="s">
        <v>143</v>
      </c>
      <c r="G91" s="164"/>
      <c r="H91" s="164"/>
      <c r="I91" s="167"/>
      <c r="J91" s="168">
        <f>BK91</f>
        <v>0</v>
      </c>
      <c r="K91" s="164"/>
      <c r="L91" s="169"/>
      <c r="M91" s="170"/>
      <c r="N91" s="171"/>
      <c r="O91" s="171"/>
      <c r="P91" s="172">
        <f>P92+P95+P100+P111</f>
        <v>0</v>
      </c>
      <c r="Q91" s="171"/>
      <c r="R91" s="172">
        <f>R92+R95+R100+R111</f>
        <v>0.18073349999999999</v>
      </c>
      <c r="S91" s="171"/>
      <c r="T91" s="173">
        <f>T92+T95+T100+T111</f>
        <v>0.17279999999999998</v>
      </c>
      <c r="AR91" s="174" t="s">
        <v>79</v>
      </c>
      <c r="AT91" s="175" t="s">
        <v>70</v>
      </c>
      <c r="AU91" s="175" t="s">
        <v>71</v>
      </c>
      <c r="AY91" s="174" t="s">
        <v>144</v>
      </c>
      <c r="BK91" s="176">
        <f>BK92+BK95+BK100+BK111</f>
        <v>0</v>
      </c>
    </row>
    <row r="92" spans="1:65" s="12" customFormat="1" ht="22.9" customHeight="1">
      <c r="B92" s="163"/>
      <c r="C92" s="164"/>
      <c r="D92" s="165" t="s">
        <v>70</v>
      </c>
      <c r="E92" s="177" t="s">
        <v>152</v>
      </c>
      <c r="F92" s="177" t="s">
        <v>607</v>
      </c>
      <c r="G92" s="164"/>
      <c r="H92" s="164"/>
      <c r="I92" s="167"/>
      <c r="J92" s="178">
        <f>BK92</f>
        <v>0</v>
      </c>
      <c r="K92" s="164"/>
      <c r="L92" s="169"/>
      <c r="M92" s="170"/>
      <c r="N92" s="171"/>
      <c r="O92" s="171"/>
      <c r="P92" s="172">
        <f>SUM(P93:P94)</f>
        <v>0</v>
      </c>
      <c r="Q92" s="171"/>
      <c r="R92" s="172">
        <f>SUM(R93:R94)</f>
        <v>0.18073349999999999</v>
      </c>
      <c r="S92" s="171"/>
      <c r="T92" s="173">
        <f>SUM(T93:T94)</f>
        <v>0</v>
      </c>
      <c r="AR92" s="174" t="s">
        <v>79</v>
      </c>
      <c r="AT92" s="175" t="s">
        <v>70</v>
      </c>
      <c r="AU92" s="175" t="s">
        <v>79</v>
      </c>
      <c r="AY92" s="174" t="s">
        <v>144</v>
      </c>
      <c r="BK92" s="176">
        <f>SUM(BK93:BK94)</f>
        <v>0</v>
      </c>
    </row>
    <row r="93" spans="1:65" s="2" customFormat="1" ht="24.2" customHeight="1">
      <c r="A93" s="35"/>
      <c r="B93" s="36"/>
      <c r="C93" s="179" t="s">
        <v>79</v>
      </c>
      <c r="D93" s="179" t="s">
        <v>147</v>
      </c>
      <c r="E93" s="180" t="s">
        <v>608</v>
      </c>
      <c r="F93" s="181" t="s">
        <v>609</v>
      </c>
      <c r="G93" s="182" t="s">
        <v>610</v>
      </c>
      <c r="H93" s="183">
        <v>7.4999999999999997E-2</v>
      </c>
      <c r="I93" s="184"/>
      <c r="J93" s="185">
        <f>ROUND(I93*H93,2)</f>
        <v>0</v>
      </c>
      <c r="K93" s="181" t="s">
        <v>151</v>
      </c>
      <c r="L93" s="40"/>
      <c r="M93" s="186" t="s">
        <v>19</v>
      </c>
      <c r="N93" s="187" t="s">
        <v>42</v>
      </c>
      <c r="O93" s="65"/>
      <c r="P93" s="188">
        <f>O93*H93</f>
        <v>0</v>
      </c>
      <c r="Q93" s="188">
        <v>2.40978</v>
      </c>
      <c r="R93" s="188">
        <f>Q93*H93</f>
        <v>0.18073349999999999</v>
      </c>
      <c r="S93" s="188">
        <v>0</v>
      </c>
      <c r="T93" s="189">
        <f>S93*H93</f>
        <v>0</v>
      </c>
      <c r="U93" s="35"/>
      <c r="V93" s="35"/>
      <c r="W93" s="35"/>
      <c r="X93" s="35"/>
      <c r="Y93" s="35"/>
      <c r="Z93" s="35"/>
      <c r="AA93" s="35"/>
      <c r="AB93" s="35"/>
      <c r="AC93" s="35"/>
      <c r="AD93" s="35"/>
      <c r="AE93" s="35"/>
      <c r="AR93" s="190" t="s">
        <v>152</v>
      </c>
      <c r="AT93" s="190" t="s">
        <v>147</v>
      </c>
      <c r="AU93" s="190" t="s">
        <v>81</v>
      </c>
      <c r="AY93" s="18" t="s">
        <v>144</v>
      </c>
      <c r="BE93" s="191">
        <f>IF(N93="základní",J93,0)</f>
        <v>0</v>
      </c>
      <c r="BF93" s="191">
        <f>IF(N93="snížená",J93,0)</f>
        <v>0</v>
      </c>
      <c r="BG93" s="191">
        <f>IF(N93="zákl. přenesená",J93,0)</f>
        <v>0</v>
      </c>
      <c r="BH93" s="191">
        <f>IF(N93="sníž. přenesená",J93,0)</f>
        <v>0</v>
      </c>
      <c r="BI93" s="191">
        <f>IF(N93="nulová",J93,0)</f>
        <v>0</v>
      </c>
      <c r="BJ93" s="18" t="s">
        <v>79</v>
      </c>
      <c r="BK93" s="191">
        <f>ROUND(I93*H93,2)</f>
        <v>0</v>
      </c>
      <c r="BL93" s="18" t="s">
        <v>152</v>
      </c>
      <c r="BM93" s="190" t="s">
        <v>611</v>
      </c>
    </row>
    <row r="94" spans="1:65" s="2" customFormat="1" ht="11.25">
      <c r="A94" s="35"/>
      <c r="B94" s="36"/>
      <c r="C94" s="37"/>
      <c r="D94" s="192" t="s">
        <v>154</v>
      </c>
      <c r="E94" s="37"/>
      <c r="F94" s="193" t="s">
        <v>612</v>
      </c>
      <c r="G94" s="37"/>
      <c r="H94" s="37"/>
      <c r="I94" s="194"/>
      <c r="J94" s="37"/>
      <c r="K94" s="37"/>
      <c r="L94" s="40"/>
      <c r="M94" s="195"/>
      <c r="N94" s="196"/>
      <c r="O94" s="65"/>
      <c r="P94" s="65"/>
      <c r="Q94" s="65"/>
      <c r="R94" s="65"/>
      <c r="S94" s="65"/>
      <c r="T94" s="66"/>
      <c r="U94" s="35"/>
      <c r="V94" s="35"/>
      <c r="W94" s="35"/>
      <c r="X94" s="35"/>
      <c r="Y94" s="35"/>
      <c r="Z94" s="35"/>
      <c r="AA94" s="35"/>
      <c r="AB94" s="35"/>
      <c r="AC94" s="35"/>
      <c r="AD94" s="35"/>
      <c r="AE94" s="35"/>
      <c r="AT94" s="18" t="s">
        <v>154</v>
      </c>
      <c r="AU94" s="18" t="s">
        <v>81</v>
      </c>
    </row>
    <row r="95" spans="1:65" s="12" customFormat="1" ht="22.9" customHeight="1">
      <c r="B95" s="163"/>
      <c r="C95" s="164"/>
      <c r="D95" s="165" t="s">
        <v>70</v>
      </c>
      <c r="E95" s="177" t="s">
        <v>160</v>
      </c>
      <c r="F95" s="177" t="s">
        <v>161</v>
      </c>
      <c r="G95" s="164"/>
      <c r="H95" s="164"/>
      <c r="I95" s="167"/>
      <c r="J95" s="178">
        <f>BK95</f>
        <v>0</v>
      </c>
      <c r="K95" s="164"/>
      <c r="L95" s="169"/>
      <c r="M95" s="170"/>
      <c r="N95" s="171"/>
      <c r="O95" s="171"/>
      <c r="P95" s="172">
        <f>SUM(P96:P99)</f>
        <v>0</v>
      </c>
      <c r="Q95" s="171"/>
      <c r="R95" s="172">
        <f>SUM(R96:R99)</f>
        <v>0</v>
      </c>
      <c r="S95" s="171"/>
      <c r="T95" s="173">
        <f>SUM(T96:T99)</f>
        <v>0.17279999999999998</v>
      </c>
      <c r="AR95" s="174" t="s">
        <v>79</v>
      </c>
      <c r="AT95" s="175" t="s">
        <v>70</v>
      </c>
      <c r="AU95" s="175" t="s">
        <v>79</v>
      </c>
      <c r="AY95" s="174" t="s">
        <v>144</v>
      </c>
      <c r="BK95" s="176">
        <f>SUM(BK96:BK99)</f>
        <v>0</v>
      </c>
    </row>
    <row r="96" spans="1:65" s="2" customFormat="1" ht="24.2" customHeight="1">
      <c r="A96" s="35"/>
      <c r="B96" s="36"/>
      <c r="C96" s="179" t="s">
        <v>81</v>
      </c>
      <c r="D96" s="179" t="s">
        <v>147</v>
      </c>
      <c r="E96" s="180" t="s">
        <v>613</v>
      </c>
      <c r="F96" s="181" t="s">
        <v>614</v>
      </c>
      <c r="G96" s="182" t="s">
        <v>610</v>
      </c>
      <c r="H96" s="183">
        <v>7.1999999999999995E-2</v>
      </c>
      <c r="I96" s="184"/>
      <c r="J96" s="185">
        <f>ROUND(I96*H96,2)</f>
        <v>0</v>
      </c>
      <c r="K96" s="181" t="s">
        <v>151</v>
      </c>
      <c r="L96" s="40"/>
      <c r="M96" s="186" t="s">
        <v>19</v>
      </c>
      <c r="N96" s="187" t="s">
        <v>42</v>
      </c>
      <c r="O96" s="65"/>
      <c r="P96" s="188">
        <f>O96*H96</f>
        <v>0</v>
      </c>
      <c r="Q96" s="188">
        <v>0</v>
      </c>
      <c r="R96" s="188">
        <f>Q96*H96</f>
        <v>0</v>
      </c>
      <c r="S96" s="188">
        <v>2.4</v>
      </c>
      <c r="T96" s="189">
        <f>S96*H96</f>
        <v>0.17279999999999998</v>
      </c>
      <c r="U96" s="35"/>
      <c r="V96" s="35"/>
      <c r="W96" s="35"/>
      <c r="X96" s="35"/>
      <c r="Y96" s="35"/>
      <c r="Z96" s="35"/>
      <c r="AA96" s="35"/>
      <c r="AB96" s="35"/>
      <c r="AC96" s="35"/>
      <c r="AD96" s="35"/>
      <c r="AE96" s="35"/>
      <c r="AR96" s="190" t="s">
        <v>152</v>
      </c>
      <c r="AT96" s="190" t="s">
        <v>147</v>
      </c>
      <c r="AU96" s="190" t="s">
        <v>81</v>
      </c>
      <c r="AY96" s="18" t="s">
        <v>144</v>
      </c>
      <c r="BE96" s="191">
        <f>IF(N96="základní",J96,0)</f>
        <v>0</v>
      </c>
      <c r="BF96" s="191">
        <f>IF(N96="snížená",J96,0)</f>
        <v>0</v>
      </c>
      <c r="BG96" s="191">
        <f>IF(N96="zákl. přenesená",J96,0)</f>
        <v>0</v>
      </c>
      <c r="BH96" s="191">
        <f>IF(N96="sníž. přenesená",J96,0)</f>
        <v>0</v>
      </c>
      <c r="BI96" s="191">
        <f>IF(N96="nulová",J96,0)</f>
        <v>0</v>
      </c>
      <c r="BJ96" s="18" t="s">
        <v>79</v>
      </c>
      <c r="BK96" s="191">
        <f>ROUND(I96*H96,2)</f>
        <v>0</v>
      </c>
      <c r="BL96" s="18" t="s">
        <v>152</v>
      </c>
      <c r="BM96" s="190" t="s">
        <v>615</v>
      </c>
    </row>
    <row r="97" spans="1:65" s="2" customFormat="1" ht="11.25">
      <c r="A97" s="35"/>
      <c r="B97" s="36"/>
      <c r="C97" s="37"/>
      <c r="D97" s="192" t="s">
        <v>154</v>
      </c>
      <c r="E97" s="37"/>
      <c r="F97" s="193" t="s">
        <v>616</v>
      </c>
      <c r="G97" s="37"/>
      <c r="H97" s="37"/>
      <c r="I97" s="194"/>
      <c r="J97" s="37"/>
      <c r="K97" s="37"/>
      <c r="L97" s="40"/>
      <c r="M97" s="195"/>
      <c r="N97" s="196"/>
      <c r="O97" s="65"/>
      <c r="P97" s="65"/>
      <c r="Q97" s="65"/>
      <c r="R97" s="65"/>
      <c r="S97" s="65"/>
      <c r="T97" s="66"/>
      <c r="U97" s="35"/>
      <c r="V97" s="35"/>
      <c r="W97" s="35"/>
      <c r="X97" s="35"/>
      <c r="Y97" s="35"/>
      <c r="Z97" s="35"/>
      <c r="AA97" s="35"/>
      <c r="AB97" s="35"/>
      <c r="AC97" s="35"/>
      <c r="AD97" s="35"/>
      <c r="AE97" s="35"/>
      <c r="AT97" s="18" t="s">
        <v>154</v>
      </c>
      <c r="AU97" s="18" t="s">
        <v>81</v>
      </c>
    </row>
    <row r="98" spans="1:65" s="14" customFormat="1" ht="11.25">
      <c r="B98" s="208"/>
      <c r="C98" s="209"/>
      <c r="D98" s="199" t="s">
        <v>156</v>
      </c>
      <c r="E98" s="210" t="s">
        <v>19</v>
      </c>
      <c r="F98" s="211" t="s">
        <v>617</v>
      </c>
      <c r="G98" s="209"/>
      <c r="H98" s="212">
        <v>7.1999999999999995E-2</v>
      </c>
      <c r="I98" s="213"/>
      <c r="J98" s="209"/>
      <c r="K98" s="209"/>
      <c r="L98" s="214"/>
      <c r="M98" s="215"/>
      <c r="N98" s="216"/>
      <c r="O98" s="216"/>
      <c r="P98" s="216"/>
      <c r="Q98" s="216"/>
      <c r="R98" s="216"/>
      <c r="S98" s="216"/>
      <c r="T98" s="217"/>
      <c r="AT98" s="218" t="s">
        <v>156</v>
      </c>
      <c r="AU98" s="218" t="s">
        <v>81</v>
      </c>
      <c r="AV98" s="14" t="s">
        <v>81</v>
      </c>
      <c r="AW98" s="14" t="s">
        <v>33</v>
      </c>
      <c r="AX98" s="14" t="s">
        <v>71</v>
      </c>
      <c r="AY98" s="218" t="s">
        <v>144</v>
      </c>
    </row>
    <row r="99" spans="1:65" s="15" customFormat="1" ht="11.25">
      <c r="B99" s="219"/>
      <c r="C99" s="220"/>
      <c r="D99" s="199" t="s">
        <v>156</v>
      </c>
      <c r="E99" s="221" t="s">
        <v>19</v>
      </c>
      <c r="F99" s="222" t="s">
        <v>159</v>
      </c>
      <c r="G99" s="220"/>
      <c r="H99" s="223">
        <v>7.1999999999999995E-2</v>
      </c>
      <c r="I99" s="224"/>
      <c r="J99" s="220"/>
      <c r="K99" s="220"/>
      <c r="L99" s="225"/>
      <c r="M99" s="226"/>
      <c r="N99" s="227"/>
      <c r="O99" s="227"/>
      <c r="P99" s="227"/>
      <c r="Q99" s="227"/>
      <c r="R99" s="227"/>
      <c r="S99" s="227"/>
      <c r="T99" s="228"/>
      <c r="AT99" s="229" t="s">
        <v>156</v>
      </c>
      <c r="AU99" s="229" t="s">
        <v>81</v>
      </c>
      <c r="AV99" s="15" t="s">
        <v>152</v>
      </c>
      <c r="AW99" s="15" t="s">
        <v>33</v>
      </c>
      <c r="AX99" s="15" t="s">
        <v>79</v>
      </c>
      <c r="AY99" s="229" t="s">
        <v>144</v>
      </c>
    </row>
    <row r="100" spans="1:65" s="12" customFormat="1" ht="22.9" customHeight="1">
      <c r="B100" s="163"/>
      <c r="C100" s="164"/>
      <c r="D100" s="165" t="s">
        <v>70</v>
      </c>
      <c r="E100" s="177" t="s">
        <v>226</v>
      </c>
      <c r="F100" s="177" t="s">
        <v>227</v>
      </c>
      <c r="G100" s="164"/>
      <c r="H100" s="164"/>
      <c r="I100" s="167"/>
      <c r="J100" s="178">
        <f>BK100</f>
        <v>0</v>
      </c>
      <c r="K100" s="164"/>
      <c r="L100" s="169"/>
      <c r="M100" s="170"/>
      <c r="N100" s="171"/>
      <c r="O100" s="171"/>
      <c r="P100" s="172">
        <f>SUM(P101:P110)</f>
        <v>0</v>
      </c>
      <c r="Q100" s="171"/>
      <c r="R100" s="172">
        <f>SUM(R101:R110)</f>
        <v>0</v>
      </c>
      <c r="S100" s="171"/>
      <c r="T100" s="173">
        <f>SUM(T101:T110)</f>
        <v>0</v>
      </c>
      <c r="AR100" s="174" t="s">
        <v>79</v>
      </c>
      <c r="AT100" s="175" t="s">
        <v>70</v>
      </c>
      <c r="AU100" s="175" t="s">
        <v>79</v>
      </c>
      <c r="AY100" s="174" t="s">
        <v>144</v>
      </c>
      <c r="BK100" s="176">
        <f>SUM(BK101:BK110)</f>
        <v>0</v>
      </c>
    </row>
    <row r="101" spans="1:65" s="2" customFormat="1" ht="24.2" customHeight="1">
      <c r="A101" s="35"/>
      <c r="B101" s="36"/>
      <c r="C101" s="179" t="s">
        <v>168</v>
      </c>
      <c r="D101" s="179" t="s">
        <v>147</v>
      </c>
      <c r="E101" s="180" t="s">
        <v>618</v>
      </c>
      <c r="F101" s="181" t="s">
        <v>619</v>
      </c>
      <c r="G101" s="182" t="s">
        <v>231</v>
      </c>
      <c r="H101" s="183">
        <v>0.60199999999999998</v>
      </c>
      <c r="I101" s="184"/>
      <c r="J101" s="185">
        <f>ROUND(I101*H101,2)</f>
        <v>0</v>
      </c>
      <c r="K101" s="181" t="s">
        <v>151</v>
      </c>
      <c r="L101" s="40"/>
      <c r="M101" s="186" t="s">
        <v>19</v>
      </c>
      <c r="N101" s="187" t="s">
        <v>42</v>
      </c>
      <c r="O101" s="65"/>
      <c r="P101" s="188">
        <f>O101*H101</f>
        <v>0</v>
      </c>
      <c r="Q101" s="188">
        <v>0</v>
      </c>
      <c r="R101" s="188">
        <f>Q101*H101</f>
        <v>0</v>
      </c>
      <c r="S101" s="188">
        <v>0</v>
      </c>
      <c r="T101" s="189">
        <f>S101*H101</f>
        <v>0</v>
      </c>
      <c r="U101" s="35"/>
      <c r="V101" s="35"/>
      <c r="W101" s="35"/>
      <c r="X101" s="35"/>
      <c r="Y101" s="35"/>
      <c r="Z101" s="35"/>
      <c r="AA101" s="35"/>
      <c r="AB101" s="35"/>
      <c r="AC101" s="35"/>
      <c r="AD101" s="35"/>
      <c r="AE101" s="35"/>
      <c r="AR101" s="190" t="s">
        <v>152</v>
      </c>
      <c r="AT101" s="190" t="s">
        <v>147</v>
      </c>
      <c r="AU101" s="190" t="s">
        <v>81</v>
      </c>
      <c r="AY101" s="18" t="s">
        <v>144</v>
      </c>
      <c r="BE101" s="191">
        <f>IF(N101="základní",J101,0)</f>
        <v>0</v>
      </c>
      <c r="BF101" s="191">
        <f>IF(N101="snížená",J101,0)</f>
        <v>0</v>
      </c>
      <c r="BG101" s="191">
        <f>IF(N101="zákl. přenesená",J101,0)</f>
        <v>0</v>
      </c>
      <c r="BH101" s="191">
        <f>IF(N101="sníž. přenesená",J101,0)</f>
        <v>0</v>
      </c>
      <c r="BI101" s="191">
        <f>IF(N101="nulová",J101,0)</f>
        <v>0</v>
      </c>
      <c r="BJ101" s="18" t="s">
        <v>79</v>
      </c>
      <c r="BK101" s="191">
        <f>ROUND(I101*H101,2)</f>
        <v>0</v>
      </c>
      <c r="BL101" s="18" t="s">
        <v>152</v>
      </c>
      <c r="BM101" s="190" t="s">
        <v>620</v>
      </c>
    </row>
    <row r="102" spans="1:65" s="2" customFormat="1" ht="11.25">
      <c r="A102" s="35"/>
      <c r="B102" s="36"/>
      <c r="C102" s="37"/>
      <c r="D102" s="192" t="s">
        <v>154</v>
      </c>
      <c r="E102" s="37"/>
      <c r="F102" s="193" t="s">
        <v>621</v>
      </c>
      <c r="G102" s="37"/>
      <c r="H102" s="37"/>
      <c r="I102" s="194"/>
      <c r="J102" s="37"/>
      <c r="K102" s="37"/>
      <c r="L102" s="40"/>
      <c r="M102" s="195"/>
      <c r="N102" s="196"/>
      <c r="O102" s="65"/>
      <c r="P102" s="65"/>
      <c r="Q102" s="65"/>
      <c r="R102" s="65"/>
      <c r="S102" s="65"/>
      <c r="T102" s="66"/>
      <c r="U102" s="35"/>
      <c r="V102" s="35"/>
      <c r="W102" s="35"/>
      <c r="X102" s="35"/>
      <c r="Y102" s="35"/>
      <c r="Z102" s="35"/>
      <c r="AA102" s="35"/>
      <c r="AB102" s="35"/>
      <c r="AC102" s="35"/>
      <c r="AD102" s="35"/>
      <c r="AE102" s="35"/>
      <c r="AT102" s="18" t="s">
        <v>154</v>
      </c>
      <c r="AU102" s="18" t="s">
        <v>81</v>
      </c>
    </row>
    <row r="103" spans="1:65" s="2" customFormat="1" ht="21.75" customHeight="1">
      <c r="A103" s="35"/>
      <c r="B103" s="36"/>
      <c r="C103" s="179" t="s">
        <v>152</v>
      </c>
      <c r="D103" s="179" t="s">
        <v>147</v>
      </c>
      <c r="E103" s="180" t="s">
        <v>247</v>
      </c>
      <c r="F103" s="181" t="s">
        <v>248</v>
      </c>
      <c r="G103" s="182" t="s">
        <v>231</v>
      </c>
      <c r="H103" s="183">
        <v>0.60199999999999998</v>
      </c>
      <c r="I103" s="184"/>
      <c r="J103" s="185">
        <f>ROUND(I103*H103,2)</f>
        <v>0</v>
      </c>
      <c r="K103" s="181" t="s">
        <v>151</v>
      </c>
      <c r="L103" s="40"/>
      <c r="M103" s="186" t="s">
        <v>19</v>
      </c>
      <c r="N103" s="187" t="s">
        <v>42</v>
      </c>
      <c r="O103" s="65"/>
      <c r="P103" s="188">
        <f>O103*H103</f>
        <v>0</v>
      </c>
      <c r="Q103" s="188">
        <v>0</v>
      </c>
      <c r="R103" s="188">
        <f>Q103*H103</f>
        <v>0</v>
      </c>
      <c r="S103" s="188">
        <v>0</v>
      </c>
      <c r="T103" s="189">
        <f>S103*H103</f>
        <v>0</v>
      </c>
      <c r="U103" s="35"/>
      <c r="V103" s="35"/>
      <c r="W103" s="35"/>
      <c r="X103" s="35"/>
      <c r="Y103" s="35"/>
      <c r="Z103" s="35"/>
      <c r="AA103" s="35"/>
      <c r="AB103" s="35"/>
      <c r="AC103" s="35"/>
      <c r="AD103" s="35"/>
      <c r="AE103" s="35"/>
      <c r="AR103" s="190" t="s">
        <v>152</v>
      </c>
      <c r="AT103" s="190" t="s">
        <v>147</v>
      </c>
      <c r="AU103" s="190" t="s">
        <v>81</v>
      </c>
      <c r="AY103" s="18" t="s">
        <v>144</v>
      </c>
      <c r="BE103" s="191">
        <f>IF(N103="základní",J103,0)</f>
        <v>0</v>
      </c>
      <c r="BF103" s="191">
        <f>IF(N103="snížená",J103,0)</f>
        <v>0</v>
      </c>
      <c r="BG103" s="191">
        <f>IF(N103="zákl. přenesená",J103,0)</f>
        <v>0</v>
      </c>
      <c r="BH103" s="191">
        <f>IF(N103="sníž. přenesená",J103,0)</f>
        <v>0</v>
      </c>
      <c r="BI103" s="191">
        <f>IF(N103="nulová",J103,0)</f>
        <v>0</v>
      </c>
      <c r="BJ103" s="18" t="s">
        <v>79</v>
      </c>
      <c r="BK103" s="191">
        <f>ROUND(I103*H103,2)</f>
        <v>0</v>
      </c>
      <c r="BL103" s="18" t="s">
        <v>152</v>
      </c>
      <c r="BM103" s="190" t="s">
        <v>622</v>
      </c>
    </row>
    <row r="104" spans="1:65" s="2" customFormat="1" ht="11.25">
      <c r="A104" s="35"/>
      <c r="B104" s="36"/>
      <c r="C104" s="37"/>
      <c r="D104" s="192" t="s">
        <v>154</v>
      </c>
      <c r="E104" s="37"/>
      <c r="F104" s="193" t="s">
        <v>250</v>
      </c>
      <c r="G104" s="37"/>
      <c r="H104" s="37"/>
      <c r="I104" s="194"/>
      <c r="J104" s="37"/>
      <c r="K104" s="37"/>
      <c r="L104" s="40"/>
      <c r="M104" s="195"/>
      <c r="N104" s="196"/>
      <c r="O104" s="65"/>
      <c r="P104" s="65"/>
      <c r="Q104" s="65"/>
      <c r="R104" s="65"/>
      <c r="S104" s="65"/>
      <c r="T104" s="66"/>
      <c r="U104" s="35"/>
      <c r="V104" s="35"/>
      <c r="W104" s="35"/>
      <c r="X104" s="35"/>
      <c r="Y104" s="35"/>
      <c r="Z104" s="35"/>
      <c r="AA104" s="35"/>
      <c r="AB104" s="35"/>
      <c r="AC104" s="35"/>
      <c r="AD104" s="35"/>
      <c r="AE104" s="35"/>
      <c r="AT104" s="18" t="s">
        <v>154</v>
      </c>
      <c r="AU104" s="18" t="s">
        <v>81</v>
      </c>
    </row>
    <row r="105" spans="1:65" s="2" customFormat="1" ht="24.2" customHeight="1">
      <c r="A105" s="35"/>
      <c r="B105" s="36"/>
      <c r="C105" s="179" t="s">
        <v>178</v>
      </c>
      <c r="D105" s="179" t="s">
        <v>147</v>
      </c>
      <c r="E105" s="180" t="s">
        <v>252</v>
      </c>
      <c r="F105" s="181" t="s">
        <v>253</v>
      </c>
      <c r="G105" s="182" t="s">
        <v>231</v>
      </c>
      <c r="H105" s="183">
        <v>11.438000000000001</v>
      </c>
      <c r="I105" s="184"/>
      <c r="J105" s="185">
        <f>ROUND(I105*H105,2)</f>
        <v>0</v>
      </c>
      <c r="K105" s="181" t="s">
        <v>151</v>
      </c>
      <c r="L105" s="40"/>
      <c r="M105" s="186" t="s">
        <v>19</v>
      </c>
      <c r="N105" s="187" t="s">
        <v>42</v>
      </c>
      <c r="O105" s="65"/>
      <c r="P105" s="188">
        <f>O105*H105</f>
        <v>0</v>
      </c>
      <c r="Q105" s="188">
        <v>0</v>
      </c>
      <c r="R105" s="188">
        <f>Q105*H105</f>
        <v>0</v>
      </c>
      <c r="S105" s="188">
        <v>0</v>
      </c>
      <c r="T105" s="189">
        <f>S105*H105</f>
        <v>0</v>
      </c>
      <c r="U105" s="35"/>
      <c r="V105" s="35"/>
      <c r="W105" s="35"/>
      <c r="X105" s="35"/>
      <c r="Y105" s="35"/>
      <c r="Z105" s="35"/>
      <c r="AA105" s="35"/>
      <c r="AB105" s="35"/>
      <c r="AC105" s="35"/>
      <c r="AD105" s="35"/>
      <c r="AE105" s="35"/>
      <c r="AR105" s="190" t="s">
        <v>152</v>
      </c>
      <c r="AT105" s="190" t="s">
        <v>147</v>
      </c>
      <c r="AU105" s="190" t="s">
        <v>81</v>
      </c>
      <c r="AY105" s="18" t="s">
        <v>144</v>
      </c>
      <c r="BE105" s="191">
        <f>IF(N105="základní",J105,0)</f>
        <v>0</v>
      </c>
      <c r="BF105" s="191">
        <f>IF(N105="snížená",J105,0)</f>
        <v>0</v>
      </c>
      <c r="BG105" s="191">
        <f>IF(N105="zákl. přenesená",J105,0)</f>
        <v>0</v>
      </c>
      <c r="BH105" s="191">
        <f>IF(N105="sníž. přenesená",J105,0)</f>
        <v>0</v>
      </c>
      <c r="BI105" s="191">
        <f>IF(N105="nulová",J105,0)</f>
        <v>0</v>
      </c>
      <c r="BJ105" s="18" t="s">
        <v>79</v>
      </c>
      <c r="BK105" s="191">
        <f>ROUND(I105*H105,2)</f>
        <v>0</v>
      </c>
      <c r="BL105" s="18" t="s">
        <v>152</v>
      </c>
      <c r="BM105" s="190" t="s">
        <v>623</v>
      </c>
    </row>
    <row r="106" spans="1:65" s="2" customFormat="1" ht="11.25">
      <c r="A106" s="35"/>
      <c r="B106" s="36"/>
      <c r="C106" s="37"/>
      <c r="D106" s="192" t="s">
        <v>154</v>
      </c>
      <c r="E106" s="37"/>
      <c r="F106" s="193" t="s">
        <v>255</v>
      </c>
      <c r="G106" s="37"/>
      <c r="H106" s="37"/>
      <c r="I106" s="194"/>
      <c r="J106" s="37"/>
      <c r="K106" s="37"/>
      <c r="L106" s="40"/>
      <c r="M106" s="195"/>
      <c r="N106" s="196"/>
      <c r="O106" s="65"/>
      <c r="P106" s="65"/>
      <c r="Q106" s="65"/>
      <c r="R106" s="65"/>
      <c r="S106" s="65"/>
      <c r="T106" s="66"/>
      <c r="U106" s="35"/>
      <c r="V106" s="35"/>
      <c r="W106" s="35"/>
      <c r="X106" s="35"/>
      <c r="Y106" s="35"/>
      <c r="Z106" s="35"/>
      <c r="AA106" s="35"/>
      <c r="AB106" s="35"/>
      <c r="AC106" s="35"/>
      <c r="AD106" s="35"/>
      <c r="AE106" s="35"/>
      <c r="AT106" s="18" t="s">
        <v>154</v>
      </c>
      <c r="AU106" s="18" t="s">
        <v>81</v>
      </c>
    </row>
    <row r="107" spans="1:65" s="14" customFormat="1" ht="11.25">
      <c r="B107" s="208"/>
      <c r="C107" s="209"/>
      <c r="D107" s="199" t="s">
        <v>156</v>
      </c>
      <c r="E107" s="210" t="s">
        <v>19</v>
      </c>
      <c r="F107" s="211" t="s">
        <v>624</v>
      </c>
      <c r="G107" s="209"/>
      <c r="H107" s="212">
        <v>11.438000000000001</v>
      </c>
      <c r="I107" s="213"/>
      <c r="J107" s="209"/>
      <c r="K107" s="209"/>
      <c r="L107" s="214"/>
      <c r="M107" s="215"/>
      <c r="N107" s="216"/>
      <c r="O107" s="216"/>
      <c r="P107" s="216"/>
      <c r="Q107" s="216"/>
      <c r="R107" s="216"/>
      <c r="S107" s="216"/>
      <c r="T107" s="217"/>
      <c r="AT107" s="218" t="s">
        <v>156</v>
      </c>
      <c r="AU107" s="218" t="s">
        <v>81</v>
      </c>
      <c r="AV107" s="14" t="s">
        <v>81</v>
      </c>
      <c r="AW107" s="14" t="s">
        <v>33</v>
      </c>
      <c r="AX107" s="14" t="s">
        <v>71</v>
      </c>
      <c r="AY107" s="218" t="s">
        <v>144</v>
      </c>
    </row>
    <row r="108" spans="1:65" s="15" customFormat="1" ht="11.25">
      <c r="B108" s="219"/>
      <c r="C108" s="220"/>
      <c r="D108" s="199" t="s">
        <v>156</v>
      </c>
      <c r="E108" s="221" t="s">
        <v>19</v>
      </c>
      <c r="F108" s="222" t="s">
        <v>159</v>
      </c>
      <c r="G108" s="220"/>
      <c r="H108" s="223">
        <v>11.438000000000001</v>
      </c>
      <c r="I108" s="224"/>
      <c r="J108" s="220"/>
      <c r="K108" s="220"/>
      <c r="L108" s="225"/>
      <c r="M108" s="226"/>
      <c r="N108" s="227"/>
      <c r="O108" s="227"/>
      <c r="P108" s="227"/>
      <c r="Q108" s="227"/>
      <c r="R108" s="227"/>
      <c r="S108" s="227"/>
      <c r="T108" s="228"/>
      <c r="AT108" s="229" t="s">
        <v>156</v>
      </c>
      <c r="AU108" s="229" t="s">
        <v>81</v>
      </c>
      <c r="AV108" s="15" t="s">
        <v>152</v>
      </c>
      <c r="AW108" s="15" t="s">
        <v>33</v>
      </c>
      <c r="AX108" s="15" t="s">
        <v>79</v>
      </c>
      <c r="AY108" s="229" t="s">
        <v>144</v>
      </c>
    </row>
    <row r="109" spans="1:65" s="2" customFormat="1" ht="24.2" customHeight="1">
      <c r="A109" s="35"/>
      <c r="B109" s="36"/>
      <c r="C109" s="179" t="s">
        <v>145</v>
      </c>
      <c r="D109" s="179" t="s">
        <v>147</v>
      </c>
      <c r="E109" s="180" t="s">
        <v>257</v>
      </c>
      <c r="F109" s="181" t="s">
        <v>258</v>
      </c>
      <c r="G109" s="182" t="s">
        <v>231</v>
      </c>
      <c r="H109" s="183">
        <v>0.60199999999999998</v>
      </c>
      <c r="I109" s="184"/>
      <c r="J109" s="185">
        <f>ROUND(I109*H109,2)</f>
        <v>0</v>
      </c>
      <c r="K109" s="181" t="s">
        <v>151</v>
      </c>
      <c r="L109" s="40"/>
      <c r="M109" s="186" t="s">
        <v>19</v>
      </c>
      <c r="N109" s="187" t="s">
        <v>42</v>
      </c>
      <c r="O109" s="65"/>
      <c r="P109" s="188">
        <f>O109*H109</f>
        <v>0</v>
      </c>
      <c r="Q109" s="188">
        <v>0</v>
      </c>
      <c r="R109" s="188">
        <f>Q109*H109</f>
        <v>0</v>
      </c>
      <c r="S109" s="188">
        <v>0</v>
      </c>
      <c r="T109" s="189">
        <f>S109*H109</f>
        <v>0</v>
      </c>
      <c r="U109" s="35"/>
      <c r="V109" s="35"/>
      <c r="W109" s="35"/>
      <c r="X109" s="35"/>
      <c r="Y109" s="35"/>
      <c r="Z109" s="35"/>
      <c r="AA109" s="35"/>
      <c r="AB109" s="35"/>
      <c r="AC109" s="35"/>
      <c r="AD109" s="35"/>
      <c r="AE109" s="35"/>
      <c r="AR109" s="190" t="s">
        <v>152</v>
      </c>
      <c r="AT109" s="190" t="s">
        <v>147</v>
      </c>
      <c r="AU109" s="190" t="s">
        <v>81</v>
      </c>
      <c r="AY109" s="18" t="s">
        <v>144</v>
      </c>
      <c r="BE109" s="191">
        <f>IF(N109="základní",J109,0)</f>
        <v>0</v>
      </c>
      <c r="BF109" s="191">
        <f>IF(N109="snížená",J109,0)</f>
        <v>0</v>
      </c>
      <c r="BG109" s="191">
        <f>IF(N109="zákl. přenesená",J109,0)</f>
        <v>0</v>
      </c>
      <c r="BH109" s="191">
        <f>IF(N109="sníž. přenesená",J109,0)</f>
        <v>0</v>
      </c>
      <c r="BI109" s="191">
        <f>IF(N109="nulová",J109,0)</f>
        <v>0</v>
      </c>
      <c r="BJ109" s="18" t="s">
        <v>79</v>
      </c>
      <c r="BK109" s="191">
        <f>ROUND(I109*H109,2)</f>
        <v>0</v>
      </c>
      <c r="BL109" s="18" t="s">
        <v>152</v>
      </c>
      <c r="BM109" s="190" t="s">
        <v>625</v>
      </c>
    </row>
    <row r="110" spans="1:65" s="2" customFormat="1" ht="11.25">
      <c r="A110" s="35"/>
      <c r="B110" s="36"/>
      <c r="C110" s="37"/>
      <c r="D110" s="192" t="s">
        <v>154</v>
      </c>
      <c r="E110" s="37"/>
      <c r="F110" s="193" t="s">
        <v>260</v>
      </c>
      <c r="G110" s="37"/>
      <c r="H110" s="37"/>
      <c r="I110" s="194"/>
      <c r="J110" s="37"/>
      <c r="K110" s="37"/>
      <c r="L110" s="40"/>
      <c r="M110" s="195"/>
      <c r="N110" s="196"/>
      <c r="O110" s="65"/>
      <c r="P110" s="65"/>
      <c r="Q110" s="65"/>
      <c r="R110" s="65"/>
      <c r="S110" s="65"/>
      <c r="T110" s="66"/>
      <c r="U110" s="35"/>
      <c r="V110" s="35"/>
      <c r="W110" s="35"/>
      <c r="X110" s="35"/>
      <c r="Y110" s="35"/>
      <c r="Z110" s="35"/>
      <c r="AA110" s="35"/>
      <c r="AB110" s="35"/>
      <c r="AC110" s="35"/>
      <c r="AD110" s="35"/>
      <c r="AE110" s="35"/>
      <c r="AT110" s="18" t="s">
        <v>154</v>
      </c>
      <c r="AU110" s="18" t="s">
        <v>81</v>
      </c>
    </row>
    <row r="111" spans="1:65" s="12" customFormat="1" ht="22.9" customHeight="1">
      <c r="B111" s="163"/>
      <c r="C111" s="164"/>
      <c r="D111" s="165" t="s">
        <v>70</v>
      </c>
      <c r="E111" s="177" t="s">
        <v>261</v>
      </c>
      <c r="F111" s="177" t="s">
        <v>262</v>
      </c>
      <c r="G111" s="164"/>
      <c r="H111" s="164"/>
      <c r="I111" s="167"/>
      <c r="J111" s="178">
        <f>BK111</f>
        <v>0</v>
      </c>
      <c r="K111" s="164"/>
      <c r="L111" s="169"/>
      <c r="M111" s="170"/>
      <c r="N111" s="171"/>
      <c r="O111" s="171"/>
      <c r="P111" s="172">
        <f>SUM(P112:P113)</f>
        <v>0</v>
      </c>
      <c r="Q111" s="171"/>
      <c r="R111" s="172">
        <f>SUM(R112:R113)</f>
        <v>0</v>
      </c>
      <c r="S111" s="171"/>
      <c r="T111" s="173">
        <f>SUM(T112:T113)</f>
        <v>0</v>
      </c>
      <c r="AR111" s="174" t="s">
        <v>79</v>
      </c>
      <c r="AT111" s="175" t="s">
        <v>70</v>
      </c>
      <c r="AU111" s="175" t="s">
        <v>79</v>
      </c>
      <c r="AY111" s="174" t="s">
        <v>144</v>
      </c>
      <c r="BK111" s="176">
        <f>SUM(BK112:BK113)</f>
        <v>0</v>
      </c>
    </row>
    <row r="112" spans="1:65" s="2" customFormat="1" ht="33" customHeight="1">
      <c r="A112" s="35"/>
      <c r="B112" s="36"/>
      <c r="C112" s="179" t="s">
        <v>199</v>
      </c>
      <c r="D112" s="179" t="s">
        <v>147</v>
      </c>
      <c r="E112" s="180" t="s">
        <v>626</v>
      </c>
      <c r="F112" s="181" t="s">
        <v>627</v>
      </c>
      <c r="G112" s="182" t="s">
        <v>231</v>
      </c>
      <c r="H112" s="183">
        <v>0.18099999999999999</v>
      </c>
      <c r="I112" s="184"/>
      <c r="J112" s="185">
        <f>ROUND(I112*H112,2)</f>
        <v>0</v>
      </c>
      <c r="K112" s="181" t="s">
        <v>151</v>
      </c>
      <c r="L112" s="40"/>
      <c r="M112" s="186" t="s">
        <v>19</v>
      </c>
      <c r="N112" s="187" t="s">
        <v>42</v>
      </c>
      <c r="O112" s="65"/>
      <c r="P112" s="188">
        <f>O112*H112</f>
        <v>0</v>
      </c>
      <c r="Q112" s="188">
        <v>0</v>
      </c>
      <c r="R112" s="188">
        <f>Q112*H112</f>
        <v>0</v>
      </c>
      <c r="S112" s="188">
        <v>0</v>
      </c>
      <c r="T112" s="189">
        <f>S112*H112</f>
        <v>0</v>
      </c>
      <c r="U112" s="35"/>
      <c r="V112" s="35"/>
      <c r="W112" s="35"/>
      <c r="X112" s="35"/>
      <c r="Y112" s="35"/>
      <c r="Z112" s="35"/>
      <c r="AA112" s="35"/>
      <c r="AB112" s="35"/>
      <c r="AC112" s="35"/>
      <c r="AD112" s="35"/>
      <c r="AE112" s="35"/>
      <c r="AR112" s="190" t="s">
        <v>152</v>
      </c>
      <c r="AT112" s="190" t="s">
        <v>147</v>
      </c>
      <c r="AU112" s="190" t="s">
        <v>81</v>
      </c>
      <c r="AY112" s="18" t="s">
        <v>144</v>
      </c>
      <c r="BE112" s="191">
        <f>IF(N112="základní",J112,0)</f>
        <v>0</v>
      </c>
      <c r="BF112" s="191">
        <f>IF(N112="snížená",J112,0)</f>
        <v>0</v>
      </c>
      <c r="BG112" s="191">
        <f>IF(N112="zákl. přenesená",J112,0)</f>
        <v>0</v>
      </c>
      <c r="BH112" s="191">
        <f>IF(N112="sníž. přenesená",J112,0)</f>
        <v>0</v>
      </c>
      <c r="BI112" s="191">
        <f>IF(N112="nulová",J112,0)</f>
        <v>0</v>
      </c>
      <c r="BJ112" s="18" t="s">
        <v>79</v>
      </c>
      <c r="BK112" s="191">
        <f>ROUND(I112*H112,2)</f>
        <v>0</v>
      </c>
      <c r="BL112" s="18" t="s">
        <v>152</v>
      </c>
      <c r="BM112" s="190" t="s">
        <v>628</v>
      </c>
    </row>
    <row r="113" spans="1:65" s="2" customFormat="1" ht="11.25">
      <c r="A113" s="35"/>
      <c r="B113" s="36"/>
      <c r="C113" s="37"/>
      <c r="D113" s="192" t="s">
        <v>154</v>
      </c>
      <c r="E113" s="37"/>
      <c r="F113" s="193" t="s">
        <v>629</v>
      </c>
      <c r="G113" s="37"/>
      <c r="H113" s="37"/>
      <c r="I113" s="194"/>
      <c r="J113" s="37"/>
      <c r="K113" s="37"/>
      <c r="L113" s="40"/>
      <c r="M113" s="195"/>
      <c r="N113" s="196"/>
      <c r="O113" s="65"/>
      <c r="P113" s="65"/>
      <c r="Q113" s="65"/>
      <c r="R113" s="65"/>
      <c r="S113" s="65"/>
      <c r="T113" s="66"/>
      <c r="U113" s="35"/>
      <c r="V113" s="35"/>
      <c r="W113" s="35"/>
      <c r="X113" s="35"/>
      <c r="Y113" s="35"/>
      <c r="Z113" s="35"/>
      <c r="AA113" s="35"/>
      <c r="AB113" s="35"/>
      <c r="AC113" s="35"/>
      <c r="AD113" s="35"/>
      <c r="AE113" s="35"/>
      <c r="AT113" s="18" t="s">
        <v>154</v>
      </c>
      <c r="AU113" s="18" t="s">
        <v>81</v>
      </c>
    </row>
    <row r="114" spans="1:65" s="12" customFormat="1" ht="25.9" customHeight="1">
      <c r="B114" s="163"/>
      <c r="C114" s="164"/>
      <c r="D114" s="165" t="s">
        <v>70</v>
      </c>
      <c r="E114" s="166" t="s">
        <v>268</v>
      </c>
      <c r="F114" s="166" t="s">
        <v>269</v>
      </c>
      <c r="G114" s="164"/>
      <c r="H114" s="164"/>
      <c r="I114" s="167"/>
      <c r="J114" s="168">
        <f>BK114</f>
        <v>0</v>
      </c>
      <c r="K114" s="164"/>
      <c r="L114" s="169"/>
      <c r="M114" s="170"/>
      <c r="N114" s="171"/>
      <c r="O114" s="171"/>
      <c r="P114" s="172">
        <f>P115+P132+P165+P170</f>
        <v>0</v>
      </c>
      <c r="Q114" s="171"/>
      <c r="R114" s="172">
        <f>R115+R132+R165+R170</f>
        <v>0.61939999999999995</v>
      </c>
      <c r="S114" s="171"/>
      <c r="T114" s="173">
        <f>T115+T132+T165+T170</f>
        <v>0.12911999999999998</v>
      </c>
      <c r="AR114" s="174" t="s">
        <v>81</v>
      </c>
      <c r="AT114" s="175" t="s">
        <v>70</v>
      </c>
      <c r="AU114" s="175" t="s">
        <v>71</v>
      </c>
      <c r="AY114" s="174" t="s">
        <v>144</v>
      </c>
      <c r="BK114" s="176">
        <f>BK115+BK132+BK165+BK170</f>
        <v>0</v>
      </c>
    </row>
    <row r="115" spans="1:65" s="12" customFormat="1" ht="22.9" customHeight="1">
      <c r="B115" s="163"/>
      <c r="C115" s="164"/>
      <c r="D115" s="165" t="s">
        <v>70</v>
      </c>
      <c r="E115" s="177" t="s">
        <v>528</v>
      </c>
      <c r="F115" s="177" t="s">
        <v>630</v>
      </c>
      <c r="G115" s="164"/>
      <c r="H115" s="164"/>
      <c r="I115" s="167"/>
      <c r="J115" s="178">
        <f>BK115</f>
        <v>0</v>
      </c>
      <c r="K115" s="164"/>
      <c r="L115" s="169"/>
      <c r="M115" s="170"/>
      <c r="N115" s="171"/>
      <c r="O115" s="171"/>
      <c r="P115" s="172">
        <f>SUM(P116:P131)</f>
        <v>0</v>
      </c>
      <c r="Q115" s="171"/>
      <c r="R115" s="172">
        <f>SUM(R116:R131)</f>
        <v>1.043E-2</v>
      </c>
      <c r="S115" s="171"/>
      <c r="T115" s="173">
        <f>SUM(T116:T131)</f>
        <v>0</v>
      </c>
      <c r="AR115" s="174" t="s">
        <v>81</v>
      </c>
      <c r="AT115" s="175" t="s">
        <v>70</v>
      </c>
      <c r="AU115" s="175" t="s">
        <v>79</v>
      </c>
      <c r="AY115" s="174" t="s">
        <v>144</v>
      </c>
      <c r="BK115" s="176">
        <f>SUM(BK116:BK131)</f>
        <v>0</v>
      </c>
    </row>
    <row r="116" spans="1:65" s="2" customFormat="1" ht="16.5" customHeight="1">
      <c r="A116" s="35"/>
      <c r="B116" s="36"/>
      <c r="C116" s="179" t="s">
        <v>210</v>
      </c>
      <c r="D116" s="179" t="s">
        <v>147</v>
      </c>
      <c r="E116" s="180" t="s">
        <v>631</v>
      </c>
      <c r="F116" s="181" t="s">
        <v>632</v>
      </c>
      <c r="G116" s="182" t="s">
        <v>294</v>
      </c>
      <c r="H116" s="183">
        <v>3</v>
      </c>
      <c r="I116" s="184"/>
      <c r="J116" s="185">
        <f>ROUND(I116*H116,2)</f>
        <v>0</v>
      </c>
      <c r="K116" s="181" t="s">
        <v>151</v>
      </c>
      <c r="L116" s="40"/>
      <c r="M116" s="186" t="s">
        <v>19</v>
      </c>
      <c r="N116" s="187" t="s">
        <v>42</v>
      </c>
      <c r="O116" s="65"/>
      <c r="P116" s="188">
        <f>O116*H116</f>
        <v>0</v>
      </c>
      <c r="Q116" s="188">
        <v>0</v>
      </c>
      <c r="R116" s="188">
        <f>Q116*H116</f>
        <v>0</v>
      </c>
      <c r="S116" s="188">
        <v>0</v>
      </c>
      <c r="T116" s="189">
        <f>S116*H116</f>
        <v>0</v>
      </c>
      <c r="U116" s="35"/>
      <c r="V116" s="35"/>
      <c r="W116" s="35"/>
      <c r="X116" s="35"/>
      <c r="Y116" s="35"/>
      <c r="Z116" s="35"/>
      <c r="AA116" s="35"/>
      <c r="AB116" s="35"/>
      <c r="AC116" s="35"/>
      <c r="AD116" s="35"/>
      <c r="AE116" s="35"/>
      <c r="AR116" s="190" t="s">
        <v>263</v>
      </c>
      <c r="AT116" s="190" t="s">
        <v>147</v>
      </c>
      <c r="AU116" s="190" t="s">
        <v>81</v>
      </c>
      <c r="AY116" s="18" t="s">
        <v>144</v>
      </c>
      <c r="BE116" s="191">
        <f>IF(N116="základní",J116,0)</f>
        <v>0</v>
      </c>
      <c r="BF116" s="191">
        <f>IF(N116="snížená",J116,0)</f>
        <v>0</v>
      </c>
      <c r="BG116" s="191">
        <f>IF(N116="zákl. přenesená",J116,0)</f>
        <v>0</v>
      </c>
      <c r="BH116" s="191">
        <f>IF(N116="sníž. přenesená",J116,0)</f>
        <v>0</v>
      </c>
      <c r="BI116" s="191">
        <f>IF(N116="nulová",J116,0)</f>
        <v>0</v>
      </c>
      <c r="BJ116" s="18" t="s">
        <v>79</v>
      </c>
      <c r="BK116" s="191">
        <f>ROUND(I116*H116,2)</f>
        <v>0</v>
      </c>
      <c r="BL116" s="18" t="s">
        <v>263</v>
      </c>
      <c r="BM116" s="190" t="s">
        <v>633</v>
      </c>
    </row>
    <row r="117" spans="1:65" s="2" customFormat="1" ht="11.25">
      <c r="A117" s="35"/>
      <c r="B117" s="36"/>
      <c r="C117" s="37"/>
      <c r="D117" s="192" t="s">
        <v>154</v>
      </c>
      <c r="E117" s="37"/>
      <c r="F117" s="193" t="s">
        <v>634</v>
      </c>
      <c r="G117" s="37"/>
      <c r="H117" s="37"/>
      <c r="I117" s="194"/>
      <c r="J117" s="37"/>
      <c r="K117" s="37"/>
      <c r="L117" s="40"/>
      <c r="M117" s="195"/>
      <c r="N117" s="196"/>
      <c r="O117" s="65"/>
      <c r="P117" s="65"/>
      <c r="Q117" s="65"/>
      <c r="R117" s="65"/>
      <c r="S117" s="65"/>
      <c r="T117" s="66"/>
      <c r="U117" s="35"/>
      <c r="V117" s="35"/>
      <c r="W117" s="35"/>
      <c r="X117" s="35"/>
      <c r="Y117" s="35"/>
      <c r="Z117" s="35"/>
      <c r="AA117" s="35"/>
      <c r="AB117" s="35"/>
      <c r="AC117" s="35"/>
      <c r="AD117" s="35"/>
      <c r="AE117" s="35"/>
      <c r="AT117" s="18" t="s">
        <v>154</v>
      </c>
      <c r="AU117" s="18" t="s">
        <v>81</v>
      </c>
    </row>
    <row r="118" spans="1:65" s="2" customFormat="1" ht="16.5" customHeight="1">
      <c r="A118" s="35"/>
      <c r="B118" s="36"/>
      <c r="C118" s="179" t="s">
        <v>160</v>
      </c>
      <c r="D118" s="179" t="s">
        <v>147</v>
      </c>
      <c r="E118" s="180" t="s">
        <v>635</v>
      </c>
      <c r="F118" s="181" t="s">
        <v>636</v>
      </c>
      <c r="G118" s="182" t="s">
        <v>294</v>
      </c>
      <c r="H118" s="183">
        <v>1</v>
      </c>
      <c r="I118" s="184"/>
      <c r="J118" s="185">
        <f>ROUND(I118*H118,2)</f>
        <v>0</v>
      </c>
      <c r="K118" s="181" t="s">
        <v>151</v>
      </c>
      <c r="L118" s="40"/>
      <c r="M118" s="186" t="s">
        <v>19</v>
      </c>
      <c r="N118" s="187" t="s">
        <v>42</v>
      </c>
      <c r="O118" s="65"/>
      <c r="P118" s="188">
        <f>O118*H118</f>
        <v>0</v>
      </c>
      <c r="Q118" s="188">
        <v>8.8999999999999995E-4</v>
      </c>
      <c r="R118" s="188">
        <f>Q118*H118</f>
        <v>8.8999999999999995E-4</v>
      </c>
      <c r="S118" s="188">
        <v>0</v>
      </c>
      <c r="T118" s="189">
        <f>S118*H118</f>
        <v>0</v>
      </c>
      <c r="U118" s="35"/>
      <c r="V118" s="35"/>
      <c r="W118" s="35"/>
      <c r="X118" s="35"/>
      <c r="Y118" s="35"/>
      <c r="Z118" s="35"/>
      <c r="AA118" s="35"/>
      <c r="AB118" s="35"/>
      <c r="AC118" s="35"/>
      <c r="AD118" s="35"/>
      <c r="AE118" s="35"/>
      <c r="AR118" s="190" t="s">
        <v>263</v>
      </c>
      <c r="AT118" s="190" t="s">
        <v>147</v>
      </c>
      <c r="AU118" s="190" t="s">
        <v>81</v>
      </c>
      <c r="AY118" s="18" t="s">
        <v>144</v>
      </c>
      <c r="BE118" s="191">
        <f>IF(N118="základní",J118,0)</f>
        <v>0</v>
      </c>
      <c r="BF118" s="191">
        <f>IF(N118="snížená",J118,0)</f>
        <v>0</v>
      </c>
      <c r="BG118" s="191">
        <f>IF(N118="zákl. přenesená",J118,0)</f>
        <v>0</v>
      </c>
      <c r="BH118" s="191">
        <f>IF(N118="sníž. přenesená",J118,0)</f>
        <v>0</v>
      </c>
      <c r="BI118" s="191">
        <f>IF(N118="nulová",J118,0)</f>
        <v>0</v>
      </c>
      <c r="BJ118" s="18" t="s">
        <v>79</v>
      </c>
      <c r="BK118" s="191">
        <f>ROUND(I118*H118,2)</f>
        <v>0</v>
      </c>
      <c r="BL118" s="18" t="s">
        <v>263</v>
      </c>
      <c r="BM118" s="190" t="s">
        <v>637</v>
      </c>
    </row>
    <row r="119" spans="1:65" s="2" customFormat="1" ht="11.25">
      <c r="A119" s="35"/>
      <c r="B119" s="36"/>
      <c r="C119" s="37"/>
      <c r="D119" s="192" t="s">
        <v>154</v>
      </c>
      <c r="E119" s="37"/>
      <c r="F119" s="193" t="s">
        <v>638</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154</v>
      </c>
      <c r="AU119" s="18" t="s">
        <v>81</v>
      </c>
    </row>
    <row r="120" spans="1:65" s="2" customFormat="1" ht="16.5" customHeight="1">
      <c r="A120" s="35"/>
      <c r="B120" s="36"/>
      <c r="C120" s="179" t="s">
        <v>228</v>
      </c>
      <c r="D120" s="179" t="s">
        <v>147</v>
      </c>
      <c r="E120" s="180" t="s">
        <v>639</v>
      </c>
      <c r="F120" s="181" t="s">
        <v>640</v>
      </c>
      <c r="G120" s="182" t="s">
        <v>294</v>
      </c>
      <c r="H120" s="183">
        <v>6</v>
      </c>
      <c r="I120" s="184"/>
      <c r="J120" s="185">
        <f>ROUND(I120*H120,2)</f>
        <v>0</v>
      </c>
      <c r="K120" s="181" t="s">
        <v>151</v>
      </c>
      <c r="L120" s="40"/>
      <c r="M120" s="186" t="s">
        <v>19</v>
      </c>
      <c r="N120" s="187" t="s">
        <v>42</v>
      </c>
      <c r="O120" s="65"/>
      <c r="P120" s="188">
        <f>O120*H120</f>
        <v>0</v>
      </c>
      <c r="Q120" s="188">
        <v>5.1999999999999995E-4</v>
      </c>
      <c r="R120" s="188">
        <f>Q120*H120</f>
        <v>3.1199999999999995E-3</v>
      </c>
      <c r="S120" s="188">
        <v>0</v>
      </c>
      <c r="T120" s="189">
        <f>S120*H120</f>
        <v>0</v>
      </c>
      <c r="U120" s="35"/>
      <c r="V120" s="35"/>
      <c r="W120" s="35"/>
      <c r="X120" s="35"/>
      <c r="Y120" s="35"/>
      <c r="Z120" s="35"/>
      <c r="AA120" s="35"/>
      <c r="AB120" s="35"/>
      <c r="AC120" s="35"/>
      <c r="AD120" s="35"/>
      <c r="AE120" s="35"/>
      <c r="AR120" s="190" t="s">
        <v>263</v>
      </c>
      <c r="AT120" s="190" t="s">
        <v>147</v>
      </c>
      <c r="AU120" s="190" t="s">
        <v>81</v>
      </c>
      <c r="AY120" s="18" t="s">
        <v>144</v>
      </c>
      <c r="BE120" s="191">
        <f>IF(N120="základní",J120,0)</f>
        <v>0</v>
      </c>
      <c r="BF120" s="191">
        <f>IF(N120="snížená",J120,0)</f>
        <v>0</v>
      </c>
      <c r="BG120" s="191">
        <f>IF(N120="zákl. přenesená",J120,0)</f>
        <v>0</v>
      </c>
      <c r="BH120" s="191">
        <f>IF(N120="sníž. přenesená",J120,0)</f>
        <v>0</v>
      </c>
      <c r="BI120" s="191">
        <f>IF(N120="nulová",J120,0)</f>
        <v>0</v>
      </c>
      <c r="BJ120" s="18" t="s">
        <v>79</v>
      </c>
      <c r="BK120" s="191">
        <f>ROUND(I120*H120,2)</f>
        <v>0</v>
      </c>
      <c r="BL120" s="18" t="s">
        <v>263</v>
      </c>
      <c r="BM120" s="190" t="s">
        <v>641</v>
      </c>
    </row>
    <row r="121" spans="1:65" s="2" customFormat="1" ht="11.25">
      <c r="A121" s="35"/>
      <c r="B121" s="36"/>
      <c r="C121" s="37"/>
      <c r="D121" s="192" t="s">
        <v>154</v>
      </c>
      <c r="E121" s="37"/>
      <c r="F121" s="193" t="s">
        <v>642</v>
      </c>
      <c r="G121" s="37"/>
      <c r="H121" s="37"/>
      <c r="I121" s="194"/>
      <c r="J121" s="37"/>
      <c r="K121" s="37"/>
      <c r="L121" s="40"/>
      <c r="M121" s="195"/>
      <c r="N121" s="196"/>
      <c r="O121" s="65"/>
      <c r="P121" s="65"/>
      <c r="Q121" s="65"/>
      <c r="R121" s="65"/>
      <c r="S121" s="65"/>
      <c r="T121" s="66"/>
      <c r="U121" s="35"/>
      <c r="V121" s="35"/>
      <c r="W121" s="35"/>
      <c r="X121" s="35"/>
      <c r="Y121" s="35"/>
      <c r="Z121" s="35"/>
      <c r="AA121" s="35"/>
      <c r="AB121" s="35"/>
      <c r="AC121" s="35"/>
      <c r="AD121" s="35"/>
      <c r="AE121" s="35"/>
      <c r="AT121" s="18" t="s">
        <v>154</v>
      </c>
      <c r="AU121" s="18" t="s">
        <v>81</v>
      </c>
    </row>
    <row r="122" spans="1:65" s="2" customFormat="1" ht="16.5" customHeight="1">
      <c r="A122" s="35"/>
      <c r="B122" s="36"/>
      <c r="C122" s="179" t="s">
        <v>234</v>
      </c>
      <c r="D122" s="179" t="s">
        <v>147</v>
      </c>
      <c r="E122" s="180" t="s">
        <v>643</v>
      </c>
      <c r="F122" s="181" t="s">
        <v>644</v>
      </c>
      <c r="G122" s="182" t="s">
        <v>237</v>
      </c>
      <c r="H122" s="183">
        <v>6</v>
      </c>
      <c r="I122" s="184"/>
      <c r="J122" s="185">
        <f>ROUND(I122*H122,2)</f>
        <v>0</v>
      </c>
      <c r="K122" s="181" t="s">
        <v>151</v>
      </c>
      <c r="L122" s="40"/>
      <c r="M122" s="186" t="s">
        <v>19</v>
      </c>
      <c r="N122" s="187" t="s">
        <v>42</v>
      </c>
      <c r="O122" s="65"/>
      <c r="P122" s="188">
        <f>O122*H122</f>
        <v>0</v>
      </c>
      <c r="Q122" s="188">
        <v>5.9000000000000003E-4</v>
      </c>
      <c r="R122" s="188">
        <f>Q122*H122</f>
        <v>3.5400000000000002E-3</v>
      </c>
      <c r="S122" s="188">
        <v>0</v>
      </c>
      <c r="T122" s="189">
        <f>S122*H122</f>
        <v>0</v>
      </c>
      <c r="U122" s="35"/>
      <c r="V122" s="35"/>
      <c r="W122" s="35"/>
      <c r="X122" s="35"/>
      <c r="Y122" s="35"/>
      <c r="Z122" s="35"/>
      <c r="AA122" s="35"/>
      <c r="AB122" s="35"/>
      <c r="AC122" s="35"/>
      <c r="AD122" s="35"/>
      <c r="AE122" s="35"/>
      <c r="AR122" s="190" t="s">
        <v>263</v>
      </c>
      <c r="AT122" s="190" t="s">
        <v>147</v>
      </c>
      <c r="AU122" s="190" t="s">
        <v>81</v>
      </c>
      <c r="AY122" s="18" t="s">
        <v>144</v>
      </c>
      <c r="BE122" s="191">
        <f>IF(N122="základní",J122,0)</f>
        <v>0</v>
      </c>
      <c r="BF122" s="191">
        <f>IF(N122="snížená",J122,0)</f>
        <v>0</v>
      </c>
      <c r="BG122" s="191">
        <f>IF(N122="zákl. přenesená",J122,0)</f>
        <v>0</v>
      </c>
      <c r="BH122" s="191">
        <f>IF(N122="sníž. přenesená",J122,0)</f>
        <v>0</v>
      </c>
      <c r="BI122" s="191">
        <f>IF(N122="nulová",J122,0)</f>
        <v>0</v>
      </c>
      <c r="BJ122" s="18" t="s">
        <v>79</v>
      </c>
      <c r="BK122" s="191">
        <f>ROUND(I122*H122,2)</f>
        <v>0</v>
      </c>
      <c r="BL122" s="18" t="s">
        <v>263</v>
      </c>
      <c r="BM122" s="190" t="s">
        <v>645</v>
      </c>
    </row>
    <row r="123" spans="1:65" s="2" customFormat="1" ht="11.25">
      <c r="A123" s="35"/>
      <c r="B123" s="36"/>
      <c r="C123" s="37"/>
      <c r="D123" s="192" t="s">
        <v>154</v>
      </c>
      <c r="E123" s="37"/>
      <c r="F123" s="193" t="s">
        <v>646</v>
      </c>
      <c r="G123" s="37"/>
      <c r="H123" s="37"/>
      <c r="I123" s="194"/>
      <c r="J123" s="37"/>
      <c r="K123" s="37"/>
      <c r="L123" s="40"/>
      <c r="M123" s="195"/>
      <c r="N123" s="196"/>
      <c r="O123" s="65"/>
      <c r="P123" s="65"/>
      <c r="Q123" s="65"/>
      <c r="R123" s="65"/>
      <c r="S123" s="65"/>
      <c r="T123" s="66"/>
      <c r="U123" s="35"/>
      <c r="V123" s="35"/>
      <c r="W123" s="35"/>
      <c r="X123" s="35"/>
      <c r="Y123" s="35"/>
      <c r="Z123" s="35"/>
      <c r="AA123" s="35"/>
      <c r="AB123" s="35"/>
      <c r="AC123" s="35"/>
      <c r="AD123" s="35"/>
      <c r="AE123" s="35"/>
      <c r="AT123" s="18" t="s">
        <v>154</v>
      </c>
      <c r="AU123" s="18" t="s">
        <v>81</v>
      </c>
    </row>
    <row r="124" spans="1:65" s="2" customFormat="1" ht="16.5" customHeight="1">
      <c r="A124" s="35"/>
      <c r="B124" s="36"/>
      <c r="C124" s="179" t="s">
        <v>240</v>
      </c>
      <c r="D124" s="179" t="s">
        <v>147</v>
      </c>
      <c r="E124" s="180" t="s">
        <v>647</v>
      </c>
      <c r="F124" s="181" t="s">
        <v>648</v>
      </c>
      <c r="G124" s="182" t="s">
        <v>237</v>
      </c>
      <c r="H124" s="183">
        <v>6</v>
      </c>
      <c r="I124" s="184"/>
      <c r="J124" s="185">
        <f>ROUND(I124*H124,2)</f>
        <v>0</v>
      </c>
      <c r="K124" s="181" t="s">
        <v>151</v>
      </c>
      <c r="L124" s="40"/>
      <c r="M124" s="186" t="s">
        <v>19</v>
      </c>
      <c r="N124" s="187" t="s">
        <v>42</v>
      </c>
      <c r="O124" s="65"/>
      <c r="P124" s="188">
        <f>O124*H124</f>
        <v>0</v>
      </c>
      <c r="Q124" s="188">
        <v>4.8000000000000001E-4</v>
      </c>
      <c r="R124" s="188">
        <f>Q124*H124</f>
        <v>2.8800000000000002E-3</v>
      </c>
      <c r="S124" s="188">
        <v>0</v>
      </c>
      <c r="T124" s="189">
        <f>S124*H124</f>
        <v>0</v>
      </c>
      <c r="U124" s="35"/>
      <c r="V124" s="35"/>
      <c r="W124" s="35"/>
      <c r="X124" s="35"/>
      <c r="Y124" s="35"/>
      <c r="Z124" s="35"/>
      <c r="AA124" s="35"/>
      <c r="AB124" s="35"/>
      <c r="AC124" s="35"/>
      <c r="AD124" s="35"/>
      <c r="AE124" s="35"/>
      <c r="AR124" s="190" t="s">
        <v>263</v>
      </c>
      <c r="AT124" s="190" t="s">
        <v>147</v>
      </c>
      <c r="AU124" s="190" t="s">
        <v>81</v>
      </c>
      <c r="AY124" s="18" t="s">
        <v>144</v>
      </c>
      <c r="BE124" s="191">
        <f>IF(N124="základní",J124,0)</f>
        <v>0</v>
      </c>
      <c r="BF124" s="191">
        <f>IF(N124="snížená",J124,0)</f>
        <v>0</v>
      </c>
      <c r="BG124" s="191">
        <f>IF(N124="zákl. přenesená",J124,0)</f>
        <v>0</v>
      </c>
      <c r="BH124" s="191">
        <f>IF(N124="sníž. přenesená",J124,0)</f>
        <v>0</v>
      </c>
      <c r="BI124" s="191">
        <f>IF(N124="nulová",J124,0)</f>
        <v>0</v>
      </c>
      <c r="BJ124" s="18" t="s">
        <v>79</v>
      </c>
      <c r="BK124" s="191">
        <f>ROUND(I124*H124,2)</f>
        <v>0</v>
      </c>
      <c r="BL124" s="18" t="s">
        <v>263</v>
      </c>
      <c r="BM124" s="190" t="s">
        <v>649</v>
      </c>
    </row>
    <row r="125" spans="1:65" s="2" customFormat="1" ht="11.25">
      <c r="A125" s="35"/>
      <c r="B125" s="36"/>
      <c r="C125" s="37"/>
      <c r="D125" s="192" t="s">
        <v>154</v>
      </c>
      <c r="E125" s="37"/>
      <c r="F125" s="193" t="s">
        <v>650</v>
      </c>
      <c r="G125" s="37"/>
      <c r="H125" s="37"/>
      <c r="I125" s="194"/>
      <c r="J125" s="37"/>
      <c r="K125" s="37"/>
      <c r="L125" s="40"/>
      <c r="M125" s="195"/>
      <c r="N125" s="196"/>
      <c r="O125" s="65"/>
      <c r="P125" s="65"/>
      <c r="Q125" s="65"/>
      <c r="R125" s="65"/>
      <c r="S125" s="65"/>
      <c r="T125" s="66"/>
      <c r="U125" s="35"/>
      <c r="V125" s="35"/>
      <c r="W125" s="35"/>
      <c r="X125" s="35"/>
      <c r="Y125" s="35"/>
      <c r="Z125" s="35"/>
      <c r="AA125" s="35"/>
      <c r="AB125" s="35"/>
      <c r="AC125" s="35"/>
      <c r="AD125" s="35"/>
      <c r="AE125" s="35"/>
      <c r="AT125" s="18" t="s">
        <v>154</v>
      </c>
      <c r="AU125" s="18" t="s">
        <v>81</v>
      </c>
    </row>
    <row r="126" spans="1:65" s="2" customFormat="1" ht="16.5" customHeight="1">
      <c r="A126" s="35"/>
      <c r="B126" s="36"/>
      <c r="C126" s="179" t="s">
        <v>246</v>
      </c>
      <c r="D126" s="179" t="s">
        <v>147</v>
      </c>
      <c r="E126" s="180" t="s">
        <v>651</v>
      </c>
      <c r="F126" s="181" t="s">
        <v>652</v>
      </c>
      <c r="G126" s="182" t="s">
        <v>294</v>
      </c>
      <c r="H126" s="183">
        <v>9</v>
      </c>
      <c r="I126" s="184"/>
      <c r="J126" s="185">
        <f>ROUND(I126*H126,2)</f>
        <v>0</v>
      </c>
      <c r="K126" s="181" t="s">
        <v>151</v>
      </c>
      <c r="L126" s="40"/>
      <c r="M126" s="186" t="s">
        <v>19</v>
      </c>
      <c r="N126" s="187" t="s">
        <v>42</v>
      </c>
      <c r="O126" s="65"/>
      <c r="P126" s="188">
        <f>O126*H126</f>
        <v>0</v>
      </c>
      <c r="Q126" s="188">
        <v>0</v>
      </c>
      <c r="R126" s="188">
        <f>Q126*H126</f>
        <v>0</v>
      </c>
      <c r="S126" s="188">
        <v>0</v>
      </c>
      <c r="T126" s="189">
        <f>S126*H126</f>
        <v>0</v>
      </c>
      <c r="U126" s="35"/>
      <c r="V126" s="35"/>
      <c r="W126" s="35"/>
      <c r="X126" s="35"/>
      <c r="Y126" s="35"/>
      <c r="Z126" s="35"/>
      <c r="AA126" s="35"/>
      <c r="AB126" s="35"/>
      <c r="AC126" s="35"/>
      <c r="AD126" s="35"/>
      <c r="AE126" s="35"/>
      <c r="AR126" s="190" t="s">
        <v>263</v>
      </c>
      <c r="AT126" s="190" t="s">
        <v>147</v>
      </c>
      <c r="AU126" s="190" t="s">
        <v>81</v>
      </c>
      <c r="AY126" s="18" t="s">
        <v>144</v>
      </c>
      <c r="BE126" s="191">
        <f>IF(N126="základní",J126,0)</f>
        <v>0</v>
      </c>
      <c r="BF126" s="191">
        <f>IF(N126="snížená",J126,0)</f>
        <v>0</v>
      </c>
      <c r="BG126" s="191">
        <f>IF(N126="zákl. přenesená",J126,0)</f>
        <v>0</v>
      </c>
      <c r="BH126" s="191">
        <f>IF(N126="sníž. přenesená",J126,0)</f>
        <v>0</v>
      </c>
      <c r="BI126" s="191">
        <f>IF(N126="nulová",J126,0)</f>
        <v>0</v>
      </c>
      <c r="BJ126" s="18" t="s">
        <v>79</v>
      </c>
      <c r="BK126" s="191">
        <f>ROUND(I126*H126,2)</f>
        <v>0</v>
      </c>
      <c r="BL126" s="18" t="s">
        <v>263</v>
      </c>
      <c r="BM126" s="190" t="s">
        <v>653</v>
      </c>
    </row>
    <row r="127" spans="1:65" s="2" customFormat="1" ht="11.25">
      <c r="A127" s="35"/>
      <c r="B127" s="36"/>
      <c r="C127" s="37"/>
      <c r="D127" s="192" t="s">
        <v>154</v>
      </c>
      <c r="E127" s="37"/>
      <c r="F127" s="193" t="s">
        <v>654</v>
      </c>
      <c r="G127" s="37"/>
      <c r="H127" s="37"/>
      <c r="I127" s="194"/>
      <c r="J127" s="37"/>
      <c r="K127" s="37"/>
      <c r="L127" s="40"/>
      <c r="M127" s="195"/>
      <c r="N127" s="196"/>
      <c r="O127" s="65"/>
      <c r="P127" s="65"/>
      <c r="Q127" s="65"/>
      <c r="R127" s="65"/>
      <c r="S127" s="65"/>
      <c r="T127" s="66"/>
      <c r="U127" s="35"/>
      <c r="V127" s="35"/>
      <c r="W127" s="35"/>
      <c r="X127" s="35"/>
      <c r="Y127" s="35"/>
      <c r="Z127" s="35"/>
      <c r="AA127" s="35"/>
      <c r="AB127" s="35"/>
      <c r="AC127" s="35"/>
      <c r="AD127" s="35"/>
      <c r="AE127" s="35"/>
      <c r="AT127" s="18" t="s">
        <v>154</v>
      </c>
      <c r="AU127" s="18" t="s">
        <v>81</v>
      </c>
    </row>
    <row r="128" spans="1:65" s="2" customFormat="1" ht="16.5" customHeight="1">
      <c r="A128" s="35"/>
      <c r="B128" s="36"/>
      <c r="C128" s="179" t="s">
        <v>251</v>
      </c>
      <c r="D128" s="179" t="s">
        <v>147</v>
      </c>
      <c r="E128" s="180" t="s">
        <v>655</v>
      </c>
      <c r="F128" s="181" t="s">
        <v>656</v>
      </c>
      <c r="G128" s="182" t="s">
        <v>237</v>
      </c>
      <c r="H128" s="183">
        <v>11</v>
      </c>
      <c r="I128" s="184"/>
      <c r="J128" s="185">
        <f>ROUND(I128*H128,2)</f>
        <v>0</v>
      </c>
      <c r="K128" s="181" t="s">
        <v>151</v>
      </c>
      <c r="L128" s="40"/>
      <c r="M128" s="186" t="s">
        <v>19</v>
      </c>
      <c r="N128" s="187" t="s">
        <v>42</v>
      </c>
      <c r="O128" s="65"/>
      <c r="P128" s="188">
        <f>O128*H128</f>
        <v>0</v>
      </c>
      <c r="Q128" s="188">
        <v>0</v>
      </c>
      <c r="R128" s="188">
        <f>Q128*H128</f>
        <v>0</v>
      </c>
      <c r="S128" s="188">
        <v>0</v>
      </c>
      <c r="T128" s="189">
        <f>S128*H128</f>
        <v>0</v>
      </c>
      <c r="U128" s="35"/>
      <c r="V128" s="35"/>
      <c r="W128" s="35"/>
      <c r="X128" s="35"/>
      <c r="Y128" s="35"/>
      <c r="Z128" s="35"/>
      <c r="AA128" s="35"/>
      <c r="AB128" s="35"/>
      <c r="AC128" s="35"/>
      <c r="AD128" s="35"/>
      <c r="AE128" s="35"/>
      <c r="AR128" s="190" t="s">
        <v>263</v>
      </c>
      <c r="AT128" s="190" t="s">
        <v>147</v>
      </c>
      <c r="AU128" s="190" t="s">
        <v>81</v>
      </c>
      <c r="AY128" s="18" t="s">
        <v>144</v>
      </c>
      <c r="BE128" s="191">
        <f>IF(N128="základní",J128,0)</f>
        <v>0</v>
      </c>
      <c r="BF128" s="191">
        <f>IF(N128="snížená",J128,0)</f>
        <v>0</v>
      </c>
      <c r="BG128" s="191">
        <f>IF(N128="zákl. přenesená",J128,0)</f>
        <v>0</v>
      </c>
      <c r="BH128" s="191">
        <f>IF(N128="sníž. přenesená",J128,0)</f>
        <v>0</v>
      </c>
      <c r="BI128" s="191">
        <f>IF(N128="nulová",J128,0)</f>
        <v>0</v>
      </c>
      <c r="BJ128" s="18" t="s">
        <v>79</v>
      </c>
      <c r="BK128" s="191">
        <f>ROUND(I128*H128,2)</f>
        <v>0</v>
      </c>
      <c r="BL128" s="18" t="s">
        <v>263</v>
      </c>
      <c r="BM128" s="190" t="s">
        <v>657</v>
      </c>
    </row>
    <row r="129" spans="1:65" s="2" customFormat="1" ht="11.25">
      <c r="A129" s="35"/>
      <c r="B129" s="36"/>
      <c r="C129" s="37"/>
      <c r="D129" s="192" t="s">
        <v>154</v>
      </c>
      <c r="E129" s="37"/>
      <c r="F129" s="193" t="s">
        <v>658</v>
      </c>
      <c r="G129" s="37"/>
      <c r="H129" s="37"/>
      <c r="I129" s="194"/>
      <c r="J129" s="37"/>
      <c r="K129" s="37"/>
      <c r="L129" s="40"/>
      <c r="M129" s="195"/>
      <c r="N129" s="196"/>
      <c r="O129" s="65"/>
      <c r="P129" s="65"/>
      <c r="Q129" s="65"/>
      <c r="R129" s="65"/>
      <c r="S129" s="65"/>
      <c r="T129" s="66"/>
      <c r="U129" s="35"/>
      <c r="V129" s="35"/>
      <c r="W129" s="35"/>
      <c r="X129" s="35"/>
      <c r="Y129" s="35"/>
      <c r="Z129" s="35"/>
      <c r="AA129" s="35"/>
      <c r="AB129" s="35"/>
      <c r="AC129" s="35"/>
      <c r="AD129" s="35"/>
      <c r="AE129" s="35"/>
      <c r="AT129" s="18" t="s">
        <v>154</v>
      </c>
      <c r="AU129" s="18" t="s">
        <v>81</v>
      </c>
    </row>
    <row r="130" spans="1:65" s="2" customFormat="1" ht="24.2" customHeight="1">
      <c r="A130" s="35"/>
      <c r="B130" s="36"/>
      <c r="C130" s="179" t="s">
        <v>8</v>
      </c>
      <c r="D130" s="179" t="s">
        <v>147</v>
      </c>
      <c r="E130" s="180" t="s">
        <v>659</v>
      </c>
      <c r="F130" s="181" t="s">
        <v>660</v>
      </c>
      <c r="G130" s="182" t="s">
        <v>231</v>
      </c>
      <c r="H130" s="183">
        <v>0.01</v>
      </c>
      <c r="I130" s="184"/>
      <c r="J130" s="185">
        <f>ROUND(I130*H130,2)</f>
        <v>0</v>
      </c>
      <c r="K130" s="181" t="s">
        <v>151</v>
      </c>
      <c r="L130" s="40"/>
      <c r="M130" s="186" t="s">
        <v>19</v>
      </c>
      <c r="N130" s="187" t="s">
        <v>42</v>
      </c>
      <c r="O130" s="65"/>
      <c r="P130" s="188">
        <f>O130*H130</f>
        <v>0</v>
      </c>
      <c r="Q130" s="188">
        <v>0</v>
      </c>
      <c r="R130" s="188">
        <f>Q130*H130</f>
        <v>0</v>
      </c>
      <c r="S130" s="188">
        <v>0</v>
      </c>
      <c r="T130" s="189">
        <f>S130*H130</f>
        <v>0</v>
      </c>
      <c r="U130" s="35"/>
      <c r="V130" s="35"/>
      <c r="W130" s="35"/>
      <c r="X130" s="35"/>
      <c r="Y130" s="35"/>
      <c r="Z130" s="35"/>
      <c r="AA130" s="35"/>
      <c r="AB130" s="35"/>
      <c r="AC130" s="35"/>
      <c r="AD130" s="35"/>
      <c r="AE130" s="35"/>
      <c r="AR130" s="190" t="s">
        <v>263</v>
      </c>
      <c r="AT130" s="190" t="s">
        <v>147</v>
      </c>
      <c r="AU130" s="190" t="s">
        <v>81</v>
      </c>
      <c r="AY130" s="18" t="s">
        <v>144</v>
      </c>
      <c r="BE130" s="191">
        <f>IF(N130="základní",J130,0)</f>
        <v>0</v>
      </c>
      <c r="BF130" s="191">
        <f>IF(N130="snížená",J130,0)</f>
        <v>0</v>
      </c>
      <c r="BG130" s="191">
        <f>IF(N130="zákl. přenesená",J130,0)</f>
        <v>0</v>
      </c>
      <c r="BH130" s="191">
        <f>IF(N130="sníž. přenesená",J130,0)</f>
        <v>0</v>
      </c>
      <c r="BI130" s="191">
        <f>IF(N130="nulová",J130,0)</f>
        <v>0</v>
      </c>
      <c r="BJ130" s="18" t="s">
        <v>79</v>
      </c>
      <c r="BK130" s="191">
        <f>ROUND(I130*H130,2)</f>
        <v>0</v>
      </c>
      <c r="BL130" s="18" t="s">
        <v>263</v>
      </c>
      <c r="BM130" s="190" t="s">
        <v>661</v>
      </c>
    </row>
    <row r="131" spans="1:65" s="2" customFormat="1" ht="11.25">
      <c r="A131" s="35"/>
      <c r="B131" s="36"/>
      <c r="C131" s="37"/>
      <c r="D131" s="192" t="s">
        <v>154</v>
      </c>
      <c r="E131" s="37"/>
      <c r="F131" s="193" t="s">
        <v>662</v>
      </c>
      <c r="G131" s="37"/>
      <c r="H131" s="37"/>
      <c r="I131" s="194"/>
      <c r="J131" s="37"/>
      <c r="K131" s="37"/>
      <c r="L131" s="40"/>
      <c r="M131" s="195"/>
      <c r="N131" s="196"/>
      <c r="O131" s="65"/>
      <c r="P131" s="65"/>
      <c r="Q131" s="65"/>
      <c r="R131" s="65"/>
      <c r="S131" s="65"/>
      <c r="T131" s="66"/>
      <c r="U131" s="35"/>
      <c r="V131" s="35"/>
      <c r="W131" s="35"/>
      <c r="X131" s="35"/>
      <c r="Y131" s="35"/>
      <c r="Z131" s="35"/>
      <c r="AA131" s="35"/>
      <c r="AB131" s="35"/>
      <c r="AC131" s="35"/>
      <c r="AD131" s="35"/>
      <c r="AE131" s="35"/>
      <c r="AT131" s="18" t="s">
        <v>154</v>
      </c>
      <c r="AU131" s="18" t="s">
        <v>81</v>
      </c>
    </row>
    <row r="132" spans="1:65" s="12" customFormat="1" ht="22.9" customHeight="1">
      <c r="B132" s="163"/>
      <c r="C132" s="164"/>
      <c r="D132" s="165" t="s">
        <v>70</v>
      </c>
      <c r="E132" s="177" t="s">
        <v>663</v>
      </c>
      <c r="F132" s="177" t="s">
        <v>664</v>
      </c>
      <c r="G132" s="164"/>
      <c r="H132" s="164"/>
      <c r="I132" s="167"/>
      <c r="J132" s="178">
        <f>BK132</f>
        <v>0</v>
      </c>
      <c r="K132" s="164"/>
      <c r="L132" s="169"/>
      <c r="M132" s="170"/>
      <c r="N132" s="171"/>
      <c r="O132" s="171"/>
      <c r="P132" s="172">
        <f>SUM(P133:P164)</f>
        <v>0</v>
      </c>
      <c r="Q132" s="171"/>
      <c r="R132" s="172">
        <f>SUM(R133:R164)</f>
        <v>0.13212000000000002</v>
      </c>
      <c r="S132" s="171"/>
      <c r="T132" s="173">
        <f>SUM(T133:T164)</f>
        <v>3.2400000000000003E-3</v>
      </c>
      <c r="AR132" s="174" t="s">
        <v>81</v>
      </c>
      <c r="AT132" s="175" t="s">
        <v>70</v>
      </c>
      <c r="AU132" s="175" t="s">
        <v>79</v>
      </c>
      <c r="AY132" s="174" t="s">
        <v>144</v>
      </c>
      <c r="BK132" s="176">
        <f>SUM(BK133:BK164)</f>
        <v>0</v>
      </c>
    </row>
    <row r="133" spans="1:65" s="2" customFormat="1" ht="16.5" customHeight="1">
      <c r="A133" s="35"/>
      <c r="B133" s="36"/>
      <c r="C133" s="179" t="s">
        <v>263</v>
      </c>
      <c r="D133" s="179" t="s">
        <v>147</v>
      </c>
      <c r="E133" s="180" t="s">
        <v>665</v>
      </c>
      <c r="F133" s="181" t="s">
        <v>666</v>
      </c>
      <c r="G133" s="182" t="s">
        <v>294</v>
      </c>
      <c r="H133" s="183">
        <v>9</v>
      </c>
      <c r="I133" s="184"/>
      <c r="J133" s="185">
        <f>ROUND(I133*H133,2)</f>
        <v>0</v>
      </c>
      <c r="K133" s="181" t="s">
        <v>151</v>
      </c>
      <c r="L133" s="40"/>
      <c r="M133" s="186" t="s">
        <v>19</v>
      </c>
      <c r="N133" s="187" t="s">
        <v>42</v>
      </c>
      <c r="O133" s="65"/>
      <c r="P133" s="188">
        <f>O133*H133</f>
        <v>0</v>
      </c>
      <c r="Q133" s="188">
        <v>0</v>
      </c>
      <c r="R133" s="188">
        <f>Q133*H133</f>
        <v>0</v>
      </c>
      <c r="S133" s="188">
        <v>0</v>
      </c>
      <c r="T133" s="189">
        <f>S133*H133</f>
        <v>0</v>
      </c>
      <c r="U133" s="35"/>
      <c r="V133" s="35"/>
      <c r="W133" s="35"/>
      <c r="X133" s="35"/>
      <c r="Y133" s="35"/>
      <c r="Z133" s="35"/>
      <c r="AA133" s="35"/>
      <c r="AB133" s="35"/>
      <c r="AC133" s="35"/>
      <c r="AD133" s="35"/>
      <c r="AE133" s="35"/>
      <c r="AR133" s="190" t="s">
        <v>263</v>
      </c>
      <c r="AT133" s="190" t="s">
        <v>147</v>
      </c>
      <c r="AU133" s="190" t="s">
        <v>81</v>
      </c>
      <c r="AY133" s="18" t="s">
        <v>144</v>
      </c>
      <c r="BE133" s="191">
        <f>IF(N133="základní",J133,0)</f>
        <v>0</v>
      </c>
      <c r="BF133" s="191">
        <f>IF(N133="snížená",J133,0)</f>
        <v>0</v>
      </c>
      <c r="BG133" s="191">
        <f>IF(N133="zákl. přenesená",J133,0)</f>
        <v>0</v>
      </c>
      <c r="BH133" s="191">
        <f>IF(N133="sníž. přenesená",J133,0)</f>
        <v>0</v>
      </c>
      <c r="BI133" s="191">
        <f>IF(N133="nulová",J133,0)</f>
        <v>0</v>
      </c>
      <c r="BJ133" s="18" t="s">
        <v>79</v>
      </c>
      <c r="BK133" s="191">
        <f>ROUND(I133*H133,2)</f>
        <v>0</v>
      </c>
      <c r="BL133" s="18" t="s">
        <v>263</v>
      </c>
      <c r="BM133" s="190" t="s">
        <v>667</v>
      </c>
    </row>
    <row r="134" spans="1:65" s="2" customFormat="1" ht="11.25">
      <c r="A134" s="35"/>
      <c r="B134" s="36"/>
      <c r="C134" s="37"/>
      <c r="D134" s="192" t="s">
        <v>154</v>
      </c>
      <c r="E134" s="37"/>
      <c r="F134" s="193" t="s">
        <v>668</v>
      </c>
      <c r="G134" s="37"/>
      <c r="H134" s="37"/>
      <c r="I134" s="194"/>
      <c r="J134" s="37"/>
      <c r="K134" s="37"/>
      <c r="L134" s="40"/>
      <c r="M134" s="195"/>
      <c r="N134" s="196"/>
      <c r="O134" s="65"/>
      <c r="P134" s="65"/>
      <c r="Q134" s="65"/>
      <c r="R134" s="65"/>
      <c r="S134" s="65"/>
      <c r="T134" s="66"/>
      <c r="U134" s="35"/>
      <c r="V134" s="35"/>
      <c r="W134" s="35"/>
      <c r="X134" s="35"/>
      <c r="Y134" s="35"/>
      <c r="Z134" s="35"/>
      <c r="AA134" s="35"/>
      <c r="AB134" s="35"/>
      <c r="AC134" s="35"/>
      <c r="AD134" s="35"/>
      <c r="AE134" s="35"/>
      <c r="AT134" s="18" t="s">
        <v>154</v>
      </c>
      <c r="AU134" s="18" t="s">
        <v>81</v>
      </c>
    </row>
    <row r="135" spans="1:65" s="2" customFormat="1" ht="16.5" customHeight="1">
      <c r="A135" s="35"/>
      <c r="B135" s="36"/>
      <c r="C135" s="179" t="s">
        <v>272</v>
      </c>
      <c r="D135" s="179" t="s">
        <v>147</v>
      </c>
      <c r="E135" s="180" t="s">
        <v>669</v>
      </c>
      <c r="F135" s="181" t="s">
        <v>670</v>
      </c>
      <c r="G135" s="182" t="s">
        <v>294</v>
      </c>
      <c r="H135" s="183">
        <v>9</v>
      </c>
      <c r="I135" s="184"/>
      <c r="J135" s="185">
        <f>ROUND(I135*H135,2)</f>
        <v>0</v>
      </c>
      <c r="K135" s="181" t="s">
        <v>151</v>
      </c>
      <c r="L135" s="40"/>
      <c r="M135" s="186" t="s">
        <v>19</v>
      </c>
      <c r="N135" s="187" t="s">
        <v>42</v>
      </c>
      <c r="O135" s="65"/>
      <c r="P135" s="188">
        <f>O135*H135</f>
        <v>0</v>
      </c>
      <c r="Q135" s="188">
        <v>4.0000000000000003E-5</v>
      </c>
      <c r="R135" s="188">
        <f>Q135*H135</f>
        <v>3.6000000000000002E-4</v>
      </c>
      <c r="S135" s="188">
        <v>3.6000000000000002E-4</v>
      </c>
      <c r="T135" s="189">
        <f>S135*H135</f>
        <v>3.2400000000000003E-3</v>
      </c>
      <c r="U135" s="35"/>
      <c r="V135" s="35"/>
      <c r="W135" s="35"/>
      <c r="X135" s="35"/>
      <c r="Y135" s="35"/>
      <c r="Z135" s="35"/>
      <c r="AA135" s="35"/>
      <c r="AB135" s="35"/>
      <c r="AC135" s="35"/>
      <c r="AD135" s="35"/>
      <c r="AE135" s="35"/>
      <c r="AR135" s="190" t="s">
        <v>263</v>
      </c>
      <c r="AT135" s="190" t="s">
        <v>147</v>
      </c>
      <c r="AU135" s="190" t="s">
        <v>81</v>
      </c>
      <c r="AY135" s="18" t="s">
        <v>144</v>
      </c>
      <c r="BE135" s="191">
        <f>IF(N135="základní",J135,0)</f>
        <v>0</v>
      </c>
      <c r="BF135" s="191">
        <f>IF(N135="snížená",J135,0)</f>
        <v>0</v>
      </c>
      <c r="BG135" s="191">
        <f>IF(N135="zákl. přenesená",J135,0)</f>
        <v>0</v>
      </c>
      <c r="BH135" s="191">
        <f>IF(N135="sníž. přenesená",J135,0)</f>
        <v>0</v>
      </c>
      <c r="BI135" s="191">
        <f>IF(N135="nulová",J135,0)</f>
        <v>0</v>
      </c>
      <c r="BJ135" s="18" t="s">
        <v>79</v>
      </c>
      <c r="BK135" s="191">
        <f>ROUND(I135*H135,2)</f>
        <v>0</v>
      </c>
      <c r="BL135" s="18" t="s">
        <v>263</v>
      </c>
      <c r="BM135" s="190" t="s">
        <v>671</v>
      </c>
    </row>
    <row r="136" spans="1:65" s="2" customFormat="1" ht="11.25">
      <c r="A136" s="35"/>
      <c r="B136" s="36"/>
      <c r="C136" s="37"/>
      <c r="D136" s="192" t="s">
        <v>154</v>
      </c>
      <c r="E136" s="37"/>
      <c r="F136" s="193" t="s">
        <v>672</v>
      </c>
      <c r="G136" s="37"/>
      <c r="H136" s="37"/>
      <c r="I136" s="194"/>
      <c r="J136" s="37"/>
      <c r="K136" s="37"/>
      <c r="L136" s="40"/>
      <c r="M136" s="195"/>
      <c r="N136" s="196"/>
      <c r="O136" s="65"/>
      <c r="P136" s="65"/>
      <c r="Q136" s="65"/>
      <c r="R136" s="65"/>
      <c r="S136" s="65"/>
      <c r="T136" s="66"/>
      <c r="U136" s="35"/>
      <c r="V136" s="35"/>
      <c r="W136" s="35"/>
      <c r="X136" s="35"/>
      <c r="Y136" s="35"/>
      <c r="Z136" s="35"/>
      <c r="AA136" s="35"/>
      <c r="AB136" s="35"/>
      <c r="AC136" s="35"/>
      <c r="AD136" s="35"/>
      <c r="AE136" s="35"/>
      <c r="AT136" s="18" t="s">
        <v>154</v>
      </c>
      <c r="AU136" s="18" t="s">
        <v>81</v>
      </c>
    </row>
    <row r="137" spans="1:65" s="2" customFormat="1" ht="16.5" customHeight="1">
      <c r="A137" s="35"/>
      <c r="B137" s="36"/>
      <c r="C137" s="179" t="s">
        <v>279</v>
      </c>
      <c r="D137" s="179" t="s">
        <v>147</v>
      </c>
      <c r="E137" s="180" t="s">
        <v>673</v>
      </c>
      <c r="F137" s="181" t="s">
        <v>674</v>
      </c>
      <c r="G137" s="182" t="s">
        <v>294</v>
      </c>
      <c r="H137" s="183">
        <v>18</v>
      </c>
      <c r="I137" s="184"/>
      <c r="J137" s="185">
        <f>ROUND(I137*H137,2)</f>
        <v>0</v>
      </c>
      <c r="K137" s="181" t="s">
        <v>151</v>
      </c>
      <c r="L137" s="40"/>
      <c r="M137" s="186" t="s">
        <v>19</v>
      </c>
      <c r="N137" s="187" t="s">
        <v>42</v>
      </c>
      <c r="O137" s="65"/>
      <c r="P137" s="188">
        <f>O137*H137</f>
        <v>0</v>
      </c>
      <c r="Q137" s="188">
        <v>0</v>
      </c>
      <c r="R137" s="188">
        <f>Q137*H137</f>
        <v>0</v>
      </c>
      <c r="S137" s="188">
        <v>0</v>
      </c>
      <c r="T137" s="189">
        <f>S137*H137</f>
        <v>0</v>
      </c>
      <c r="U137" s="35"/>
      <c r="V137" s="35"/>
      <c r="W137" s="35"/>
      <c r="X137" s="35"/>
      <c r="Y137" s="35"/>
      <c r="Z137" s="35"/>
      <c r="AA137" s="35"/>
      <c r="AB137" s="35"/>
      <c r="AC137" s="35"/>
      <c r="AD137" s="35"/>
      <c r="AE137" s="35"/>
      <c r="AR137" s="190" t="s">
        <v>263</v>
      </c>
      <c r="AT137" s="190" t="s">
        <v>147</v>
      </c>
      <c r="AU137" s="190" t="s">
        <v>81</v>
      </c>
      <c r="AY137" s="18" t="s">
        <v>144</v>
      </c>
      <c r="BE137" s="191">
        <f>IF(N137="základní",J137,0)</f>
        <v>0</v>
      </c>
      <c r="BF137" s="191">
        <f>IF(N137="snížená",J137,0)</f>
        <v>0</v>
      </c>
      <c r="BG137" s="191">
        <f>IF(N137="zákl. přenesená",J137,0)</f>
        <v>0</v>
      </c>
      <c r="BH137" s="191">
        <f>IF(N137="sníž. přenesená",J137,0)</f>
        <v>0</v>
      </c>
      <c r="BI137" s="191">
        <f>IF(N137="nulová",J137,0)</f>
        <v>0</v>
      </c>
      <c r="BJ137" s="18" t="s">
        <v>79</v>
      </c>
      <c r="BK137" s="191">
        <f>ROUND(I137*H137,2)</f>
        <v>0</v>
      </c>
      <c r="BL137" s="18" t="s">
        <v>263</v>
      </c>
      <c r="BM137" s="190" t="s">
        <v>675</v>
      </c>
    </row>
    <row r="138" spans="1:65" s="2" customFormat="1" ht="11.25">
      <c r="A138" s="35"/>
      <c r="B138" s="36"/>
      <c r="C138" s="37"/>
      <c r="D138" s="192" t="s">
        <v>154</v>
      </c>
      <c r="E138" s="37"/>
      <c r="F138" s="193" t="s">
        <v>676</v>
      </c>
      <c r="G138" s="37"/>
      <c r="H138" s="37"/>
      <c r="I138" s="194"/>
      <c r="J138" s="37"/>
      <c r="K138" s="37"/>
      <c r="L138" s="40"/>
      <c r="M138" s="195"/>
      <c r="N138" s="196"/>
      <c r="O138" s="65"/>
      <c r="P138" s="65"/>
      <c r="Q138" s="65"/>
      <c r="R138" s="65"/>
      <c r="S138" s="65"/>
      <c r="T138" s="66"/>
      <c r="U138" s="35"/>
      <c r="V138" s="35"/>
      <c r="W138" s="35"/>
      <c r="X138" s="35"/>
      <c r="Y138" s="35"/>
      <c r="Z138" s="35"/>
      <c r="AA138" s="35"/>
      <c r="AB138" s="35"/>
      <c r="AC138" s="35"/>
      <c r="AD138" s="35"/>
      <c r="AE138" s="35"/>
      <c r="AT138" s="18" t="s">
        <v>154</v>
      </c>
      <c r="AU138" s="18" t="s">
        <v>81</v>
      </c>
    </row>
    <row r="139" spans="1:65" s="2" customFormat="1" ht="21.75" customHeight="1">
      <c r="A139" s="35"/>
      <c r="B139" s="36"/>
      <c r="C139" s="179" t="s">
        <v>284</v>
      </c>
      <c r="D139" s="179" t="s">
        <v>147</v>
      </c>
      <c r="E139" s="180" t="s">
        <v>677</v>
      </c>
      <c r="F139" s="181" t="s">
        <v>678</v>
      </c>
      <c r="G139" s="182" t="s">
        <v>237</v>
      </c>
      <c r="H139" s="183">
        <v>36</v>
      </c>
      <c r="I139" s="184"/>
      <c r="J139" s="185">
        <f>ROUND(I139*H139,2)</f>
        <v>0</v>
      </c>
      <c r="K139" s="181" t="s">
        <v>151</v>
      </c>
      <c r="L139" s="40"/>
      <c r="M139" s="186" t="s">
        <v>19</v>
      </c>
      <c r="N139" s="187" t="s">
        <v>42</v>
      </c>
      <c r="O139" s="65"/>
      <c r="P139" s="188">
        <f>O139*H139</f>
        <v>0</v>
      </c>
      <c r="Q139" s="188">
        <v>8.4000000000000003E-4</v>
      </c>
      <c r="R139" s="188">
        <f>Q139*H139</f>
        <v>3.0240000000000003E-2</v>
      </c>
      <c r="S139" s="188">
        <v>0</v>
      </c>
      <c r="T139" s="189">
        <f>S139*H139</f>
        <v>0</v>
      </c>
      <c r="U139" s="35"/>
      <c r="V139" s="35"/>
      <c r="W139" s="35"/>
      <c r="X139" s="35"/>
      <c r="Y139" s="35"/>
      <c r="Z139" s="35"/>
      <c r="AA139" s="35"/>
      <c r="AB139" s="35"/>
      <c r="AC139" s="35"/>
      <c r="AD139" s="35"/>
      <c r="AE139" s="35"/>
      <c r="AR139" s="190" t="s">
        <v>263</v>
      </c>
      <c r="AT139" s="190" t="s">
        <v>147</v>
      </c>
      <c r="AU139" s="190" t="s">
        <v>81</v>
      </c>
      <c r="AY139" s="18" t="s">
        <v>144</v>
      </c>
      <c r="BE139" s="191">
        <f>IF(N139="základní",J139,0)</f>
        <v>0</v>
      </c>
      <c r="BF139" s="191">
        <f>IF(N139="snížená",J139,0)</f>
        <v>0</v>
      </c>
      <c r="BG139" s="191">
        <f>IF(N139="zákl. přenesená",J139,0)</f>
        <v>0</v>
      </c>
      <c r="BH139" s="191">
        <f>IF(N139="sníž. přenesená",J139,0)</f>
        <v>0</v>
      </c>
      <c r="BI139" s="191">
        <f>IF(N139="nulová",J139,0)</f>
        <v>0</v>
      </c>
      <c r="BJ139" s="18" t="s">
        <v>79</v>
      </c>
      <c r="BK139" s="191">
        <f>ROUND(I139*H139,2)</f>
        <v>0</v>
      </c>
      <c r="BL139" s="18" t="s">
        <v>263</v>
      </c>
      <c r="BM139" s="190" t="s">
        <v>679</v>
      </c>
    </row>
    <row r="140" spans="1:65" s="2" customFormat="1" ht="11.25">
      <c r="A140" s="35"/>
      <c r="B140" s="36"/>
      <c r="C140" s="37"/>
      <c r="D140" s="192" t="s">
        <v>154</v>
      </c>
      <c r="E140" s="37"/>
      <c r="F140" s="193" t="s">
        <v>680</v>
      </c>
      <c r="G140" s="37"/>
      <c r="H140" s="37"/>
      <c r="I140" s="194"/>
      <c r="J140" s="37"/>
      <c r="K140" s="37"/>
      <c r="L140" s="40"/>
      <c r="M140" s="195"/>
      <c r="N140" s="196"/>
      <c r="O140" s="65"/>
      <c r="P140" s="65"/>
      <c r="Q140" s="65"/>
      <c r="R140" s="65"/>
      <c r="S140" s="65"/>
      <c r="T140" s="66"/>
      <c r="U140" s="35"/>
      <c r="V140" s="35"/>
      <c r="W140" s="35"/>
      <c r="X140" s="35"/>
      <c r="Y140" s="35"/>
      <c r="Z140" s="35"/>
      <c r="AA140" s="35"/>
      <c r="AB140" s="35"/>
      <c r="AC140" s="35"/>
      <c r="AD140" s="35"/>
      <c r="AE140" s="35"/>
      <c r="AT140" s="18" t="s">
        <v>154</v>
      </c>
      <c r="AU140" s="18" t="s">
        <v>81</v>
      </c>
    </row>
    <row r="141" spans="1:65" s="2" customFormat="1" ht="21.75" customHeight="1">
      <c r="A141" s="35"/>
      <c r="B141" s="36"/>
      <c r="C141" s="179" t="s">
        <v>291</v>
      </c>
      <c r="D141" s="179" t="s">
        <v>147</v>
      </c>
      <c r="E141" s="180" t="s">
        <v>681</v>
      </c>
      <c r="F141" s="181" t="s">
        <v>682</v>
      </c>
      <c r="G141" s="182" t="s">
        <v>237</v>
      </c>
      <c r="H141" s="183">
        <v>30</v>
      </c>
      <c r="I141" s="184"/>
      <c r="J141" s="185">
        <f>ROUND(I141*H141,2)</f>
        <v>0</v>
      </c>
      <c r="K141" s="181" t="s">
        <v>151</v>
      </c>
      <c r="L141" s="40"/>
      <c r="M141" s="186" t="s">
        <v>19</v>
      </c>
      <c r="N141" s="187" t="s">
        <v>42</v>
      </c>
      <c r="O141" s="65"/>
      <c r="P141" s="188">
        <f>O141*H141</f>
        <v>0</v>
      </c>
      <c r="Q141" s="188">
        <v>9.7999999999999997E-4</v>
      </c>
      <c r="R141" s="188">
        <f>Q141*H141</f>
        <v>2.9399999999999999E-2</v>
      </c>
      <c r="S141" s="188">
        <v>0</v>
      </c>
      <c r="T141" s="189">
        <f>S141*H141</f>
        <v>0</v>
      </c>
      <c r="U141" s="35"/>
      <c r="V141" s="35"/>
      <c r="W141" s="35"/>
      <c r="X141" s="35"/>
      <c r="Y141" s="35"/>
      <c r="Z141" s="35"/>
      <c r="AA141" s="35"/>
      <c r="AB141" s="35"/>
      <c r="AC141" s="35"/>
      <c r="AD141" s="35"/>
      <c r="AE141" s="35"/>
      <c r="AR141" s="190" t="s">
        <v>263</v>
      </c>
      <c r="AT141" s="190" t="s">
        <v>147</v>
      </c>
      <c r="AU141" s="190" t="s">
        <v>81</v>
      </c>
      <c r="AY141" s="18" t="s">
        <v>144</v>
      </c>
      <c r="BE141" s="191">
        <f>IF(N141="základní",J141,0)</f>
        <v>0</v>
      </c>
      <c r="BF141" s="191">
        <f>IF(N141="snížená",J141,0)</f>
        <v>0</v>
      </c>
      <c r="BG141" s="191">
        <f>IF(N141="zákl. přenesená",J141,0)</f>
        <v>0</v>
      </c>
      <c r="BH141" s="191">
        <f>IF(N141="sníž. přenesená",J141,0)</f>
        <v>0</v>
      </c>
      <c r="BI141" s="191">
        <f>IF(N141="nulová",J141,0)</f>
        <v>0</v>
      </c>
      <c r="BJ141" s="18" t="s">
        <v>79</v>
      </c>
      <c r="BK141" s="191">
        <f>ROUND(I141*H141,2)</f>
        <v>0</v>
      </c>
      <c r="BL141" s="18" t="s">
        <v>263</v>
      </c>
      <c r="BM141" s="190" t="s">
        <v>683</v>
      </c>
    </row>
    <row r="142" spans="1:65" s="2" customFormat="1" ht="11.25">
      <c r="A142" s="35"/>
      <c r="B142" s="36"/>
      <c r="C142" s="37"/>
      <c r="D142" s="192" t="s">
        <v>154</v>
      </c>
      <c r="E142" s="37"/>
      <c r="F142" s="193" t="s">
        <v>684</v>
      </c>
      <c r="G142" s="37"/>
      <c r="H142" s="37"/>
      <c r="I142" s="194"/>
      <c r="J142" s="37"/>
      <c r="K142" s="37"/>
      <c r="L142" s="40"/>
      <c r="M142" s="195"/>
      <c r="N142" s="196"/>
      <c r="O142" s="65"/>
      <c r="P142" s="65"/>
      <c r="Q142" s="65"/>
      <c r="R142" s="65"/>
      <c r="S142" s="65"/>
      <c r="T142" s="66"/>
      <c r="U142" s="35"/>
      <c r="V142" s="35"/>
      <c r="W142" s="35"/>
      <c r="X142" s="35"/>
      <c r="Y142" s="35"/>
      <c r="Z142" s="35"/>
      <c r="AA142" s="35"/>
      <c r="AB142" s="35"/>
      <c r="AC142" s="35"/>
      <c r="AD142" s="35"/>
      <c r="AE142" s="35"/>
      <c r="AT142" s="18" t="s">
        <v>154</v>
      </c>
      <c r="AU142" s="18" t="s">
        <v>81</v>
      </c>
    </row>
    <row r="143" spans="1:65" s="2" customFormat="1" ht="24.2" customHeight="1">
      <c r="A143" s="35"/>
      <c r="B143" s="36"/>
      <c r="C143" s="179" t="s">
        <v>7</v>
      </c>
      <c r="D143" s="179" t="s">
        <v>147</v>
      </c>
      <c r="E143" s="180" t="s">
        <v>685</v>
      </c>
      <c r="F143" s="181" t="s">
        <v>686</v>
      </c>
      <c r="G143" s="182" t="s">
        <v>237</v>
      </c>
      <c r="H143" s="183">
        <v>18</v>
      </c>
      <c r="I143" s="184"/>
      <c r="J143" s="185">
        <f>ROUND(I143*H143,2)</f>
        <v>0</v>
      </c>
      <c r="K143" s="181" t="s">
        <v>151</v>
      </c>
      <c r="L143" s="40"/>
      <c r="M143" s="186" t="s">
        <v>19</v>
      </c>
      <c r="N143" s="187" t="s">
        <v>42</v>
      </c>
      <c r="O143" s="65"/>
      <c r="P143" s="188">
        <f>O143*H143</f>
        <v>0</v>
      </c>
      <c r="Q143" s="188">
        <v>4.0000000000000003E-5</v>
      </c>
      <c r="R143" s="188">
        <f>Q143*H143</f>
        <v>7.2000000000000005E-4</v>
      </c>
      <c r="S143" s="188">
        <v>0</v>
      </c>
      <c r="T143" s="189">
        <f>S143*H143</f>
        <v>0</v>
      </c>
      <c r="U143" s="35"/>
      <c r="V143" s="35"/>
      <c r="W143" s="35"/>
      <c r="X143" s="35"/>
      <c r="Y143" s="35"/>
      <c r="Z143" s="35"/>
      <c r="AA143" s="35"/>
      <c r="AB143" s="35"/>
      <c r="AC143" s="35"/>
      <c r="AD143" s="35"/>
      <c r="AE143" s="35"/>
      <c r="AR143" s="190" t="s">
        <v>263</v>
      </c>
      <c r="AT143" s="190" t="s">
        <v>147</v>
      </c>
      <c r="AU143" s="190" t="s">
        <v>81</v>
      </c>
      <c r="AY143" s="18" t="s">
        <v>144</v>
      </c>
      <c r="BE143" s="191">
        <f>IF(N143="základní",J143,0)</f>
        <v>0</v>
      </c>
      <c r="BF143" s="191">
        <f>IF(N143="snížená",J143,0)</f>
        <v>0</v>
      </c>
      <c r="BG143" s="191">
        <f>IF(N143="zákl. přenesená",J143,0)</f>
        <v>0</v>
      </c>
      <c r="BH143" s="191">
        <f>IF(N143="sníž. přenesená",J143,0)</f>
        <v>0</v>
      </c>
      <c r="BI143" s="191">
        <f>IF(N143="nulová",J143,0)</f>
        <v>0</v>
      </c>
      <c r="BJ143" s="18" t="s">
        <v>79</v>
      </c>
      <c r="BK143" s="191">
        <f>ROUND(I143*H143,2)</f>
        <v>0</v>
      </c>
      <c r="BL143" s="18" t="s">
        <v>263</v>
      </c>
      <c r="BM143" s="190" t="s">
        <v>687</v>
      </c>
    </row>
    <row r="144" spans="1:65" s="2" customFormat="1" ht="11.25">
      <c r="A144" s="35"/>
      <c r="B144" s="36"/>
      <c r="C144" s="37"/>
      <c r="D144" s="192" t="s">
        <v>154</v>
      </c>
      <c r="E144" s="37"/>
      <c r="F144" s="193" t="s">
        <v>688</v>
      </c>
      <c r="G144" s="37"/>
      <c r="H144" s="37"/>
      <c r="I144" s="194"/>
      <c r="J144" s="37"/>
      <c r="K144" s="37"/>
      <c r="L144" s="40"/>
      <c r="M144" s="195"/>
      <c r="N144" s="196"/>
      <c r="O144" s="65"/>
      <c r="P144" s="65"/>
      <c r="Q144" s="65"/>
      <c r="R144" s="65"/>
      <c r="S144" s="65"/>
      <c r="T144" s="66"/>
      <c r="U144" s="35"/>
      <c r="V144" s="35"/>
      <c r="W144" s="35"/>
      <c r="X144" s="35"/>
      <c r="Y144" s="35"/>
      <c r="Z144" s="35"/>
      <c r="AA144" s="35"/>
      <c r="AB144" s="35"/>
      <c r="AC144" s="35"/>
      <c r="AD144" s="35"/>
      <c r="AE144" s="35"/>
      <c r="AT144" s="18" t="s">
        <v>154</v>
      </c>
      <c r="AU144" s="18" t="s">
        <v>81</v>
      </c>
    </row>
    <row r="145" spans="1:65" s="2" customFormat="1" ht="24.2" customHeight="1">
      <c r="A145" s="35"/>
      <c r="B145" s="36"/>
      <c r="C145" s="179" t="s">
        <v>304</v>
      </c>
      <c r="D145" s="179" t="s">
        <v>147</v>
      </c>
      <c r="E145" s="180" t="s">
        <v>689</v>
      </c>
      <c r="F145" s="181" t="s">
        <v>690</v>
      </c>
      <c r="G145" s="182" t="s">
        <v>237</v>
      </c>
      <c r="H145" s="183">
        <v>18</v>
      </c>
      <c r="I145" s="184"/>
      <c r="J145" s="185">
        <f>ROUND(I145*H145,2)</f>
        <v>0</v>
      </c>
      <c r="K145" s="181" t="s">
        <v>151</v>
      </c>
      <c r="L145" s="40"/>
      <c r="M145" s="186" t="s">
        <v>19</v>
      </c>
      <c r="N145" s="187" t="s">
        <v>42</v>
      </c>
      <c r="O145" s="65"/>
      <c r="P145" s="188">
        <f>O145*H145</f>
        <v>0</v>
      </c>
      <c r="Q145" s="188">
        <v>5.0000000000000002E-5</v>
      </c>
      <c r="R145" s="188">
        <f>Q145*H145</f>
        <v>9.0000000000000008E-4</v>
      </c>
      <c r="S145" s="188">
        <v>0</v>
      </c>
      <c r="T145" s="189">
        <f>S145*H145</f>
        <v>0</v>
      </c>
      <c r="U145" s="35"/>
      <c r="V145" s="35"/>
      <c r="W145" s="35"/>
      <c r="X145" s="35"/>
      <c r="Y145" s="35"/>
      <c r="Z145" s="35"/>
      <c r="AA145" s="35"/>
      <c r="AB145" s="35"/>
      <c r="AC145" s="35"/>
      <c r="AD145" s="35"/>
      <c r="AE145" s="35"/>
      <c r="AR145" s="190" t="s">
        <v>263</v>
      </c>
      <c r="AT145" s="190" t="s">
        <v>147</v>
      </c>
      <c r="AU145" s="190" t="s">
        <v>81</v>
      </c>
      <c r="AY145" s="18" t="s">
        <v>144</v>
      </c>
      <c r="BE145" s="191">
        <f>IF(N145="základní",J145,0)</f>
        <v>0</v>
      </c>
      <c r="BF145" s="191">
        <f>IF(N145="snížená",J145,0)</f>
        <v>0</v>
      </c>
      <c r="BG145" s="191">
        <f>IF(N145="zákl. přenesená",J145,0)</f>
        <v>0</v>
      </c>
      <c r="BH145" s="191">
        <f>IF(N145="sníž. přenesená",J145,0)</f>
        <v>0</v>
      </c>
      <c r="BI145" s="191">
        <f>IF(N145="nulová",J145,0)</f>
        <v>0</v>
      </c>
      <c r="BJ145" s="18" t="s">
        <v>79</v>
      </c>
      <c r="BK145" s="191">
        <f>ROUND(I145*H145,2)</f>
        <v>0</v>
      </c>
      <c r="BL145" s="18" t="s">
        <v>263</v>
      </c>
      <c r="BM145" s="190" t="s">
        <v>691</v>
      </c>
    </row>
    <row r="146" spans="1:65" s="2" customFormat="1" ht="11.25">
      <c r="A146" s="35"/>
      <c r="B146" s="36"/>
      <c r="C146" s="37"/>
      <c r="D146" s="192" t="s">
        <v>154</v>
      </c>
      <c r="E146" s="37"/>
      <c r="F146" s="193" t="s">
        <v>692</v>
      </c>
      <c r="G146" s="37"/>
      <c r="H146" s="37"/>
      <c r="I146" s="194"/>
      <c r="J146" s="37"/>
      <c r="K146" s="37"/>
      <c r="L146" s="40"/>
      <c r="M146" s="195"/>
      <c r="N146" s="196"/>
      <c r="O146" s="65"/>
      <c r="P146" s="65"/>
      <c r="Q146" s="65"/>
      <c r="R146" s="65"/>
      <c r="S146" s="65"/>
      <c r="T146" s="66"/>
      <c r="U146" s="35"/>
      <c r="V146" s="35"/>
      <c r="W146" s="35"/>
      <c r="X146" s="35"/>
      <c r="Y146" s="35"/>
      <c r="Z146" s="35"/>
      <c r="AA146" s="35"/>
      <c r="AB146" s="35"/>
      <c r="AC146" s="35"/>
      <c r="AD146" s="35"/>
      <c r="AE146" s="35"/>
      <c r="AT146" s="18" t="s">
        <v>154</v>
      </c>
      <c r="AU146" s="18" t="s">
        <v>81</v>
      </c>
    </row>
    <row r="147" spans="1:65" s="2" customFormat="1" ht="24.2" customHeight="1">
      <c r="A147" s="35"/>
      <c r="B147" s="36"/>
      <c r="C147" s="179" t="s">
        <v>309</v>
      </c>
      <c r="D147" s="179" t="s">
        <v>147</v>
      </c>
      <c r="E147" s="180" t="s">
        <v>693</v>
      </c>
      <c r="F147" s="181" t="s">
        <v>694</v>
      </c>
      <c r="G147" s="182" t="s">
        <v>237</v>
      </c>
      <c r="H147" s="183">
        <v>10</v>
      </c>
      <c r="I147" s="184"/>
      <c r="J147" s="185">
        <f>ROUND(I147*H147,2)</f>
        <v>0</v>
      </c>
      <c r="K147" s="181" t="s">
        <v>151</v>
      </c>
      <c r="L147" s="40"/>
      <c r="M147" s="186" t="s">
        <v>19</v>
      </c>
      <c r="N147" s="187" t="s">
        <v>42</v>
      </c>
      <c r="O147" s="65"/>
      <c r="P147" s="188">
        <f>O147*H147</f>
        <v>0</v>
      </c>
      <c r="Q147" s="188">
        <v>6.9999999999999994E-5</v>
      </c>
      <c r="R147" s="188">
        <f>Q147*H147</f>
        <v>6.9999999999999988E-4</v>
      </c>
      <c r="S147" s="188">
        <v>0</v>
      </c>
      <c r="T147" s="189">
        <f>S147*H147</f>
        <v>0</v>
      </c>
      <c r="U147" s="35"/>
      <c r="V147" s="35"/>
      <c r="W147" s="35"/>
      <c r="X147" s="35"/>
      <c r="Y147" s="35"/>
      <c r="Z147" s="35"/>
      <c r="AA147" s="35"/>
      <c r="AB147" s="35"/>
      <c r="AC147" s="35"/>
      <c r="AD147" s="35"/>
      <c r="AE147" s="35"/>
      <c r="AR147" s="190" t="s">
        <v>263</v>
      </c>
      <c r="AT147" s="190" t="s">
        <v>147</v>
      </c>
      <c r="AU147" s="190" t="s">
        <v>81</v>
      </c>
      <c r="AY147" s="18" t="s">
        <v>144</v>
      </c>
      <c r="BE147" s="191">
        <f>IF(N147="základní",J147,0)</f>
        <v>0</v>
      </c>
      <c r="BF147" s="191">
        <f>IF(N147="snížená",J147,0)</f>
        <v>0</v>
      </c>
      <c r="BG147" s="191">
        <f>IF(N147="zákl. přenesená",J147,0)</f>
        <v>0</v>
      </c>
      <c r="BH147" s="191">
        <f>IF(N147="sníž. přenesená",J147,0)</f>
        <v>0</v>
      </c>
      <c r="BI147" s="191">
        <f>IF(N147="nulová",J147,0)</f>
        <v>0</v>
      </c>
      <c r="BJ147" s="18" t="s">
        <v>79</v>
      </c>
      <c r="BK147" s="191">
        <f>ROUND(I147*H147,2)</f>
        <v>0</v>
      </c>
      <c r="BL147" s="18" t="s">
        <v>263</v>
      </c>
      <c r="BM147" s="190" t="s">
        <v>695</v>
      </c>
    </row>
    <row r="148" spans="1:65" s="2" customFormat="1" ht="11.25">
      <c r="A148" s="35"/>
      <c r="B148" s="36"/>
      <c r="C148" s="37"/>
      <c r="D148" s="192" t="s">
        <v>154</v>
      </c>
      <c r="E148" s="37"/>
      <c r="F148" s="193" t="s">
        <v>696</v>
      </c>
      <c r="G148" s="37"/>
      <c r="H148" s="37"/>
      <c r="I148" s="194"/>
      <c r="J148" s="37"/>
      <c r="K148" s="37"/>
      <c r="L148" s="40"/>
      <c r="M148" s="195"/>
      <c r="N148" s="196"/>
      <c r="O148" s="65"/>
      <c r="P148" s="65"/>
      <c r="Q148" s="65"/>
      <c r="R148" s="65"/>
      <c r="S148" s="65"/>
      <c r="T148" s="66"/>
      <c r="U148" s="35"/>
      <c r="V148" s="35"/>
      <c r="W148" s="35"/>
      <c r="X148" s="35"/>
      <c r="Y148" s="35"/>
      <c r="Z148" s="35"/>
      <c r="AA148" s="35"/>
      <c r="AB148" s="35"/>
      <c r="AC148" s="35"/>
      <c r="AD148" s="35"/>
      <c r="AE148" s="35"/>
      <c r="AT148" s="18" t="s">
        <v>154</v>
      </c>
      <c r="AU148" s="18" t="s">
        <v>81</v>
      </c>
    </row>
    <row r="149" spans="1:65" s="2" customFormat="1" ht="33" customHeight="1">
      <c r="A149" s="35"/>
      <c r="B149" s="36"/>
      <c r="C149" s="179" t="s">
        <v>315</v>
      </c>
      <c r="D149" s="179" t="s">
        <v>147</v>
      </c>
      <c r="E149" s="180" t="s">
        <v>697</v>
      </c>
      <c r="F149" s="181" t="s">
        <v>698</v>
      </c>
      <c r="G149" s="182" t="s">
        <v>237</v>
      </c>
      <c r="H149" s="183">
        <v>20</v>
      </c>
      <c r="I149" s="184"/>
      <c r="J149" s="185">
        <f>ROUND(I149*H149,2)</f>
        <v>0</v>
      </c>
      <c r="K149" s="181" t="s">
        <v>151</v>
      </c>
      <c r="L149" s="40"/>
      <c r="M149" s="186" t="s">
        <v>19</v>
      </c>
      <c r="N149" s="187" t="s">
        <v>42</v>
      </c>
      <c r="O149" s="65"/>
      <c r="P149" s="188">
        <f>O149*H149</f>
        <v>0</v>
      </c>
      <c r="Q149" s="188">
        <v>1.2E-4</v>
      </c>
      <c r="R149" s="188">
        <f>Q149*H149</f>
        <v>2.4000000000000002E-3</v>
      </c>
      <c r="S149" s="188">
        <v>0</v>
      </c>
      <c r="T149" s="189">
        <f>S149*H149</f>
        <v>0</v>
      </c>
      <c r="U149" s="35"/>
      <c r="V149" s="35"/>
      <c r="W149" s="35"/>
      <c r="X149" s="35"/>
      <c r="Y149" s="35"/>
      <c r="Z149" s="35"/>
      <c r="AA149" s="35"/>
      <c r="AB149" s="35"/>
      <c r="AC149" s="35"/>
      <c r="AD149" s="35"/>
      <c r="AE149" s="35"/>
      <c r="AR149" s="190" t="s">
        <v>263</v>
      </c>
      <c r="AT149" s="190" t="s">
        <v>147</v>
      </c>
      <c r="AU149" s="190" t="s">
        <v>81</v>
      </c>
      <c r="AY149" s="18" t="s">
        <v>144</v>
      </c>
      <c r="BE149" s="191">
        <f>IF(N149="základní",J149,0)</f>
        <v>0</v>
      </c>
      <c r="BF149" s="191">
        <f>IF(N149="snížená",J149,0)</f>
        <v>0</v>
      </c>
      <c r="BG149" s="191">
        <f>IF(N149="zákl. přenesená",J149,0)</f>
        <v>0</v>
      </c>
      <c r="BH149" s="191">
        <f>IF(N149="sníž. přenesená",J149,0)</f>
        <v>0</v>
      </c>
      <c r="BI149" s="191">
        <f>IF(N149="nulová",J149,0)</f>
        <v>0</v>
      </c>
      <c r="BJ149" s="18" t="s">
        <v>79</v>
      </c>
      <c r="BK149" s="191">
        <f>ROUND(I149*H149,2)</f>
        <v>0</v>
      </c>
      <c r="BL149" s="18" t="s">
        <v>263</v>
      </c>
      <c r="BM149" s="190" t="s">
        <v>699</v>
      </c>
    </row>
    <row r="150" spans="1:65" s="2" customFormat="1" ht="11.25">
      <c r="A150" s="35"/>
      <c r="B150" s="36"/>
      <c r="C150" s="37"/>
      <c r="D150" s="192" t="s">
        <v>154</v>
      </c>
      <c r="E150" s="37"/>
      <c r="F150" s="193" t="s">
        <v>700</v>
      </c>
      <c r="G150" s="37"/>
      <c r="H150" s="37"/>
      <c r="I150" s="194"/>
      <c r="J150" s="37"/>
      <c r="K150" s="37"/>
      <c r="L150" s="40"/>
      <c r="M150" s="195"/>
      <c r="N150" s="196"/>
      <c r="O150" s="65"/>
      <c r="P150" s="65"/>
      <c r="Q150" s="65"/>
      <c r="R150" s="65"/>
      <c r="S150" s="65"/>
      <c r="T150" s="66"/>
      <c r="U150" s="35"/>
      <c r="V150" s="35"/>
      <c r="W150" s="35"/>
      <c r="X150" s="35"/>
      <c r="Y150" s="35"/>
      <c r="Z150" s="35"/>
      <c r="AA150" s="35"/>
      <c r="AB150" s="35"/>
      <c r="AC150" s="35"/>
      <c r="AD150" s="35"/>
      <c r="AE150" s="35"/>
      <c r="AT150" s="18" t="s">
        <v>154</v>
      </c>
      <c r="AU150" s="18" t="s">
        <v>81</v>
      </c>
    </row>
    <row r="151" spans="1:65" s="2" customFormat="1" ht="16.5" customHeight="1">
      <c r="A151" s="35"/>
      <c r="B151" s="36"/>
      <c r="C151" s="179" t="s">
        <v>319</v>
      </c>
      <c r="D151" s="179" t="s">
        <v>147</v>
      </c>
      <c r="E151" s="180" t="s">
        <v>701</v>
      </c>
      <c r="F151" s="181" t="s">
        <v>702</v>
      </c>
      <c r="G151" s="182" t="s">
        <v>237</v>
      </c>
      <c r="H151" s="183">
        <v>30</v>
      </c>
      <c r="I151" s="184"/>
      <c r="J151" s="185">
        <f>ROUND(I151*H151,2)</f>
        <v>0</v>
      </c>
      <c r="K151" s="181" t="s">
        <v>151</v>
      </c>
      <c r="L151" s="40"/>
      <c r="M151" s="186" t="s">
        <v>19</v>
      </c>
      <c r="N151" s="187" t="s">
        <v>42</v>
      </c>
      <c r="O151" s="65"/>
      <c r="P151" s="188">
        <f>O151*H151</f>
        <v>0</v>
      </c>
      <c r="Q151" s="188">
        <v>1.6199999999999999E-3</v>
      </c>
      <c r="R151" s="188">
        <f>Q151*H151</f>
        <v>4.8599999999999997E-2</v>
      </c>
      <c r="S151" s="188">
        <v>0</v>
      </c>
      <c r="T151" s="189">
        <f>S151*H151</f>
        <v>0</v>
      </c>
      <c r="U151" s="35"/>
      <c r="V151" s="35"/>
      <c r="W151" s="35"/>
      <c r="X151" s="35"/>
      <c r="Y151" s="35"/>
      <c r="Z151" s="35"/>
      <c r="AA151" s="35"/>
      <c r="AB151" s="35"/>
      <c r="AC151" s="35"/>
      <c r="AD151" s="35"/>
      <c r="AE151" s="35"/>
      <c r="AR151" s="190" t="s">
        <v>263</v>
      </c>
      <c r="AT151" s="190" t="s">
        <v>147</v>
      </c>
      <c r="AU151" s="190" t="s">
        <v>81</v>
      </c>
      <c r="AY151" s="18" t="s">
        <v>144</v>
      </c>
      <c r="BE151" s="191">
        <f>IF(N151="základní",J151,0)</f>
        <v>0</v>
      </c>
      <c r="BF151" s="191">
        <f>IF(N151="snížená",J151,0)</f>
        <v>0</v>
      </c>
      <c r="BG151" s="191">
        <f>IF(N151="zákl. přenesená",J151,0)</f>
        <v>0</v>
      </c>
      <c r="BH151" s="191">
        <f>IF(N151="sníž. přenesená",J151,0)</f>
        <v>0</v>
      </c>
      <c r="BI151" s="191">
        <f>IF(N151="nulová",J151,0)</f>
        <v>0</v>
      </c>
      <c r="BJ151" s="18" t="s">
        <v>79</v>
      </c>
      <c r="BK151" s="191">
        <f>ROUND(I151*H151,2)</f>
        <v>0</v>
      </c>
      <c r="BL151" s="18" t="s">
        <v>263</v>
      </c>
      <c r="BM151" s="190" t="s">
        <v>703</v>
      </c>
    </row>
    <row r="152" spans="1:65" s="2" customFormat="1" ht="11.25">
      <c r="A152" s="35"/>
      <c r="B152" s="36"/>
      <c r="C152" s="37"/>
      <c r="D152" s="192" t="s">
        <v>154</v>
      </c>
      <c r="E152" s="37"/>
      <c r="F152" s="193" t="s">
        <v>704</v>
      </c>
      <c r="G152" s="37"/>
      <c r="H152" s="37"/>
      <c r="I152" s="194"/>
      <c r="J152" s="37"/>
      <c r="K152" s="37"/>
      <c r="L152" s="40"/>
      <c r="M152" s="195"/>
      <c r="N152" s="196"/>
      <c r="O152" s="65"/>
      <c r="P152" s="65"/>
      <c r="Q152" s="65"/>
      <c r="R152" s="65"/>
      <c r="S152" s="65"/>
      <c r="T152" s="66"/>
      <c r="U152" s="35"/>
      <c r="V152" s="35"/>
      <c r="W152" s="35"/>
      <c r="X152" s="35"/>
      <c r="Y152" s="35"/>
      <c r="Z152" s="35"/>
      <c r="AA152" s="35"/>
      <c r="AB152" s="35"/>
      <c r="AC152" s="35"/>
      <c r="AD152" s="35"/>
      <c r="AE152" s="35"/>
      <c r="AT152" s="18" t="s">
        <v>154</v>
      </c>
      <c r="AU152" s="18" t="s">
        <v>81</v>
      </c>
    </row>
    <row r="153" spans="1:65" s="2" customFormat="1" ht="16.5" customHeight="1">
      <c r="A153" s="35"/>
      <c r="B153" s="36"/>
      <c r="C153" s="179" t="s">
        <v>323</v>
      </c>
      <c r="D153" s="179" t="s">
        <v>147</v>
      </c>
      <c r="E153" s="180" t="s">
        <v>705</v>
      </c>
      <c r="F153" s="181" t="s">
        <v>706</v>
      </c>
      <c r="G153" s="182" t="s">
        <v>294</v>
      </c>
      <c r="H153" s="183">
        <v>18</v>
      </c>
      <c r="I153" s="184"/>
      <c r="J153" s="185">
        <f>ROUND(I153*H153,2)</f>
        <v>0</v>
      </c>
      <c r="K153" s="181" t="s">
        <v>151</v>
      </c>
      <c r="L153" s="40"/>
      <c r="M153" s="186" t="s">
        <v>19</v>
      </c>
      <c r="N153" s="187" t="s">
        <v>42</v>
      </c>
      <c r="O153" s="65"/>
      <c r="P153" s="188">
        <f>O153*H153</f>
        <v>0</v>
      </c>
      <c r="Q153" s="188">
        <v>0</v>
      </c>
      <c r="R153" s="188">
        <f>Q153*H153</f>
        <v>0</v>
      </c>
      <c r="S153" s="188">
        <v>0</v>
      </c>
      <c r="T153" s="189">
        <f>S153*H153</f>
        <v>0</v>
      </c>
      <c r="U153" s="35"/>
      <c r="V153" s="35"/>
      <c r="W153" s="35"/>
      <c r="X153" s="35"/>
      <c r="Y153" s="35"/>
      <c r="Z153" s="35"/>
      <c r="AA153" s="35"/>
      <c r="AB153" s="35"/>
      <c r="AC153" s="35"/>
      <c r="AD153" s="35"/>
      <c r="AE153" s="35"/>
      <c r="AR153" s="190" t="s">
        <v>263</v>
      </c>
      <c r="AT153" s="190" t="s">
        <v>147</v>
      </c>
      <c r="AU153" s="190" t="s">
        <v>81</v>
      </c>
      <c r="AY153" s="18" t="s">
        <v>144</v>
      </c>
      <c r="BE153" s="191">
        <f>IF(N153="základní",J153,0)</f>
        <v>0</v>
      </c>
      <c r="BF153" s="191">
        <f>IF(N153="snížená",J153,0)</f>
        <v>0</v>
      </c>
      <c r="BG153" s="191">
        <f>IF(N153="zákl. přenesená",J153,0)</f>
        <v>0</v>
      </c>
      <c r="BH153" s="191">
        <f>IF(N153="sníž. přenesená",J153,0)</f>
        <v>0</v>
      </c>
      <c r="BI153" s="191">
        <f>IF(N153="nulová",J153,0)</f>
        <v>0</v>
      </c>
      <c r="BJ153" s="18" t="s">
        <v>79</v>
      </c>
      <c r="BK153" s="191">
        <f>ROUND(I153*H153,2)</f>
        <v>0</v>
      </c>
      <c r="BL153" s="18" t="s">
        <v>263</v>
      </c>
      <c r="BM153" s="190" t="s">
        <v>707</v>
      </c>
    </row>
    <row r="154" spans="1:65" s="2" customFormat="1" ht="11.25">
      <c r="A154" s="35"/>
      <c r="B154" s="36"/>
      <c r="C154" s="37"/>
      <c r="D154" s="192" t="s">
        <v>154</v>
      </c>
      <c r="E154" s="37"/>
      <c r="F154" s="193" t="s">
        <v>708</v>
      </c>
      <c r="G154" s="37"/>
      <c r="H154" s="37"/>
      <c r="I154" s="194"/>
      <c r="J154" s="37"/>
      <c r="K154" s="37"/>
      <c r="L154" s="40"/>
      <c r="M154" s="195"/>
      <c r="N154" s="196"/>
      <c r="O154" s="65"/>
      <c r="P154" s="65"/>
      <c r="Q154" s="65"/>
      <c r="R154" s="65"/>
      <c r="S154" s="65"/>
      <c r="T154" s="66"/>
      <c r="U154" s="35"/>
      <c r="V154" s="35"/>
      <c r="W154" s="35"/>
      <c r="X154" s="35"/>
      <c r="Y154" s="35"/>
      <c r="Z154" s="35"/>
      <c r="AA154" s="35"/>
      <c r="AB154" s="35"/>
      <c r="AC154" s="35"/>
      <c r="AD154" s="35"/>
      <c r="AE154" s="35"/>
      <c r="AT154" s="18" t="s">
        <v>154</v>
      </c>
      <c r="AU154" s="18" t="s">
        <v>81</v>
      </c>
    </row>
    <row r="155" spans="1:65" s="2" customFormat="1" ht="16.5" customHeight="1">
      <c r="A155" s="35"/>
      <c r="B155" s="36"/>
      <c r="C155" s="179" t="s">
        <v>331</v>
      </c>
      <c r="D155" s="179" t="s">
        <v>147</v>
      </c>
      <c r="E155" s="180" t="s">
        <v>709</v>
      </c>
      <c r="F155" s="181" t="s">
        <v>710</v>
      </c>
      <c r="G155" s="182" t="s">
        <v>294</v>
      </c>
      <c r="H155" s="183">
        <v>18</v>
      </c>
      <c r="I155" s="184"/>
      <c r="J155" s="185">
        <f>ROUND(I155*H155,2)</f>
        <v>0</v>
      </c>
      <c r="K155" s="181" t="s">
        <v>151</v>
      </c>
      <c r="L155" s="40"/>
      <c r="M155" s="186" t="s">
        <v>19</v>
      </c>
      <c r="N155" s="187" t="s">
        <v>42</v>
      </c>
      <c r="O155" s="65"/>
      <c r="P155" s="188">
        <f>O155*H155</f>
        <v>0</v>
      </c>
      <c r="Q155" s="188">
        <v>1.2999999999999999E-4</v>
      </c>
      <c r="R155" s="188">
        <f>Q155*H155</f>
        <v>2.3399999999999996E-3</v>
      </c>
      <c r="S155" s="188">
        <v>0</v>
      </c>
      <c r="T155" s="189">
        <f>S155*H155</f>
        <v>0</v>
      </c>
      <c r="U155" s="35"/>
      <c r="V155" s="35"/>
      <c r="W155" s="35"/>
      <c r="X155" s="35"/>
      <c r="Y155" s="35"/>
      <c r="Z155" s="35"/>
      <c r="AA155" s="35"/>
      <c r="AB155" s="35"/>
      <c r="AC155" s="35"/>
      <c r="AD155" s="35"/>
      <c r="AE155" s="35"/>
      <c r="AR155" s="190" t="s">
        <v>263</v>
      </c>
      <c r="AT155" s="190" t="s">
        <v>147</v>
      </c>
      <c r="AU155" s="190" t="s">
        <v>81</v>
      </c>
      <c r="AY155" s="18" t="s">
        <v>144</v>
      </c>
      <c r="BE155" s="191">
        <f>IF(N155="základní",J155,0)</f>
        <v>0</v>
      </c>
      <c r="BF155" s="191">
        <f>IF(N155="snížená",J155,0)</f>
        <v>0</v>
      </c>
      <c r="BG155" s="191">
        <f>IF(N155="zákl. přenesená",J155,0)</f>
        <v>0</v>
      </c>
      <c r="BH155" s="191">
        <f>IF(N155="sníž. přenesená",J155,0)</f>
        <v>0</v>
      </c>
      <c r="BI155" s="191">
        <f>IF(N155="nulová",J155,0)</f>
        <v>0</v>
      </c>
      <c r="BJ155" s="18" t="s">
        <v>79</v>
      </c>
      <c r="BK155" s="191">
        <f>ROUND(I155*H155,2)</f>
        <v>0</v>
      </c>
      <c r="BL155" s="18" t="s">
        <v>263</v>
      </c>
      <c r="BM155" s="190" t="s">
        <v>711</v>
      </c>
    </row>
    <row r="156" spans="1:65" s="2" customFormat="1" ht="11.25">
      <c r="A156" s="35"/>
      <c r="B156" s="36"/>
      <c r="C156" s="37"/>
      <c r="D156" s="192" t="s">
        <v>154</v>
      </c>
      <c r="E156" s="37"/>
      <c r="F156" s="193" t="s">
        <v>712</v>
      </c>
      <c r="G156" s="37"/>
      <c r="H156" s="37"/>
      <c r="I156" s="194"/>
      <c r="J156" s="37"/>
      <c r="K156" s="37"/>
      <c r="L156" s="40"/>
      <c r="M156" s="195"/>
      <c r="N156" s="196"/>
      <c r="O156" s="65"/>
      <c r="P156" s="65"/>
      <c r="Q156" s="65"/>
      <c r="R156" s="65"/>
      <c r="S156" s="65"/>
      <c r="T156" s="66"/>
      <c r="U156" s="35"/>
      <c r="V156" s="35"/>
      <c r="W156" s="35"/>
      <c r="X156" s="35"/>
      <c r="Y156" s="35"/>
      <c r="Z156" s="35"/>
      <c r="AA156" s="35"/>
      <c r="AB156" s="35"/>
      <c r="AC156" s="35"/>
      <c r="AD156" s="35"/>
      <c r="AE156" s="35"/>
      <c r="AT156" s="18" t="s">
        <v>154</v>
      </c>
      <c r="AU156" s="18" t="s">
        <v>81</v>
      </c>
    </row>
    <row r="157" spans="1:65" s="2" customFormat="1" ht="16.5" customHeight="1">
      <c r="A157" s="35"/>
      <c r="B157" s="36"/>
      <c r="C157" s="179" t="s">
        <v>338</v>
      </c>
      <c r="D157" s="179" t="s">
        <v>147</v>
      </c>
      <c r="E157" s="180" t="s">
        <v>713</v>
      </c>
      <c r="F157" s="181" t="s">
        <v>714</v>
      </c>
      <c r="G157" s="182" t="s">
        <v>294</v>
      </c>
      <c r="H157" s="183">
        <v>6</v>
      </c>
      <c r="I157" s="184"/>
      <c r="J157" s="185">
        <f>ROUND(I157*H157,2)</f>
        <v>0</v>
      </c>
      <c r="K157" s="181" t="s">
        <v>151</v>
      </c>
      <c r="L157" s="40"/>
      <c r="M157" s="186" t="s">
        <v>19</v>
      </c>
      <c r="N157" s="187" t="s">
        <v>42</v>
      </c>
      <c r="O157" s="65"/>
      <c r="P157" s="188">
        <f>O157*H157</f>
        <v>0</v>
      </c>
      <c r="Q157" s="188">
        <v>2.1000000000000001E-4</v>
      </c>
      <c r="R157" s="188">
        <f>Q157*H157</f>
        <v>1.2600000000000001E-3</v>
      </c>
      <c r="S157" s="188">
        <v>0</v>
      </c>
      <c r="T157" s="189">
        <f>S157*H157</f>
        <v>0</v>
      </c>
      <c r="U157" s="35"/>
      <c r="V157" s="35"/>
      <c r="W157" s="35"/>
      <c r="X157" s="35"/>
      <c r="Y157" s="35"/>
      <c r="Z157" s="35"/>
      <c r="AA157" s="35"/>
      <c r="AB157" s="35"/>
      <c r="AC157" s="35"/>
      <c r="AD157" s="35"/>
      <c r="AE157" s="35"/>
      <c r="AR157" s="190" t="s">
        <v>263</v>
      </c>
      <c r="AT157" s="190" t="s">
        <v>147</v>
      </c>
      <c r="AU157" s="190" t="s">
        <v>81</v>
      </c>
      <c r="AY157" s="18" t="s">
        <v>144</v>
      </c>
      <c r="BE157" s="191">
        <f>IF(N157="základní",J157,0)</f>
        <v>0</v>
      </c>
      <c r="BF157" s="191">
        <f>IF(N157="snížená",J157,0)</f>
        <v>0</v>
      </c>
      <c r="BG157" s="191">
        <f>IF(N157="zákl. přenesená",J157,0)</f>
        <v>0</v>
      </c>
      <c r="BH157" s="191">
        <f>IF(N157="sníž. přenesená",J157,0)</f>
        <v>0</v>
      </c>
      <c r="BI157" s="191">
        <f>IF(N157="nulová",J157,0)</f>
        <v>0</v>
      </c>
      <c r="BJ157" s="18" t="s">
        <v>79</v>
      </c>
      <c r="BK157" s="191">
        <f>ROUND(I157*H157,2)</f>
        <v>0</v>
      </c>
      <c r="BL157" s="18" t="s">
        <v>263</v>
      </c>
      <c r="BM157" s="190" t="s">
        <v>715</v>
      </c>
    </row>
    <row r="158" spans="1:65" s="2" customFormat="1" ht="11.25">
      <c r="A158" s="35"/>
      <c r="B158" s="36"/>
      <c r="C158" s="37"/>
      <c r="D158" s="192" t="s">
        <v>154</v>
      </c>
      <c r="E158" s="37"/>
      <c r="F158" s="193" t="s">
        <v>716</v>
      </c>
      <c r="G158" s="37"/>
      <c r="H158" s="37"/>
      <c r="I158" s="194"/>
      <c r="J158" s="37"/>
      <c r="K158" s="37"/>
      <c r="L158" s="40"/>
      <c r="M158" s="195"/>
      <c r="N158" s="196"/>
      <c r="O158" s="65"/>
      <c r="P158" s="65"/>
      <c r="Q158" s="65"/>
      <c r="R158" s="65"/>
      <c r="S158" s="65"/>
      <c r="T158" s="66"/>
      <c r="U158" s="35"/>
      <c r="V158" s="35"/>
      <c r="W158" s="35"/>
      <c r="X158" s="35"/>
      <c r="Y158" s="35"/>
      <c r="Z158" s="35"/>
      <c r="AA158" s="35"/>
      <c r="AB158" s="35"/>
      <c r="AC158" s="35"/>
      <c r="AD158" s="35"/>
      <c r="AE158" s="35"/>
      <c r="AT158" s="18" t="s">
        <v>154</v>
      </c>
      <c r="AU158" s="18" t="s">
        <v>81</v>
      </c>
    </row>
    <row r="159" spans="1:65" s="2" customFormat="1" ht="24.2" customHeight="1">
      <c r="A159" s="35"/>
      <c r="B159" s="36"/>
      <c r="C159" s="179" t="s">
        <v>344</v>
      </c>
      <c r="D159" s="179" t="s">
        <v>147</v>
      </c>
      <c r="E159" s="180" t="s">
        <v>717</v>
      </c>
      <c r="F159" s="181" t="s">
        <v>718</v>
      </c>
      <c r="G159" s="182" t="s">
        <v>237</v>
      </c>
      <c r="H159" s="183">
        <v>76</v>
      </c>
      <c r="I159" s="184"/>
      <c r="J159" s="185">
        <f>ROUND(I159*H159,2)</f>
        <v>0</v>
      </c>
      <c r="K159" s="181" t="s">
        <v>151</v>
      </c>
      <c r="L159" s="40"/>
      <c r="M159" s="186" t="s">
        <v>19</v>
      </c>
      <c r="N159" s="187" t="s">
        <v>42</v>
      </c>
      <c r="O159" s="65"/>
      <c r="P159" s="188">
        <f>O159*H159</f>
        <v>0</v>
      </c>
      <c r="Q159" s="188">
        <v>1.9000000000000001E-4</v>
      </c>
      <c r="R159" s="188">
        <f>Q159*H159</f>
        <v>1.4440000000000001E-2</v>
      </c>
      <c r="S159" s="188">
        <v>0</v>
      </c>
      <c r="T159" s="189">
        <f>S159*H159</f>
        <v>0</v>
      </c>
      <c r="U159" s="35"/>
      <c r="V159" s="35"/>
      <c r="W159" s="35"/>
      <c r="X159" s="35"/>
      <c r="Y159" s="35"/>
      <c r="Z159" s="35"/>
      <c r="AA159" s="35"/>
      <c r="AB159" s="35"/>
      <c r="AC159" s="35"/>
      <c r="AD159" s="35"/>
      <c r="AE159" s="35"/>
      <c r="AR159" s="190" t="s">
        <v>263</v>
      </c>
      <c r="AT159" s="190" t="s">
        <v>147</v>
      </c>
      <c r="AU159" s="190" t="s">
        <v>81</v>
      </c>
      <c r="AY159" s="18" t="s">
        <v>144</v>
      </c>
      <c r="BE159" s="191">
        <f>IF(N159="základní",J159,0)</f>
        <v>0</v>
      </c>
      <c r="BF159" s="191">
        <f>IF(N159="snížená",J159,0)</f>
        <v>0</v>
      </c>
      <c r="BG159" s="191">
        <f>IF(N159="zákl. přenesená",J159,0)</f>
        <v>0</v>
      </c>
      <c r="BH159" s="191">
        <f>IF(N159="sníž. přenesená",J159,0)</f>
        <v>0</v>
      </c>
      <c r="BI159" s="191">
        <f>IF(N159="nulová",J159,0)</f>
        <v>0</v>
      </c>
      <c r="BJ159" s="18" t="s">
        <v>79</v>
      </c>
      <c r="BK159" s="191">
        <f>ROUND(I159*H159,2)</f>
        <v>0</v>
      </c>
      <c r="BL159" s="18" t="s">
        <v>263</v>
      </c>
      <c r="BM159" s="190" t="s">
        <v>719</v>
      </c>
    </row>
    <row r="160" spans="1:65" s="2" customFormat="1" ht="11.25">
      <c r="A160" s="35"/>
      <c r="B160" s="36"/>
      <c r="C160" s="37"/>
      <c r="D160" s="192" t="s">
        <v>154</v>
      </c>
      <c r="E160" s="37"/>
      <c r="F160" s="193" t="s">
        <v>720</v>
      </c>
      <c r="G160" s="37"/>
      <c r="H160" s="37"/>
      <c r="I160" s="194"/>
      <c r="J160" s="37"/>
      <c r="K160" s="37"/>
      <c r="L160" s="40"/>
      <c r="M160" s="195"/>
      <c r="N160" s="196"/>
      <c r="O160" s="65"/>
      <c r="P160" s="65"/>
      <c r="Q160" s="65"/>
      <c r="R160" s="65"/>
      <c r="S160" s="65"/>
      <c r="T160" s="66"/>
      <c r="U160" s="35"/>
      <c r="V160" s="35"/>
      <c r="W160" s="35"/>
      <c r="X160" s="35"/>
      <c r="Y160" s="35"/>
      <c r="Z160" s="35"/>
      <c r="AA160" s="35"/>
      <c r="AB160" s="35"/>
      <c r="AC160" s="35"/>
      <c r="AD160" s="35"/>
      <c r="AE160" s="35"/>
      <c r="AT160" s="18" t="s">
        <v>154</v>
      </c>
      <c r="AU160" s="18" t="s">
        <v>81</v>
      </c>
    </row>
    <row r="161" spans="1:65" s="2" customFormat="1" ht="21.75" customHeight="1">
      <c r="A161" s="35"/>
      <c r="B161" s="36"/>
      <c r="C161" s="179" t="s">
        <v>348</v>
      </c>
      <c r="D161" s="179" t="s">
        <v>147</v>
      </c>
      <c r="E161" s="180" t="s">
        <v>721</v>
      </c>
      <c r="F161" s="181" t="s">
        <v>722</v>
      </c>
      <c r="G161" s="182" t="s">
        <v>237</v>
      </c>
      <c r="H161" s="183">
        <v>76</v>
      </c>
      <c r="I161" s="184"/>
      <c r="J161" s="185">
        <f>ROUND(I161*H161,2)</f>
        <v>0</v>
      </c>
      <c r="K161" s="181" t="s">
        <v>151</v>
      </c>
      <c r="L161" s="40"/>
      <c r="M161" s="186" t="s">
        <v>19</v>
      </c>
      <c r="N161" s="187" t="s">
        <v>42</v>
      </c>
      <c r="O161" s="65"/>
      <c r="P161" s="188">
        <f>O161*H161</f>
        <v>0</v>
      </c>
      <c r="Q161" s="188">
        <v>1.0000000000000001E-5</v>
      </c>
      <c r="R161" s="188">
        <f>Q161*H161</f>
        <v>7.6000000000000004E-4</v>
      </c>
      <c r="S161" s="188">
        <v>0</v>
      </c>
      <c r="T161" s="189">
        <f>S161*H161</f>
        <v>0</v>
      </c>
      <c r="U161" s="35"/>
      <c r="V161" s="35"/>
      <c r="W161" s="35"/>
      <c r="X161" s="35"/>
      <c r="Y161" s="35"/>
      <c r="Z161" s="35"/>
      <c r="AA161" s="35"/>
      <c r="AB161" s="35"/>
      <c r="AC161" s="35"/>
      <c r="AD161" s="35"/>
      <c r="AE161" s="35"/>
      <c r="AR161" s="190" t="s">
        <v>263</v>
      </c>
      <c r="AT161" s="190" t="s">
        <v>147</v>
      </c>
      <c r="AU161" s="190" t="s">
        <v>81</v>
      </c>
      <c r="AY161" s="18" t="s">
        <v>144</v>
      </c>
      <c r="BE161" s="191">
        <f>IF(N161="základní",J161,0)</f>
        <v>0</v>
      </c>
      <c r="BF161" s="191">
        <f>IF(N161="snížená",J161,0)</f>
        <v>0</v>
      </c>
      <c r="BG161" s="191">
        <f>IF(N161="zákl. přenesená",J161,0)</f>
        <v>0</v>
      </c>
      <c r="BH161" s="191">
        <f>IF(N161="sníž. přenesená",J161,0)</f>
        <v>0</v>
      </c>
      <c r="BI161" s="191">
        <f>IF(N161="nulová",J161,0)</f>
        <v>0</v>
      </c>
      <c r="BJ161" s="18" t="s">
        <v>79</v>
      </c>
      <c r="BK161" s="191">
        <f>ROUND(I161*H161,2)</f>
        <v>0</v>
      </c>
      <c r="BL161" s="18" t="s">
        <v>263</v>
      </c>
      <c r="BM161" s="190" t="s">
        <v>723</v>
      </c>
    </row>
    <row r="162" spans="1:65" s="2" customFormat="1" ht="11.25">
      <c r="A162" s="35"/>
      <c r="B162" s="36"/>
      <c r="C162" s="37"/>
      <c r="D162" s="192" t="s">
        <v>154</v>
      </c>
      <c r="E162" s="37"/>
      <c r="F162" s="193" t="s">
        <v>724</v>
      </c>
      <c r="G162" s="37"/>
      <c r="H162" s="37"/>
      <c r="I162" s="194"/>
      <c r="J162" s="37"/>
      <c r="K162" s="37"/>
      <c r="L162" s="40"/>
      <c r="M162" s="195"/>
      <c r="N162" s="196"/>
      <c r="O162" s="65"/>
      <c r="P162" s="65"/>
      <c r="Q162" s="65"/>
      <c r="R162" s="65"/>
      <c r="S162" s="65"/>
      <c r="T162" s="66"/>
      <c r="U162" s="35"/>
      <c r="V162" s="35"/>
      <c r="W162" s="35"/>
      <c r="X162" s="35"/>
      <c r="Y162" s="35"/>
      <c r="Z162" s="35"/>
      <c r="AA162" s="35"/>
      <c r="AB162" s="35"/>
      <c r="AC162" s="35"/>
      <c r="AD162" s="35"/>
      <c r="AE162" s="35"/>
      <c r="AT162" s="18" t="s">
        <v>154</v>
      </c>
      <c r="AU162" s="18" t="s">
        <v>81</v>
      </c>
    </row>
    <row r="163" spans="1:65" s="2" customFormat="1" ht="24.2" customHeight="1">
      <c r="A163" s="35"/>
      <c r="B163" s="36"/>
      <c r="C163" s="179" t="s">
        <v>725</v>
      </c>
      <c r="D163" s="179" t="s">
        <v>147</v>
      </c>
      <c r="E163" s="180" t="s">
        <v>726</v>
      </c>
      <c r="F163" s="181" t="s">
        <v>727</v>
      </c>
      <c r="G163" s="182" t="s">
        <v>231</v>
      </c>
      <c r="H163" s="183">
        <v>0.13200000000000001</v>
      </c>
      <c r="I163" s="184"/>
      <c r="J163" s="185">
        <f>ROUND(I163*H163,2)</f>
        <v>0</v>
      </c>
      <c r="K163" s="181" t="s">
        <v>151</v>
      </c>
      <c r="L163" s="40"/>
      <c r="M163" s="186" t="s">
        <v>19</v>
      </c>
      <c r="N163" s="187" t="s">
        <v>42</v>
      </c>
      <c r="O163" s="65"/>
      <c r="P163" s="188">
        <f>O163*H163</f>
        <v>0</v>
      </c>
      <c r="Q163" s="188">
        <v>0</v>
      </c>
      <c r="R163" s="188">
        <f>Q163*H163</f>
        <v>0</v>
      </c>
      <c r="S163" s="188">
        <v>0</v>
      </c>
      <c r="T163" s="189">
        <f>S163*H163</f>
        <v>0</v>
      </c>
      <c r="U163" s="35"/>
      <c r="V163" s="35"/>
      <c r="W163" s="35"/>
      <c r="X163" s="35"/>
      <c r="Y163" s="35"/>
      <c r="Z163" s="35"/>
      <c r="AA163" s="35"/>
      <c r="AB163" s="35"/>
      <c r="AC163" s="35"/>
      <c r="AD163" s="35"/>
      <c r="AE163" s="35"/>
      <c r="AR163" s="190" t="s">
        <v>263</v>
      </c>
      <c r="AT163" s="190" t="s">
        <v>147</v>
      </c>
      <c r="AU163" s="190" t="s">
        <v>81</v>
      </c>
      <c r="AY163" s="18" t="s">
        <v>144</v>
      </c>
      <c r="BE163" s="191">
        <f>IF(N163="základní",J163,0)</f>
        <v>0</v>
      </c>
      <c r="BF163" s="191">
        <f>IF(N163="snížená",J163,0)</f>
        <v>0</v>
      </c>
      <c r="BG163" s="191">
        <f>IF(N163="zákl. přenesená",J163,0)</f>
        <v>0</v>
      </c>
      <c r="BH163" s="191">
        <f>IF(N163="sníž. přenesená",J163,0)</f>
        <v>0</v>
      </c>
      <c r="BI163" s="191">
        <f>IF(N163="nulová",J163,0)</f>
        <v>0</v>
      </c>
      <c r="BJ163" s="18" t="s">
        <v>79</v>
      </c>
      <c r="BK163" s="191">
        <f>ROUND(I163*H163,2)</f>
        <v>0</v>
      </c>
      <c r="BL163" s="18" t="s">
        <v>263</v>
      </c>
      <c r="BM163" s="190" t="s">
        <v>728</v>
      </c>
    </row>
    <row r="164" spans="1:65" s="2" customFormat="1" ht="11.25">
      <c r="A164" s="35"/>
      <c r="B164" s="36"/>
      <c r="C164" s="37"/>
      <c r="D164" s="192" t="s">
        <v>154</v>
      </c>
      <c r="E164" s="37"/>
      <c r="F164" s="193" t="s">
        <v>729</v>
      </c>
      <c r="G164" s="37"/>
      <c r="H164" s="37"/>
      <c r="I164" s="194"/>
      <c r="J164" s="37"/>
      <c r="K164" s="37"/>
      <c r="L164" s="40"/>
      <c r="M164" s="195"/>
      <c r="N164" s="196"/>
      <c r="O164" s="65"/>
      <c r="P164" s="65"/>
      <c r="Q164" s="65"/>
      <c r="R164" s="65"/>
      <c r="S164" s="65"/>
      <c r="T164" s="66"/>
      <c r="U164" s="35"/>
      <c r="V164" s="35"/>
      <c r="W164" s="35"/>
      <c r="X164" s="35"/>
      <c r="Y164" s="35"/>
      <c r="Z164" s="35"/>
      <c r="AA164" s="35"/>
      <c r="AB164" s="35"/>
      <c r="AC164" s="35"/>
      <c r="AD164" s="35"/>
      <c r="AE164" s="35"/>
      <c r="AT164" s="18" t="s">
        <v>154</v>
      </c>
      <c r="AU164" s="18" t="s">
        <v>81</v>
      </c>
    </row>
    <row r="165" spans="1:65" s="12" customFormat="1" ht="22.9" customHeight="1">
      <c r="B165" s="163"/>
      <c r="C165" s="164"/>
      <c r="D165" s="165" t="s">
        <v>70</v>
      </c>
      <c r="E165" s="177" t="s">
        <v>730</v>
      </c>
      <c r="F165" s="177" t="s">
        <v>731</v>
      </c>
      <c r="G165" s="164"/>
      <c r="H165" s="164"/>
      <c r="I165" s="167"/>
      <c r="J165" s="178">
        <f>BK165</f>
        <v>0</v>
      </c>
      <c r="K165" s="164"/>
      <c r="L165" s="169"/>
      <c r="M165" s="170"/>
      <c r="N165" s="171"/>
      <c r="O165" s="171"/>
      <c r="P165" s="172">
        <f>SUM(P166:P169)</f>
        <v>0</v>
      </c>
      <c r="Q165" s="171"/>
      <c r="R165" s="172">
        <f>SUM(R166:R169)</f>
        <v>2.6099999999999999E-3</v>
      </c>
      <c r="S165" s="171"/>
      <c r="T165" s="173">
        <f>SUM(T166:T169)</f>
        <v>0</v>
      </c>
      <c r="AR165" s="174" t="s">
        <v>81</v>
      </c>
      <c r="AT165" s="175" t="s">
        <v>70</v>
      </c>
      <c r="AU165" s="175" t="s">
        <v>79</v>
      </c>
      <c r="AY165" s="174" t="s">
        <v>144</v>
      </c>
      <c r="BK165" s="176">
        <f>SUM(BK166:BK169)</f>
        <v>0</v>
      </c>
    </row>
    <row r="166" spans="1:65" s="2" customFormat="1" ht="21.75" customHeight="1">
      <c r="A166" s="35"/>
      <c r="B166" s="36"/>
      <c r="C166" s="179" t="s">
        <v>301</v>
      </c>
      <c r="D166" s="179" t="s">
        <v>147</v>
      </c>
      <c r="E166" s="180" t="s">
        <v>732</v>
      </c>
      <c r="F166" s="181" t="s">
        <v>733</v>
      </c>
      <c r="G166" s="182" t="s">
        <v>294</v>
      </c>
      <c r="H166" s="183">
        <v>9</v>
      </c>
      <c r="I166" s="184"/>
      <c r="J166" s="185">
        <f>ROUND(I166*H166,2)</f>
        <v>0</v>
      </c>
      <c r="K166" s="181" t="s">
        <v>151</v>
      </c>
      <c r="L166" s="40"/>
      <c r="M166" s="186" t="s">
        <v>19</v>
      </c>
      <c r="N166" s="187" t="s">
        <v>42</v>
      </c>
      <c r="O166" s="65"/>
      <c r="P166" s="188">
        <f>O166*H166</f>
        <v>0</v>
      </c>
      <c r="Q166" s="188">
        <v>1.2999999999999999E-4</v>
      </c>
      <c r="R166" s="188">
        <f>Q166*H166</f>
        <v>1.1699999999999998E-3</v>
      </c>
      <c r="S166" s="188">
        <v>0</v>
      </c>
      <c r="T166" s="189">
        <f>S166*H166</f>
        <v>0</v>
      </c>
      <c r="U166" s="35"/>
      <c r="V166" s="35"/>
      <c r="W166" s="35"/>
      <c r="X166" s="35"/>
      <c r="Y166" s="35"/>
      <c r="Z166" s="35"/>
      <c r="AA166" s="35"/>
      <c r="AB166" s="35"/>
      <c r="AC166" s="35"/>
      <c r="AD166" s="35"/>
      <c r="AE166" s="35"/>
      <c r="AR166" s="190" t="s">
        <v>263</v>
      </c>
      <c r="AT166" s="190" t="s">
        <v>147</v>
      </c>
      <c r="AU166" s="190" t="s">
        <v>81</v>
      </c>
      <c r="AY166" s="18" t="s">
        <v>144</v>
      </c>
      <c r="BE166" s="191">
        <f>IF(N166="základní",J166,0)</f>
        <v>0</v>
      </c>
      <c r="BF166" s="191">
        <f>IF(N166="snížená",J166,0)</f>
        <v>0</v>
      </c>
      <c r="BG166" s="191">
        <f>IF(N166="zákl. přenesená",J166,0)</f>
        <v>0</v>
      </c>
      <c r="BH166" s="191">
        <f>IF(N166="sníž. přenesená",J166,0)</f>
        <v>0</v>
      </c>
      <c r="BI166" s="191">
        <f>IF(N166="nulová",J166,0)</f>
        <v>0</v>
      </c>
      <c r="BJ166" s="18" t="s">
        <v>79</v>
      </c>
      <c r="BK166" s="191">
        <f>ROUND(I166*H166,2)</f>
        <v>0</v>
      </c>
      <c r="BL166" s="18" t="s">
        <v>263</v>
      </c>
      <c r="BM166" s="190" t="s">
        <v>734</v>
      </c>
    </row>
    <row r="167" spans="1:65" s="2" customFormat="1" ht="11.25">
      <c r="A167" s="35"/>
      <c r="B167" s="36"/>
      <c r="C167" s="37"/>
      <c r="D167" s="192" t="s">
        <v>154</v>
      </c>
      <c r="E167" s="37"/>
      <c r="F167" s="193" t="s">
        <v>735</v>
      </c>
      <c r="G167" s="37"/>
      <c r="H167" s="37"/>
      <c r="I167" s="194"/>
      <c r="J167" s="37"/>
      <c r="K167" s="37"/>
      <c r="L167" s="40"/>
      <c r="M167" s="195"/>
      <c r="N167" s="196"/>
      <c r="O167" s="65"/>
      <c r="P167" s="65"/>
      <c r="Q167" s="65"/>
      <c r="R167" s="65"/>
      <c r="S167" s="65"/>
      <c r="T167" s="66"/>
      <c r="U167" s="35"/>
      <c r="V167" s="35"/>
      <c r="W167" s="35"/>
      <c r="X167" s="35"/>
      <c r="Y167" s="35"/>
      <c r="Z167" s="35"/>
      <c r="AA167" s="35"/>
      <c r="AB167" s="35"/>
      <c r="AC167" s="35"/>
      <c r="AD167" s="35"/>
      <c r="AE167" s="35"/>
      <c r="AT167" s="18" t="s">
        <v>154</v>
      </c>
      <c r="AU167" s="18" t="s">
        <v>81</v>
      </c>
    </row>
    <row r="168" spans="1:65" s="2" customFormat="1" ht="24.2" customHeight="1">
      <c r="A168" s="35"/>
      <c r="B168" s="36"/>
      <c r="C168" s="179" t="s">
        <v>736</v>
      </c>
      <c r="D168" s="179" t="s">
        <v>147</v>
      </c>
      <c r="E168" s="180" t="s">
        <v>737</v>
      </c>
      <c r="F168" s="181" t="s">
        <v>738</v>
      </c>
      <c r="G168" s="182" t="s">
        <v>294</v>
      </c>
      <c r="H168" s="183">
        <v>6</v>
      </c>
      <c r="I168" s="184"/>
      <c r="J168" s="185">
        <f>ROUND(I168*H168,2)</f>
        <v>0</v>
      </c>
      <c r="K168" s="181" t="s">
        <v>151</v>
      </c>
      <c r="L168" s="40"/>
      <c r="M168" s="186" t="s">
        <v>19</v>
      </c>
      <c r="N168" s="187" t="s">
        <v>42</v>
      </c>
      <c r="O168" s="65"/>
      <c r="P168" s="188">
        <f>O168*H168</f>
        <v>0</v>
      </c>
      <c r="Q168" s="188">
        <v>2.4000000000000001E-4</v>
      </c>
      <c r="R168" s="188">
        <f>Q168*H168</f>
        <v>1.4400000000000001E-3</v>
      </c>
      <c r="S168" s="188">
        <v>0</v>
      </c>
      <c r="T168" s="189">
        <f>S168*H168</f>
        <v>0</v>
      </c>
      <c r="U168" s="35"/>
      <c r="V168" s="35"/>
      <c r="W168" s="35"/>
      <c r="X168" s="35"/>
      <c r="Y168" s="35"/>
      <c r="Z168" s="35"/>
      <c r="AA168" s="35"/>
      <c r="AB168" s="35"/>
      <c r="AC168" s="35"/>
      <c r="AD168" s="35"/>
      <c r="AE168" s="35"/>
      <c r="AR168" s="190" t="s">
        <v>263</v>
      </c>
      <c r="AT168" s="190" t="s">
        <v>147</v>
      </c>
      <c r="AU168" s="190" t="s">
        <v>81</v>
      </c>
      <c r="AY168" s="18" t="s">
        <v>144</v>
      </c>
      <c r="BE168" s="191">
        <f>IF(N168="základní",J168,0)</f>
        <v>0</v>
      </c>
      <c r="BF168" s="191">
        <f>IF(N168="snížená",J168,0)</f>
        <v>0</v>
      </c>
      <c r="BG168" s="191">
        <f>IF(N168="zákl. přenesená",J168,0)</f>
        <v>0</v>
      </c>
      <c r="BH168" s="191">
        <f>IF(N168="sníž. přenesená",J168,0)</f>
        <v>0</v>
      </c>
      <c r="BI168" s="191">
        <f>IF(N168="nulová",J168,0)</f>
        <v>0</v>
      </c>
      <c r="BJ168" s="18" t="s">
        <v>79</v>
      </c>
      <c r="BK168" s="191">
        <f>ROUND(I168*H168,2)</f>
        <v>0</v>
      </c>
      <c r="BL168" s="18" t="s">
        <v>263</v>
      </c>
      <c r="BM168" s="190" t="s">
        <v>739</v>
      </c>
    </row>
    <row r="169" spans="1:65" s="2" customFormat="1" ht="11.25">
      <c r="A169" s="35"/>
      <c r="B169" s="36"/>
      <c r="C169" s="37"/>
      <c r="D169" s="192" t="s">
        <v>154</v>
      </c>
      <c r="E169" s="37"/>
      <c r="F169" s="193" t="s">
        <v>740</v>
      </c>
      <c r="G169" s="37"/>
      <c r="H169" s="37"/>
      <c r="I169" s="194"/>
      <c r="J169" s="37"/>
      <c r="K169" s="37"/>
      <c r="L169" s="40"/>
      <c r="M169" s="195"/>
      <c r="N169" s="196"/>
      <c r="O169" s="65"/>
      <c r="P169" s="65"/>
      <c r="Q169" s="65"/>
      <c r="R169" s="65"/>
      <c r="S169" s="65"/>
      <c r="T169" s="66"/>
      <c r="U169" s="35"/>
      <c r="V169" s="35"/>
      <c r="W169" s="35"/>
      <c r="X169" s="35"/>
      <c r="Y169" s="35"/>
      <c r="Z169" s="35"/>
      <c r="AA169" s="35"/>
      <c r="AB169" s="35"/>
      <c r="AC169" s="35"/>
      <c r="AD169" s="35"/>
      <c r="AE169" s="35"/>
      <c r="AT169" s="18" t="s">
        <v>154</v>
      </c>
      <c r="AU169" s="18" t="s">
        <v>81</v>
      </c>
    </row>
    <row r="170" spans="1:65" s="12" customFormat="1" ht="22.9" customHeight="1">
      <c r="B170" s="163"/>
      <c r="C170" s="164"/>
      <c r="D170" s="165" t="s">
        <v>70</v>
      </c>
      <c r="E170" s="177" t="s">
        <v>270</v>
      </c>
      <c r="F170" s="177" t="s">
        <v>271</v>
      </c>
      <c r="G170" s="164"/>
      <c r="H170" s="164"/>
      <c r="I170" s="167"/>
      <c r="J170" s="178">
        <f>BK170</f>
        <v>0</v>
      </c>
      <c r="K170" s="164"/>
      <c r="L170" s="169"/>
      <c r="M170" s="170"/>
      <c r="N170" s="171"/>
      <c r="O170" s="171"/>
      <c r="P170" s="172">
        <f>SUM(P171:P174)</f>
        <v>0</v>
      </c>
      <c r="Q170" s="171"/>
      <c r="R170" s="172">
        <f>SUM(R171:R174)</f>
        <v>0.47423999999999999</v>
      </c>
      <c r="S170" s="171"/>
      <c r="T170" s="173">
        <f>SUM(T171:T174)</f>
        <v>0.12587999999999999</v>
      </c>
      <c r="AR170" s="174" t="s">
        <v>81</v>
      </c>
      <c r="AT170" s="175" t="s">
        <v>70</v>
      </c>
      <c r="AU170" s="175" t="s">
        <v>79</v>
      </c>
      <c r="AY170" s="174" t="s">
        <v>144</v>
      </c>
      <c r="BK170" s="176">
        <f>SUM(BK171:BK174)</f>
        <v>0</v>
      </c>
    </row>
    <row r="171" spans="1:65" s="2" customFormat="1" ht="21.75" customHeight="1">
      <c r="A171" s="35"/>
      <c r="B171" s="36"/>
      <c r="C171" s="179" t="s">
        <v>403</v>
      </c>
      <c r="D171" s="179" t="s">
        <v>147</v>
      </c>
      <c r="E171" s="180" t="s">
        <v>741</v>
      </c>
      <c r="F171" s="181" t="s">
        <v>742</v>
      </c>
      <c r="G171" s="182" t="s">
        <v>150</v>
      </c>
      <c r="H171" s="183">
        <v>12</v>
      </c>
      <c r="I171" s="184"/>
      <c r="J171" s="185">
        <f>ROUND(I171*H171,2)</f>
        <v>0</v>
      </c>
      <c r="K171" s="181" t="s">
        <v>151</v>
      </c>
      <c r="L171" s="40"/>
      <c r="M171" s="186" t="s">
        <v>19</v>
      </c>
      <c r="N171" s="187" t="s">
        <v>42</v>
      </c>
      <c r="O171" s="65"/>
      <c r="P171" s="188">
        <f>O171*H171</f>
        <v>0</v>
      </c>
      <c r="Q171" s="188">
        <v>0</v>
      </c>
      <c r="R171" s="188">
        <f>Q171*H171</f>
        <v>0</v>
      </c>
      <c r="S171" s="188">
        <v>1.0489999999999999E-2</v>
      </c>
      <c r="T171" s="189">
        <f>S171*H171</f>
        <v>0.12587999999999999</v>
      </c>
      <c r="U171" s="35"/>
      <c r="V171" s="35"/>
      <c r="W171" s="35"/>
      <c r="X171" s="35"/>
      <c r="Y171" s="35"/>
      <c r="Z171" s="35"/>
      <c r="AA171" s="35"/>
      <c r="AB171" s="35"/>
      <c r="AC171" s="35"/>
      <c r="AD171" s="35"/>
      <c r="AE171" s="35"/>
      <c r="AR171" s="190" t="s">
        <v>263</v>
      </c>
      <c r="AT171" s="190" t="s">
        <v>147</v>
      </c>
      <c r="AU171" s="190" t="s">
        <v>81</v>
      </c>
      <c r="AY171" s="18" t="s">
        <v>144</v>
      </c>
      <c r="BE171" s="191">
        <f>IF(N171="základní",J171,0)</f>
        <v>0</v>
      </c>
      <c r="BF171" s="191">
        <f>IF(N171="snížená",J171,0)</f>
        <v>0</v>
      </c>
      <c r="BG171" s="191">
        <f>IF(N171="zákl. přenesená",J171,0)</f>
        <v>0</v>
      </c>
      <c r="BH171" s="191">
        <f>IF(N171="sníž. přenesená",J171,0)</f>
        <v>0</v>
      </c>
      <c r="BI171" s="191">
        <f>IF(N171="nulová",J171,0)</f>
        <v>0</v>
      </c>
      <c r="BJ171" s="18" t="s">
        <v>79</v>
      </c>
      <c r="BK171" s="191">
        <f>ROUND(I171*H171,2)</f>
        <v>0</v>
      </c>
      <c r="BL171" s="18" t="s">
        <v>263</v>
      </c>
      <c r="BM171" s="190" t="s">
        <v>743</v>
      </c>
    </row>
    <row r="172" spans="1:65" s="2" customFormat="1" ht="11.25">
      <c r="A172" s="35"/>
      <c r="B172" s="36"/>
      <c r="C172" s="37"/>
      <c r="D172" s="192" t="s">
        <v>154</v>
      </c>
      <c r="E172" s="37"/>
      <c r="F172" s="193" t="s">
        <v>744</v>
      </c>
      <c r="G172" s="37"/>
      <c r="H172" s="37"/>
      <c r="I172" s="194"/>
      <c r="J172" s="37"/>
      <c r="K172" s="37"/>
      <c r="L172" s="40"/>
      <c r="M172" s="195"/>
      <c r="N172" s="196"/>
      <c r="O172" s="65"/>
      <c r="P172" s="65"/>
      <c r="Q172" s="65"/>
      <c r="R172" s="65"/>
      <c r="S172" s="65"/>
      <c r="T172" s="66"/>
      <c r="U172" s="35"/>
      <c r="V172" s="35"/>
      <c r="W172" s="35"/>
      <c r="X172" s="35"/>
      <c r="Y172" s="35"/>
      <c r="Z172" s="35"/>
      <c r="AA172" s="35"/>
      <c r="AB172" s="35"/>
      <c r="AC172" s="35"/>
      <c r="AD172" s="35"/>
      <c r="AE172" s="35"/>
      <c r="AT172" s="18" t="s">
        <v>154</v>
      </c>
      <c r="AU172" s="18" t="s">
        <v>81</v>
      </c>
    </row>
    <row r="173" spans="1:65" s="2" customFormat="1" ht="16.5" customHeight="1">
      <c r="A173" s="35"/>
      <c r="B173" s="36"/>
      <c r="C173" s="179" t="s">
        <v>745</v>
      </c>
      <c r="D173" s="179" t="s">
        <v>147</v>
      </c>
      <c r="E173" s="180" t="s">
        <v>746</v>
      </c>
      <c r="F173" s="181" t="s">
        <v>747</v>
      </c>
      <c r="G173" s="182" t="s">
        <v>150</v>
      </c>
      <c r="H173" s="183">
        <v>12</v>
      </c>
      <c r="I173" s="184"/>
      <c r="J173" s="185">
        <f>ROUND(I173*H173,2)</f>
        <v>0</v>
      </c>
      <c r="K173" s="181" t="s">
        <v>151</v>
      </c>
      <c r="L173" s="40"/>
      <c r="M173" s="186" t="s">
        <v>19</v>
      </c>
      <c r="N173" s="187" t="s">
        <v>42</v>
      </c>
      <c r="O173" s="65"/>
      <c r="P173" s="188">
        <f>O173*H173</f>
        <v>0</v>
      </c>
      <c r="Q173" s="188">
        <v>3.952E-2</v>
      </c>
      <c r="R173" s="188">
        <f>Q173*H173</f>
        <v>0.47423999999999999</v>
      </c>
      <c r="S173" s="188">
        <v>0</v>
      </c>
      <c r="T173" s="189">
        <f>S173*H173</f>
        <v>0</v>
      </c>
      <c r="U173" s="35"/>
      <c r="V173" s="35"/>
      <c r="W173" s="35"/>
      <c r="X173" s="35"/>
      <c r="Y173" s="35"/>
      <c r="Z173" s="35"/>
      <c r="AA173" s="35"/>
      <c r="AB173" s="35"/>
      <c r="AC173" s="35"/>
      <c r="AD173" s="35"/>
      <c r="AE173" s="35"/>
      <c r="AR173" s="190" t="s">
        <v>263</v>
      </c>
      <c r="AT173" s="190" t="s">
        <v>147</v>
      </c>
      <c r="AU173" s="190" t="s">
        <v>81</v>
      </c>
      <c r="AY173" s="18" t="s">
        <v>144</v>
      </c>
      <c r="BE173" s="191">
        <f>IF(N173="základní",J173,0)</f>
        <v>0</v>
      </c>
      <c r="BF173" s="191">
        <f>IF(N173="snížená",J173,0)</f>
        <v>0</v>
      </c>
      <c r="BG173" s="191">
        <f>IF(N173="zákl. přenesená",J173,0)</f>
        <v>0</v>
      </c>
      <c r="BH173" s="191">
        <f>IF(N173="sníž. přenesená",J173,0)</f>
        <v>0</v>
      </c>
      <c r="BI173" s="191">
        <f>IF(N173="nulová",J173,0)</f>
        <v>0</v>
      </c>
      <c r="BJ173" s="18" t="s">
        <v>79</v>
      </c>
      <c r="BK173" s="191">
        <f>ROUND(I173*H173,2)</f>
        <v>0</v>
      </c>
      <c r="BL173" s="18" t="s">
        <v>263</v>
      </c>
      <c r="BM173" s="190" t="s">
        <v>748</v>
      </c>
    </row>
    <row r="174" spans="1:65" s="2" customFormat="1" ht="11.25">
      <c r="A174" s="35"/>
      <c r="B174" s="36"/>
      <c r="C174" s="37"/>
      <c r="D174" s="192" t="s">
        <v>154</v>
      </c>
      <c r="E174" s="37"/>
      <c r="F174" s="193" t="s">
        <v>749</v>
      </c>
      <c r="G174" s="37"/>
      <c r="H174" s="37"/>
      <c r="I174" s="194"/>
      <c r="J174" s="37"/>
      <c r="K174" s="37"/>
      <c r="L174" s="40"/>
      <c r="M174" s="195"/>
      <c r="N174" s="196"/>
      <c r="O174" s="65"/>
      <c r="P174" s="65"/>
      <c r="Q174" s="65"/>
      <c r="R174" s="65"/>
      <c r="S174" s="65"/>
      <c r="T174" s="66"/>
      <c r="U174" s="35"/>
      <c r="V174" s="35"/>
      <c r="W174" s="35"/>
      <c r="X174" s="35"/>
      <c r="Y174" s="35"/>
      <c r="Z174" s="35"/>
      <c r="AA174" s="35"/>
      <c r="AB174" s="35"/>
      <c r="AC174" s="35"/>
      <c r="AD174" s="35"/>
      <c r="AE174" s="35"/>
      <c r="AT174" s="18" t="s">
        <v>154</v>
      </c>
      <c r="AU174" s="18" t="s">
        <v>81</v>
      </c>
    </row>
    <row r="175" spans="1:65" s="12" customFormat="1" ht="25.9" customHeight="1">
      <c r="B175" s="163"/>
      <c r="C175" s="164"/>
      <c r="D175" s="165" t="s">
        <v>70</v>
      </c>
      <c r="E175" s="166" t="s">
        <v>750</v>
      </c>
      <c r="F175" s="166" t="s">
        <v>751</v>
      </c>
      <c r="G175" s="164"/>
      <c r="H175" s="164"/>
      <c r="I175" s="167"/>
      <c r="J175" s="168">
        <f>BK175</f>
        <v>0</v>
      </c>
      <c r="K175" s="164"/>
      <c r="L175" s="169"/>
      <c r="M175" s="170"/>
      <c r="N175" s="171"/>
      <c r="O175" s="171"/>
      <c r="P175" s="172">
        <f>SUM(P176:P181)</f>
        <v>0</v>
      </c>
      <c r="Q175" s="171"/>
      <c r="R175" s="172">
        <f>SUM(R176:R181)</f>
        <v>0</v>
      </c>
      <c r="S175" s="171"/>
      <c r="T175" s="173">
        <f>SUM(T176:T181)</f>
        <v>0</v>
      </c>
      <c r="AR175" s="174" t="s">
        <v>152</v>
      </c>
      <c r="AT175" s="175" t="s">
        <v>70</v>
      </c>
      <c r="AU175" s="175" t="s">
        <v>71</v>
      </c>
      <c r="AY175" s="174" t="s">
        <v>144</v>
      </c>
      <c r="BK175" s="176">
        <f>SUM(BK176:BK181)</f>
        <v>0</v>
      </c>
    </row>
    <row r="176" spans="1:65" s="2" customFormat="1" ht="21.75" customHeight="1">
      <c r="A176" s="35"/>
      <c r="B176" s="36"/>
      <c r="C176" s="179" t="s">
        <v>406</v>
      </c>
      <c r="D176" s="179" t="s">
        <v>147</v>
      </c>
      <c r="E176" s="180" t="s">
        <v>752</v>
      </c>
      <c r="F176" s="181" t="s">
        <v>753</v>
      </c>
      <c r="G176" s="182" t="s">
        <v>754</v>
      </c>
      <c r="H176" s="183">
        <v>12</v>
      </c>
      <c r="I176" s="184"/>
      <c r="J176" s="185">
        <f>ROUND(I176*H176,2)</f>
        <v>0</v>
      </c>
      <c r="K176" s="181" t="s">
        <v>151</v>
      </c>
      <c r="L176" s="40"/>
      <c r="M176" s="186" t="s">
        <v>19</v>
      </c>
      <c r="N176" s="187" t="s">
        <v>42</v>
      </c>
      <c r="O176" s="65"/>
      <c r="P176" s="188">
        <f>O176*H176</f>
        <v>0</v>
      </c>
      <c r="Q176" s="188">
        <v>0</v>
      </c>
      <c r="R176" s="188">
        <f>Q176*H176</f>
        <v>0</v>
      </c>
      <c r="S176" s="188">
        <v>0</v>
      </c>
      <c r="T176" s="189">
        <f>S176*H176</f>
        <v>0</v>
      </c>
      <c r="U176" s="35"/>
      <c r="V176" s="35"/>
      <c r="W176" s="35"/>
      <c r="X176" s="35"/>
      <c r="Y176" s="35"/>
      <c r="Z176" s="35"/>
      <c r="AA176" s="35"/>
      <c r="AB176" s="35"/>
      <c r="AC176" s="35"/>
      <c r="AD176" s="35"/>
      <c r="AE176" s="35"/>
      <c r="AR176" s="190" t="s">
        <v>336</v>
      </c>
      <c r="AT176" s="190" t="s">
        <v>147</v>
      </c>
      <c r="AU176" s="190" t="s">
        <v>79</v>
      </c>
      <c r="AY176" s="18" t="s">
        <v>144</v>
      </c>
      <c r="BE176" s="191">
        <f>IF(N176="základní",J176,0)</f>
        <v>0</v>
      </c>
      <c r="BF176" s="191">
        <f>IF(N176="snížená",J176,0)</f>
        <v>0</v>
      </c>
      <c r="BG176" s="191">
        <f>IF(N176="zákl. přenesená",J176,0)</f>
        <v>0</v>
      </c>
      <c r="BH176" s="191">
        <f>IF(N176="sníž. přenesená",J176,0)</f>
        <v>0</v>
      </c>
      <c r="BI176" s="191">
        <f>IF(N176="nulová",J176,0)</f>
        <v>0</v>
      </c>
      <c r="BJ176" s="18" t="s">
        <v>79</v>
      </c>
      <c r="BK176" s="191">
        <f>ROUND(I176*H176,2)</f>
        <v>0</v>
      </c>
      <c r="BL176" s="18" t="s">
        <v>336</v>
      </c>
      <c r="BM176" s="190" t="s">
        <v>755</v>
      </c>
    </row>
    <row r="177" spans="1:65" s="2" customFormat="1" ht="11.25">
      <c r="A177" s="35"/>
      <c r="B177" s="36"/>
      <c r="C177" s="37"/>
      <c r="D177" s="192" t="s">
        <v>154</v>
      </c>
      <c r="E177" s="37"/>
      <c r="F177" s="193" t="s">
        <v>756</v>
      </c>
      <c r="G177" s="37"/>
      <c r="H177" s="37"/>
      <c r="I177" s="194"/>
      <c r="J177" s="37"/>
      <c r="K177" s="37"/>
      <c r="L177" s="40"/>
      <c r="M177" s="195"/>
      <c r="N177" s="196"/>
      <c r="O177" s="65"/>
      <c r="P177" s="65"/>
      <c r="Q177" s="65"/>
      <c r="R177" s="65"/>
      <c r="S177" s="65"/>
      <c r="T177" s="66"/>
      <c r="U177" s="35"/>
      <c r="V177" s="35"/>
      <c r="W177" s="35"/>
      <c r="X177" s="35"/>
      <c r="Y177" s="35"/>
      <c r="Z177" s="35"/>
      <c r="AA177" s="35"/>
      <c r="AB177" s="35"/>
      <c r="AC177" s="35"/>
      <c r="AD177" s="35"/>
      <c r="AE177" s="35"/>
      <c r="AT177" s="18" t="s">
        <v>154</v>
      </c>
      <c r="AU177" s="18" t="s">
        <v>79</v>
      </c>
    </row>
    <row r="178" spans="1:65" s="2" customFormat="1" ht="21.75" customHeight="1">
      <c r="A178" s="35"/>
      <c r="B178" s="36"/>
      <c r="C178" s="179" t="s">
        <v>757</v>
      </c>
      <c r="D178" s="179" t="s">
        <v>147</v>
      </c>
      <c r="E178" s="180" t="s">
        <v>758</v>
      </c>
      <c r="F178" s="181" t="s">
        <v>759</v>
      </c>
      <c r="G178" s="182" t="s">
        <v>754</v>
      </c>
      <c r="H178" s="183">
        <v>6</v>
      </c>
      <c r="I178" s="184"/>
      <c r="J178" s="185">
        <f>ROUND(I178*H178,2)</f>
        <v>0</v>
      </c>
      <c r="K178" s="181" t="s">
        <v>151</v>
      </c>
      <c r="L178" s="40"/>
      <c r="M178" s="186" t="s">
        <v>19</v>
      </c>
      <c r="N178" s="187" t="s">
        <v>42</v>
      </c>
      <c r="O178" s="65"/>
      <c r="P178" s="188">
        <f>O178*H178</f>
        <v>0</v>
      </c>
      <c r="Q178" s="188">
        <v>0</v>
      </c>
      <c r="R178" s="188">
        <f>Q178*H178</f>
        <v>0</v>
      </c>
      <c r="S178" s="188">
        <v>0</v>
      </c>
      <c r="T178" s="189">
        <f>S178*H178</f>
        <v>0</v>
      </c>
      <c r="U178" s="35"/>
      <c r="V178" s="35"/>
      <c r="W178" s="35"/>
      <c r="X178" s="35"/>
      <c r="Y178" s="35"/>
      <c r="Z178" s="35"/>
      <c r="AA178" s="35"/>
      <c r="AB178" s="35"/>
      <c r="AC178" s="35"/>
      <c r="AD178" s="35"/>
      <c r="AE178" s="35"/>
      <c r="AR178" s="190" t="s">
        <v>336</v>
      </c>
      <c r="AT178" s="190" t="s">
        <v>147</v>
      </c>
      <c r="AU178" s="190" t="s">
        <v>79</v>
      </c>
      <c r="AY178" s="18" t="s">
        <v>144</v>
      </c>
      <c r="BE178" s="191">
        <f>IF(N178="základní",J178,0)</f>
        <v>0</v>
      </c>
      <c r="BF178" s="191">
        <f>IF(N178="snížená",J178,0)</f>
        <v>0</v>
      </c>
      <c r="BG178" s="191">
        <f>IF(N178="zákl. přenesená",J178,0)</f>
        <v>0</v>
      </c>
      <c r="BH178" s="191">
        <f>IF(N178="sníž. přenesená",J178,0)</f>
        <v>0</v>
      </c>
      <c r="BI178" s="191">
        <f>IF(N178="nulová",J178,0)</f>
        <v>0</v>
      </c>
      <c r="BJ178" s="18" t="s">
        <v>79</v>
      </c>
      <c r="BK178" s="191">
        <f>ROUND(I178*H178,2)</f>
        <v>0</v>
      </c>
      <c r="BL178" s="18" t="s">
        <v>336</v>
      </c>
      <c r="BM178" s="190" t="s">
        <v>760</v>
      </c>
    </row>
    <row r="179" spans="1:65" s="2" customFormat="1" ht="11.25">
      <c r="A179" s="35"/>
      <c r="B179" s="36"/>
      <c r="C179" s="37"/>
      <c r="D179" s="192" t="s">
        <v>154</v>
      </c>
      <c r="E179" s="37"/>
      <c r="F179" s="193" t="s">
        <v>761</v>
      </c>
      <c r="G179" s="37"/>
      <c r="H179" s="37"/>
      <c r="I179" s="194"/>
      <c r="J179" s="37"/>
      <c r="K179" s="37"/>
      <c r="L179" s="40"/>
      <c r="M179" s="195"/>
      <c r="N179" s="196"/>
      <c r="O179" s="65"/>
      <c r="P179" s="65"/>
      <c r="Q179" s="65"/>
      <c r="R179" s="65"/>
      <c r="S179" s="65"/>
      <c r="T179" s="66"/>
      <c r="U179" s="35"/>
      <c r="V179" s="35"/>
      <c r="W179" s="35"/>
      <c r="X179" s="35"/>
      <c r="Y179" s="35"/>
      <c r="Z179" s="35"/>
      <c r="AA179" s="35"/>
      <c r="AB179" s="35"/>
      <c r="AC179" s="35"/>
      <c r="AD179" s="35"/>
      <c r="AE179" s="35"/>
      <c r="AT179" s="18" t="s">
        <v>154</v>
      </c>
      <c r="AU179" s="18" t="s">
        <v>79</v>
      </c>
    </row>
    <row r="180" spans="1:65" s="2" customFormat="1" ht="24.2" customHeight="1">
      <c r="A180" s="35"/>
      <c r="B180" s="36"/>
      <c r="C180" s="179" t="s">
        <v>409</v>
      </c>
      <c r="D180" s="179" t="s">
        <v>147</v>
      </c>
      <c r="E180" s="180" t="s">
        <v>762</v>
      </c>
      <c r="F180" s="181" t="s">
        <v>763</v>
      </c>
      <c r="G180" s="182" t="s">
        <v>754</v>
      </c>
      <c r="H180" s="183">
        <v>24</v>
      </c>
      <c r="I180" s="184"/>
      <c r="J180" s="185">
        <f>ROUND(I180*H180,2)</f>
        <v>0</v>
      </c>
      <c r="K180" s="181" t="s">
        <v>151</v>
      </c>
      <c r="L180" s="40"/>
      <c r="M180" s="186" t="s">
        <v>19</v>
      </c>
      <c r="N180" s="187" t="s">
        <v>42</v>
      </c>
      <c r="O180" s="65"/>
      <c r="P180" s="188">
        <f>O180*H180</f>
        <v>0</v>
      </c>
      <c r="Q180" s="188">
        <v>0</v>
      </c>
      <c r="R180" s="188">
        <f>Q180*H180</f>
        <v>0</v>
      </c>
      <c r="S180" s="188">
        <v>0</v>
      </c>
      <c r="T180" s="189">
        <f>S180*H180</f>
        <v>0</v>
      </c>
      <c r="U180" s="35"/>
      <c r="V180" s="35"/>
      <c r="W180" s="35"/>
      <c r="X180" s="35"/>
      <c r="Y180" s="35"/>
      <c r="Z180" s="35"/>
      <c r="AA180" s="35"/>
      <c r="AB180" s="35"/>
      <c r="AC180" s="35"/>
      <c r="AD180" s="35"/>
      <c r="AE180" s="35"/>
      <c r="AR180" s="190" t="s">
        <v>336</v>
      </c>
      <c r="AT180" s="190" t="s">
        <v>147</v>
      </c>
      <c r="AU180" s="190" t="s">
        <v>79</v>
      </c>
      <c r="AY180" s="18" t="s">
        <v>144</v>
      </c>
      <c r="BE180" s="191">
        <f>IF(N180="základní",J180,0)</f>
        <v>0</v>
      </c>
      <c r="BF180" s="191">
        <f>IF(N180="snížená",J180,0)</f>
        <v>0</v>
      </c>
      <c r="BG180" s="191">
        <f>IF(N180="zákl. přenesená",J180,0)</f>
        <v>0</v>
      </c>
      <c r="BH180" s="191">
        <f>IF(N180="sníž. přenesená",J180,0)</f>
        <v>0</v>
      </c>
      <c r="BI180" s="191">
        <f>IF(N180="nulová",J180,0)</f>
        <v>0</v>
      </c>
      <c r="BJ180" s="18" t="s">
        <v>79</v>
      </c>
      <c r="BK180" s="191">
        <f>ROUND(I180*H180,2)</f>
        <v>0</v>
      </c>
      <c r="BL180" s="18" t="s">
        <v>336</v>
      </c>
      <c r="BM180" s="190" t="s">
        <v>764</v>
      </c>
    </row>
    <row r="181" spans="1:65" s="2" customFormat="1" ht="11.25">
      <c r="A181" s="35"/>
      <c r="B181" s="36"/>
      <c r="C181" s="37"/>
      <c r="D181" s="192" t="s">
        <v>154</v>
      </c>
      <c r="E181" s="37"/>
      <c r="F181" s="193" t="s">
        <v>765</v>
      </c>
      <c r="G181" s="37"/>
      <c r="H181" s="37"/>
      <c r="I181" s="194"/>
      <c r="J181" s="37"/>
      <c r="K181" s="37"/>
      <c r="L181" s="40"/>
      <c r="M181" s="247"/>
      <c r="N181" s="248"/>
      <c r="O181" s="243"/>
      <c r="P181" s="243"/>
      <c r="Q181" s="243"/>
      <c r="R181" s="243"/>
      <c r="S181" s="243"/>
      <c r="T181" s="249"/>
      <c r="U181" s="35"/>
      <c r="V181" s="35"/>
      <c r="W181" s="35"/>
      <c r="X181" s="35"/>
      <c r="Y181" s="35"/>
      <c r="Z181" s="35"/>
      <c r="AA181" s="35"/>
      <c r="AB181" s="35"/>
      <c r="AC181" s="35"/>
      <c r="AD181" s="35"/>
      <c r="AE181" s="35"/>
      <c r="AT181" s="18" t="s">
        <v>154</v>
      </c>
      <c r="AU181" s="18" t="s">
        <v>79</v>
      </c>
    </row>
    <row r="182" spans="1:65" s="2" customFormat="1" ht="6.95" customHeight="1">
      <c r="A182" s="35"/>
      <c r="B182" s="48"/>
      <c r="C182" s="49"/>
      <c r="D182" s="49"/>
      <c r="E182" s="49"/>
      <c r="F182" s="49"/>
      <c r="G182" s="49"/>
      <c r="H182" s="49"/>
      <c r="I182" s="49"/>
      <c r="J182" s="49"/>
      <c r="K182" s="49"/>
      <c r="L182" s="40"/>
      <c r="M182" s="35"/>
      <c r="O182" s="35"/>
      <c r="P182" s="35"/>
      <c r="Q182" s="35"/>
      <c r="R182" s="35"/>
      <c r="S182" s="35"/>
      <c r="T182" s="35"/>
      <c r="U182" s="35"/>
      <c r="V182" s="35"/>
      <c r="W182" s="35"/>
      <c r="X182" s="35"/>
      <c r="Y182" s="35"/>
      <c r="Z182" s="35"/>
      <c r="AA182" s="35"/>
      <c r="AB182" s="35"/>
      <c r="AC182" s="35"/>
      <c r="AD182" s="35"/>
      <c r="AE182" s="35"/>
    </row>
  </sheetData>
  <sheetProtection algorithmName="SHA-512" hashValue="bM/8xMh8O6BLabvZdHfi4upMmFxjmPR9OtD95K+BQJr9630D5cvuda8aNO60VgpiV56B/LWu7fm4une3GJcoRg==" saltValue="QufQQuTSEzIav5PQm+J/IAoB7EJbRkLTCL83B9oU5eKVtdwMS2sOOGIli8zrb4pYpjTelyNdDGGsppAtCPOsYw==" spinCount="100000" sheet="1" objects="1" scenarios="1" formatColumns="0" formatRows="0" autoFilter="0"/>
  <autoFilter ref="C89:K181"/>
  <mergeCells count="9">
    <mergeCell ref="E50:H50"/>
    <mergeCell ref="E80:H80"/>
    <mergeCell ref="E82:H82"/>
    <mergeCell ref="L2:V2"/>
    <mergeCell ref="E7:H7"/>
    <mergeCell ref="E9:H9"/>
    <mergeCell ref="E18:H18"/>
    <mergeCell ref="E27:H27"/>
    <mergeCell ref="E48:H48"/>
  </mergeCells>
  <hyperlinks>
    <hyperlink ref="F94" r:id="rId1"/>
    <hyperlink ref="F97" r:id="rId2"/>
    <hyperlink ref="F102" r:id="rId3"/>
    <hyperlink ref="F104" r:id="rId4"/>
    <hyperlink ref="F106" r:id="rId5"/>
    <hyperlink ref="F110" r:id="rId6"/>
    <hyperlink ref="F113" r:id="rId7"/>
    <hyperlink ref="F117" r:id="rId8"/>
    <hyperlink ref="F119" r:id="rId9"/>
    <hyperlink ref="F121" r:id="rId10"/>
    <hyperlink ref="F123" r:id="rId11"/>
    <hyperlink ref="F125" r:id="rId12"/>
    <hyperlink ref="F127" r:id="rId13"/>
    <hyperlink ref="F129" r:id="rId14"/>
    <hyperlink ref="F131" r:id="rId15"/>
    <hyperlink ref="F134" r:id="rId16"/>
    <hyperlink ref="F136" r:id="rId17"/>
    <hyperlink ref="F138" r:id="rId18"/>
    <hyperlink ref="F140" r:id="rId19"/>
    <hyperlink ref="F142" r:id="rId20"/>
    <hyperlink ref="F144" r:id="rId21"/>
    <hyperlink ref="F146" r:id="rId22"/>
    <hyperlink ref="F148" r:id="rId23"/>
    <hyperlink ref="F150" r:id="rId24"/>
    <hyperlink ref="F152" r:id="rId25"/>
    <hyperlink ref="F154" r:id="rId26"/>
    <hyperlink ref="F156" r:id="rId27"/>
    <hyperlink ref="F158" r:id="rId28"/>
    <hyperlink ref="F160" r:id="rId29"/>
    <hyperlink ref="F162" r:id="rId30"/>
    <hyperlink ref="F164" r:id="rId31"/>
    <hyperlink ref="F167" r:id="rId32"/>
    <hyperlink ref="F169" r:id="rId33"/>
    <hyperlink ref="F172" r:id="rId34"/>
    <hyperlink ref="F174" r:id="rId35"/>
    <hyperlink ref="F177" r:id="rId36"/>
    <hyperlink ref="F179" r:id="rId37"/>
    <hyperlink ref="F181" r:id="rId3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topLeftCell="A13"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101</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1" customFormat="1" ht="12" customHeight="1">
      <c r="B8" s="21"/>
      <c r="D8" s="113" t="s">
        <v>112</v>
      </c>
      <c r="L8" s="21"/>
    </row>
    <row r="9" spans="1:46" s="2" customFormat="1" ht="16.5" customHeight="1">
      <c r="A9" s="35"/>
      <c r="B9" s="40"/>
      <c r="C9" s="35"/>
      <c r="D9" s="35"/>
      <c r="E9" s="375" t="s">
        <v>600</v>
      </c>
      <c r="F9" s="378"/>
      <c r="G9" s="378"/>
      <c r="H9" s="378"/>
      <c r="I9" s="35"/>
      <c r="J9" s="35"/>
      <c r="K9" s="35"/>
      <c r="L9" s="114"/>
      <c r="S9" s="35"/>
      <c r="T9" s="35"/>
      <c r="U9" s="35"/>
      <c r="V9" s="35"/>
      <c r="W9" s="35"/>
      <c r="X9" s="35"/>
      <c r="Y9" s="35"/>
      <c r="Z9" s="35"/>
      <c r="AA9" s="35"/>
      <c r="AB9" s="35"/>
      <c r="AC9" s="35"/>
      <c r="AD9" s="35"/>
      <c r="AE9" s="35"/>
    </row>
    <row r="10" spans="1:46" s="2" customFormat="1" ht="12" customHeight="1">
      <c r="A10" s="35"/>
      <c r="B10" s="40"/>
      <c r="C10" s="35"/>
      <c r="D10" s="113" t="s">
        <v>525</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customHeight="1">
      <c r="A11" s="35"/>
      <c r="B11" s="40"/>
      <c r="C11" s="35"/>
      <c r="D11" s="35"/>
      <c r="E11" s="377" t="s">
        <v>766</v>
      </c>
      <c r="F11" s="378"/>
      <c r="G11" s="378"/>
      <c r="H11" s="378"/>
      <c r="I11" s="35"/>
      <c r="J11" s="35"/>
      <c r="K11" s="35"/>
      <c r="L11" s="114"/>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customHeight="1">
      <c r="A14" s="35"/>
      <c r="B14" s="40"/>
      <c r="C14" s="35"/>
      <c r="D14" s="113" t="s">
        <v>21</v>
      </c>
      <c r="E14" s="35"/>
      <c r="F14" s="104" t="s">
        <v>601</v>
      </c>
      <c r="G14" s="35"/>
      <c r="H14" s="35"/>
      <c r="I14" s="113" t="s">
        <v>23</v>
      </c>
      <c r="J14" s="115" t="str">
        <f>'Rekapitulace stavby'!AN8</f>
        <v>26. 1. 2022</v>
      </c>
      <c r="K14" s="35"/>
      <c r="L14" s="114"/>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customHeight="1">
      <c r="A16" s="35"/>
      <c r="B16" s="40"/>
      <c r="C16" s="35"/>
      <c r="D16" s="113" t="s">
        <v>25</v>
      </c>
      <c r="E16" s="35"/>
      <c r="F16" s="35"/>
      <c r="G16" s="35"/>
      <c r="H16" s="35"/>
      <c r="I16" s="113" t="s">
        <v>26</v>
      </c>
      <c r="J16" s="104" t="s">
        <v>19</v>
      </c>
      <c r="K16" s="35"/>
      <c r="L16" s="114"/>
      <c r="S16" s="35"/>
      <c r="T16" s="35"/>
      <c r="U16" s="35"/>
      <c r="V16" s="35"/>
      <c r="W16" s="35"/>
      <c r="X16" s="35"/>
      <c r="Y16" s="35"/>
      <c r="Z16" s="35"/>
      <c r="AA16" s="35"/>
      <c r="AB16" s="35"/>
      <c r="AC16" s="35"/>
      <c r="AD16" s="35"/>
      <c r="AE16" s="35"/>
    </row>
    <row r="17" spans="1:31" s="2" customFormat="1" ht="18" customHeight="1">
      <c r="A17" s="35"/>
      <c r="B17" s="40"/>
      <c r="C17" s="35"/>
      <c r="D17" s="35"/>
      <c r="E17" s="104" t="s">
        <v>22</v>
      </c>
      <c r="F17" s="35"/>
      <c r="G17" s="35"/>
      <c r="H17" s="35"/>
      <c r="I17" s="113" t="s">
        <v>28</v>
      </c>
      <c r="J17" s="104" t="s">
        <v>19</v>
      </c>
      <c r="K17" s="35"/>
      <c r="L17" s="114"/>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customHeight="1">
      <c r="A20" s="35"/>
      <c r="B20" s="40"/>
      <c r="C20" s="35"/>
      <c r="D20" s="35"/>
      <c r="E20" s="379" t="str">
        <f>'Rekapitulace stavby'!E14</f>
        <v>Vyplň údaj</v>
      </c>
      <c r="F20" s="380"/>
      <c r="G20" s="380"/>
      <c r="H20" s="380"/>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customHeight="1">
      <c r="A22" s="35"/>
      <c r="B22" s="40"/>
      <c r="C22" s="35"/>
      <c r="D22" s="113" t="s">
        <v>31</v>
      </c>
      <c r="E22" s="35"/>
      <c r="F22" s="35"/>
      <c r="G22" s="35"/>
      <c r="H22" s="35"/>
      <c r="I22" s="113" t="s">
        <v>26</v>
      </c>
      <c r="J22" s="104" t="s">
        <v>19</v>
      </c>
      <c r="K22" s="35"/>
      <c r="L22" s="114"/>
      <c r="S22" s="35"/>
      <c r="T22" s="35"/>
      <c r="U22" s="35"/>
      <c r="V22" s="35"/>
      <c r="W22" s="35"/>
      <c r="X22" s="35"/>
      <c r="Y22" s="35"/>
      <c r="Z22" s="35"/>
      <c r="AA22" s="35"/>
      <c r="AB22" s="35"/>
      <c r="AC22" s="35"/>
      <c r="AD22" s="35"/>
      <c r="AE22" s="35"/>
    </row>
    <row r="23" spans="1:31" s="2" customFormat="1" ht="18" customHeight="1">
      <c r="A23" s="35"/>
      <c r="B23" s="40"/>
      <c r="C23" s="35"/>
      <c r="D23" s="35"/>
      <c r="E23" s="104" t="s">
        <v>22</v>
      </c>
      <c r="F23" s="35"/>
      <c r="G23" s="35"/>
      <c r="H23" s="35"/>
      <c r="I23" s="113" t="s">
        <v>28</v>
      </c>
      <c r="J23" s="104" t="s">
        <v>19</v>
      </c>
      <c r="K23" s="35"/>
      <c r="L23" s="114"/>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customHeight="1">
      <c r="A25" s="35"/>
      <c r="B25" s="40"/>
      <c r="C25" s="35"/>
      <c r="D25" s="113" t="s">
        <v>34</v>
      </c>
      <c r="E25" s="35"/>
      <c r="F25" s="35"/>
      <c r="G25" s="35"/>
      <c r="H25" s="35"/>
      <c r="I25" s="113" t="s">
        <v>26</v>
      </c>
      <c r="J25" s="104" t="s">
        <v>19</v>
      </c>
      <c r="K25" s="35"/>
      <c r="L25" s="114"/>
      <c r="S25" s="35"/>
      <c r="T25" s="35"/>
      <c r="U25" s="35"/>
      <c r="V25" s="35"/>
      <c r="W25" s="35"/>
      <c r="X25" s="35"/>
      <c r="Y25" s="35"/>
      <c r="Z25" s="35"/>
      <c r="AA25" s="35"/>
      <c r="AB25" s="35"/>
      <c r="AC25" s="35"/>
      <c r="AD25" s="35"/>
      <c r="AE25" s="35"/>
    </row>
    <row r="26" spans="1:31" s="2" customFormat="1" ht="18" customHeight="1">
      <c r="A26" s="35"/>
      <c r="B26" s="40"/>
      <c r="C26" s="35"/>
      <c r="D26" s="35"/>
      <c r="E26" s="104" t="s">
        <v>22</v>
      </c>
      <c r="F26" s="35"/>
      <c r="G26" s="35"/>
      <c r="H26" s="35"/>
      <c r="I26" s="113" t="s">
        <v>28</v>
      </c>
      <c r="J26" s="104" t="s">
        <v>19</v>
      </c>
      <c r="K26" s="35"/>
      <c r="L26" s="114"/>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customHeight="1">
      <c r="A28" s="35"/>
      <c r="B28" s="40"/>
      <c r="C28" s="35"/>
      <c r="D28" s="113" t="s">
        <v>35</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16.5" customHeight="1">
      <c r="A29" s="116"/>
      <c r="B29" s="117"/>
      <c r="C29" s="116"/>
      <c r="D29" s="116"/>
      <c r="E29" s="381" t="s">
        <v>19</v>
      </c>
      <c r="F29" s="381"/>
      <c r="G29" s="381"/>
      <c r="H29" s="381"/>
      <c r="I29" s="116"/>
      <c r="J29" s="116"/>
      <c r="K29" s="116"/>
      <c r="L29" s="118"/>
      <c r="S29" s="116"/>
      <c r="T29" s="116"/>
      <c r="U29" s="116"/>
      <c r="V29" s="116"/>
      <c r="W29" s="116"/>
      <c r="X29" s="116"/>
      <c r="Y29" s="116"/>
      <c r="Z29" s="116"/>
      <c r="AA29" s="116"/>
      <c r="AB29" s="116"/>
      <c r="AC29" s="116"/>
      <c r="AD29" s="116"/>
      <c r="AE29" s="116"/>
    </row>
    <row r="30" spans="1:31" s="2" customFormat="1" ht="6.95"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customHeight="1">
      <c r="A32" s="35"/>
      <c r="B32" s="40"/>
      <c r="C32" s="35"/>
      <c r="D32" s="120" t="s">
        <v>37</v>
      </c>
      <c r="E32" s="35"/>
      <c r="F32" s="35"/>
      <c r="G32" s="35"/>
      <c r="H32" s="35"/>
      <c r="I32" s="35"/>
      <c r="J32" s="121">
        <f>ROUND(J94, 2)</f>
        <v>0</v>
      </c>
      <c r="K32" s="35"/>
      <c r="L32" s="114"/>
      <c r="S32" s="35"/>
      <c r="T32" s="35"/>
      <c r="U32" s="35"/>
      <c r="V32" s="35"/>
      <c r="W32" s="35"/>
      <c r="X32" s="35"/>
      <c r="Y32" s="35"/>
      <c r="Z32" s="35"/>
      <c r="AA32" s="35"/>
      <c r="AB32" s="35"/>
      <c r="AC32" s="35"/>
      <c r="AD32" s="35"/>
      <c r="AE32" s="35"/>
    </row>
    <row r="33" spans="1:31" s="2" customFormat="1" ht="6.95"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5" customHeight="1">
      <c r="A34" s="35"/>
      <c r="B34" s="40"/>
      <c r="C34" s="35"/>
      <c r="D34" s="35"/>
      <c r="E34" s="35"/>
      <c r="F34" s="122" t="s">
        <v>39</v>
      </c>
      <c r="G34" s="35"/>
      <c r="H34" s="35"/>
      <c r="I34" s="122" t="s">
        <v>38</v>
      </c>
      <c r="J34" s="122" t="s">
        <v>40</v>
      </c>
      <c r="K34" s="35"/>
      <c r="L34" s="114"/>
      <c r="S34" s="35"/>
      <c r="T34" s="35"/>
      <c r="U34" s="35"/>
      <c r="V34" s="35"/>
      <c r="W34" s="35"/>
      <c r="X34" s="35"/>
      <c r="Y34" s="35"/>
      <c r="Z34" s="35"/>
      <c r="AA34" s="35"/>
      <c r="AB34" s="35"/>
      <c r="AC34" s="35"/>
      <c r="AD34" s="35"/>
      <c r="AE34" s="35"/>
    </row>
    <row r="35" spans="1:31" s="2" customFormat="1" ht="14.45" customHeight="1">
      <c r="A35" s="35"/>
      <c r="B35" s="40"/>
      <c r="C35" s="35"/>
      <c r="D35" s="123" t="s">
        <v>41</v>
      </c>
      <c r="E35" s="113" t="s">
        <v>42</v>
      </c>
      <c r="F35" s="124">
        <f>ROUND((SUM(BE94:BE209)),  2)</f>
        <v>0</v>
      </c>
      <c r="G35" s="35"/>
      <c r="H35" s="35"/>
      <c r="I35" s="125">
        <v>0.21</v>
      </c>
      <c r="J35" s="124">
        <f>ROUND(((SUM(BE94:BE209))*I35),  2)</f>
        <v>0</v>
      </c>
      <c r="K35" s="35"/>
      <c r="L35" s="114"/>
      <c r="S35" s="35"/>
      <c r="T35" s="35"/>
      <c r="U35" s="35"/>
      <c r="V35" s="35"/>
      <c r="W35" s="35"/>
      <c r="X35" s="35"/>
      <c r="Y35" s="35"/>
      <c r="Z35" s="35"/>
      <c r="AA35" s="35"/>
      <c r="AB35" s="35"/>
      <c r="AC35" s="35"/>
      <c r="AD35" s="35"/>
      <c r="AE35" s="35"/>
    </row>
    <row r="36" spans="1:31" s="2" customFormat="1" ht="14.45" customHeight="1">
      <c r="A36" s="35"/>
      <c r="B36" s="40"/>
      <c r="C36" s="35"/>
      <c r="D36" s="35"/>
      <c r="E36" s="113" t="s">
        <v>43</v>
      </c>
      <c r="F36" s="124">
        <f>ROUND((SUM(BF94:BF209)),  2)</f>
        <v>0</v>
      </c>
      <c r="G36" s="35"/>
      <c r="H36" s="35"/>
      <c r="I36" s="125">
        <v>0.15</v>
      </c>
      <c r="J36" s="124">
        <f>ROUND(((SUM(BF94:BF209))*I36),  2)</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44</v>
      </c>
      <c r="F37" s="124">
        <f>ROUND((SUM(BG94:BG209)),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5" hidden="1" customHeight="1">
      <c r="A38" s="35"/>
      <c r="B38" s="40"/>
      <c r="C38" s="35"/>
      <c r="D38" s="35"/>
      <c r="E38" s="113" t="s">
        <v>45</v>
      </c>
      <c r="F38" s="124">
        <f>ROUND((SUM(BH94:BH209)),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5" hidden="1" customHeight="1">
      <c r="A39" s="35"/>
      <c r="B39" s="40"/>
      <c r="C39" s="35"/>
      <c r="D39" s="35"/>
      <c r="E39" s="113" t="s">
        <v>46</v>
      </c>
      <c r="F39" s="124">
        <f>ROUND((SUM(BI94:BI209)),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customHeight="1">
      <c r="A41" s="35"/>
      <c r="B41" s="40"/>
      <c r="C41" s="126"/>
      <c r="D41" s="127" t="s">
        <v>47</v>
      </c>
      <c r="E41" s="128"/>
      <c r="F41" s="128"/>
      <c r="G41" s="129" t="s">
        <v>48</v>
      </c>
      <c r="H41" s="130" t="s">
        <v>49</v>
      </c>
      <c r="I41" s="128"/>
      <c r="J41" s="131">
        <f>SUM(J32:J39)</f>
        <v>0</v>
      </c>
      <c r="K41" s="132"/>
      <c r="L41" s="114"/>
      <c r="S41" s="35"/>
      <c r="T41" s="35"/>
      <c r="U41" s="35"/>
      <c r="V41" s="35"/>
      <c r="W41" s="35"/>
      <c r="X41" s="35"/>
      <c r="Y41" s="35"/>
      <c r="Z41" s="35"/>
      <c r="AA41" s="35"/>
      <c r="AB41" s="35"/>
      <c r="AC41" s="35"/>
      <c r="AD41" s="35"/>
      <c r="AE41" s="35"/>
    </row>
    <row r="42" spans="1:31" s="2" customFormat="1" ht="14.45"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6" spans="1:31" s="2" customFormat="1" ht="6.95"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5" customHeight="1">
      <c r="A47" s="35"/>
      <c r="B47" s="36"/>
      <c r="C47" s="24" t="s">
        <v>114</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82" t="str">
        <f>E7</f>
        <v>Modernizace operačních sálů a výměna operačního technologického komplementu pavilonu A</v>
      </c>
      <c r="F50" s="383"/>
      <c r="G50" s="383"/>
      <c r="H50" s="383"/>
      <c r="I50" s="37"/>
      <c r="J50" s="37"/>
      <c r="K50" s="37"/>
      <c r="L50" s="114"/>
      <c r="S50" s="35"/>
      <c r="T50" s="35"/>
      <c r="U50" s="35"/>
      <c r="V50" s="35"/>
      <c r="W50" s="35"/>
      <c r="X50" s="35"/>
      <c r="Y50" s="35"/>
      <c r="Z50" s="35"/>
      <c r="AA50" s="35"/>
      <c r="AB50" s="35"/>
      <c r="AC50" s="35"/>
      <c r="AD50" s="35"/>
      <c r="AE50" s="35"/>
    </row>
    <row r="51" spans="1:47" s="1" customFormat="1" ht="12" customHeight="1">
      <c r="B51" s="22"/>
      <c r="C51" s="30" t="s">
        <v>112</v>
      </c>
      <c r="D51" s="23"/>
      <c r="E51" s="23"/>
      <c r="F51" s="23"/>
      <c r="G51" s="23"/>
      <c r="H51" s="23"/>
      <c r="I51" s="23"/>
      <c r="J51" s="23"/>
      <c r="K51" s="23"/>
      <c r="L51" s="21"/>
    </row>
    <row r="52" spans="1:47" s="2" customFormat="1" ht="16.5" customHeight="1">
      <c r="A52" s="35"/>
      <c r="B52" s="36"/>
      <c r="C52" s="37"/>
      <c r="D52" s="37"/>
      <c r="E52" s="382" t="s">
        <v>600</v>
      </c>
      <c r="F52" s="384"/>
      <c r="G52" s="384"/>
      <c r="H52" s="384"/>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525</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336" t="str">
        <f>E11</f>
        <v xml:space="preserve">PS 021 - Vytápění a chlazení - Napojení nových jednotek ve strojovně VZT  </v>
      </c>
      <c r="F54" s="384"/>
      <c r="G54" s="384"/>
      <c r="H54" s="384"/>
      <c r="I54" s="37"/>
      <c r="J54" s="37"/>
      <c r="K54" s="37"/>
      <c r="L54" s="114"/>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Krnov</v>
      </c>
      <c r="G56" s="37"/>
      <c r="H56" s="37"/>
      <c r="I56" s="30" t="s">
        <v>23</v>
      </c>
      <c r="J56" s="60" t="str">
        <f>IF(J14="","",J14)</f>
        <v>26. 1. 2022</v>
      </c>
      <c r="K56" s="37"/>
      <c r="L56" s="114"/>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15.2" customHeight="1">
      <c r="A58" s="35"/>
      <c r="B58" s="36"/>
      <c r="C58" s="30" t="s">
        <v>25</v>
      </c>
      <c r="D58" s="37"/>
      <c r="E58" s="37"/>
      <c r="F58" s="28" t="str">
        <f>E17</f>
        <v xml:space="preserve"> </v>
      </c>
      <c r="G58" s="37"/>
      <c r="H58" s="37"/>
      <c r="I58" s="30" t="s">
        <v>31</v>
      </c>
      <c r="J58" s="33" t="str">
        <f>E23</f>
        <v xml:space="preserve"> </v>
      </c>
      <c r="K58" s="37"/>
      <c r="L58" s="114"/>
      <c r="S58" s="35"/>
      <c r="T58" s="35"/>
      <c r="U58" s="35"/>
      <c r="V58" s="35"/>
      <c r="W58" s="35"/>
      <c r="X58" s="35"/>
      <c r="Y58" s="35"/>
      <c r="Z58" s="35"/>
      <c r="AA58" s="35"/>
      <c r="AB58" s="35"/>
      <c r="AC58" s="35"/>
      <c r="AD58" s="35"/>
      <c r="AE58" s="35"/>
    </row>
    <row r="59" spans="1:47" s="2" customFormat="1" ht="15.2" customHeight="1">
      <c r="A59" s="35"/>
      <c r="B59" s="36"/>
      <c r="C59" s="30" t="s">
        <v>29</v>
      </c>
      <c r="D59" s="37"/>
      <c r="E59" s="37"/>
      <c r="F59" s="28" t="str">
        <f>IF(E20="","",E20)</f>
        <v>Vyplň údaj</v>
      </c>
      <c r="G59" s="37"/>
      <c r="H59" s="37"/>
      <c r="I59" s="30" t="s">
        <v>34</v>
      </c>
      <c r="J59" s="33" t="str">
        <f>E26</f>
        <v xml:space="preserve"> </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115</v>
      </c>
      <c r="D61" s="138"/>
      <c r="E61" s="138"/>
      <c r="F61" s="138"/>
      <c r="G61" s="138"/>
      <c r="H61" s="138"/>
      <c r="I61" s="138"/>
      <c r="J61" s="139" t="s">
        <v>116</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9" customHeight="1">
      <c r="A63" s="35"/>
      <c r="B63" s="36"/>
      <c r="C63" s="140" t="s">
        <v>69</v>
      </c>
      <c r="D63" s="37"/>
      <c r="E63" s="37"/>
      <c r="F63" s="37"/>
      <c r="G63" s="37"/>
      <c r="H63" s="37"/>
      <c r="I63" s="37"/>
      <c r="J63" s="78">
        <f>J94</f>
        <v>0</v>
      </c>
      <c r="K63" s="37"/>
      <c r="L63" s="114"/>
      <c r="S63" s="35"/>
      <c r="T63" s="35"/>
      <c r="U63" s="35"/>
      <c r="V63" s="35"/>
      <c r="W63" s="35"/>
      <c r="X63" s="35"/>
      <c r="Y63" s="35"/>
      <c r="Z63" s="35"/>
      <c r="AA63" s="35"/>
      <c r="AB63" s="35"/>
      <c r="AC63" s="35"/>
      <c r="AD63" s="35"/>
      <c r="AE63" s="35"/>
      <c r="AU63" s="18" t="s">
        <v>117</v>
      </c>
    </row>
    <row r="64" spans="1:47" s="9" customFormat="1" ht="24.95" customHeight="1">
      <c r="B64" s="141"/>
      <c r="C64" s="142"/>
      <c r="D64" s="143" t="s">
        <v>118</v>
      </c>
      <c r="E64" s="144"/>
      <c r="F64" s="144"/>
      <c r="G64" s="144"/>
      <c r="H64" s="144"/>
      <c r="I64" s="144"/>
      <c r="J64" s="145">
        <f>J95</f>
        <v>0</v>
      </c>
      <c r="K64" s="142"/>
      <c r="L64" s="146"/>
    </row>
    <row r="65" spans="1:31" s="10" customFormat="1" ht="19.899999999999999" customHeight="1">
      <c r="B65" s="147"/>
      <c r="C65" s="98"/>
      <c r="D65" s="148" t="s">
        <v>121</v>
      </c>
      <c r="E65" s="149"/>
      <c r="F65" s="149"/>
      <c r="G65" s="149"/>
      <c r="H65" s="149"/>
      <c r="I65" s="149"/>
      <c r="J65" s="150">
        <f>J96</f>
        <v>0</v>
      </c>
      <c r="K65" s="98"/>
      <c r="L65" s="151"/>
    </row>
    <row r="66" spans="1:31" s="9" customFormat="1" ht="24.95" customHeight="1">
      <c r="B66" s="141"/>
      <c r="C66" s="142"/>
      <c r="D66" s="143" t="s">
        <v>123</v>
      </c>
      <c r="E66" s="144"/>
      <c r="F66" s="144"/>
      <c r="G66" s="144"/>
      <c r="H66" s="144"/>
      <c r="I66" s="144"/>
      <c r="J66" s="145">
        <f>J105</f>
        <v>0</v>
      </c>
      <c r="K66" s="142"/>
      <c r="L66" s="146"/>
    </row>
    <row r="67" spans="1:31" s="10" customFormat="1" ht="19.899999999999999" customHeight="1">
      <c r="B67" s="147"/>
      <c r="C67" s="98"/>
      <c r="D67" s="148" t="s">
        <v>767</v>
      </c>
      <c r="E67" s="149"/>
      <c r="F67" s="149"/>
      <c r="G67" s="149"/>
      <c r="H67" s="149"/>
      <c r="I67" s="149"/>
      <c r="J67" s="150">
        <f>J106</f>
        <v>0</v>
      </c>
      <c r="K67" s="98"/>
      <c r="L67" s="151"/>
    </row>
    <row r="68" spans="1:31" s="10" customFormat="1" ht="19.899999999999999" customHeight="1">
      <c r="B68" s="147"/>
      <c r="C68" s="98"/>
      <c r="D68" s="148" t="s">
        <v>603</v>
      </c>
      <c r="E68" s="149"/>
      <c r="F68" s="149"/>
      <c r="G68" s="149"/>
      <c r="H68" s="149"/>
      <c r="I68" s="149"/>
      <c r="J68" s="150">
        <f>J115</f>
        <v>0</v>
      </c>
      <c r="K68" s="98"/>
      <c r="L68" s="151"/>
    </row>
    <row r="69" spans="1:31" s="10" customFormat="1" ht="19.899999999999999" customHeight="1">
      <c r="B69" s="147"/>
      <c r="C69" s="98"/>
      <c r="D69" s="148" t="s">
        <v>768</v>
      </c>
      <c r="E69" s="149"/>
      <c r="F69" s="149"/>
      <c r="G69" s="149"/>
      <c r="H69" s="149"/>
      <c r="I69" s="149"/>
      <c r="J69" s="150">
        <f>J130</f>
        <v>0</v>
      </c>
      <c r="K69" s="98"/>
      <c r="L69" s="151"/>
    </row>
    <row r="70" spans="1:31" s="10" customFormat="1" ht="19.899999999999999" customHeight="1">
      <c r="B70" s="147"/>
      <c r="C70" s="98"/>
      <c r="D70" s="148" t="s">
        <v>769</v>
      </c>
      <c r="E70" s="149"/>
      <c r="F70" s="149"/>
      <c r="G70" s="149"/>
      <c r="H70" s="149"/>
      <c r="I70" s="149"/>
      <c r="J70" s="150">
        <f>J183</f>
        <v>0</v>
      </c>
      <c r="K70" s="98"/>
      <c r="L70" s="151"/>
    </row>
    <row r="71" spans="1:31" s="10" customFormat="1" ht="19.899999999999999" customHeight="1">
      <c r="B71" s="147"/>
      <c r="C71" s="98"/>
      <c r="D71" s="148" t="s">
        <v>770</v>
      </c>
      <c r="E71" s="149"/>
      <c r="F71" s="149"/>
      <c r="G71" s="149"/>
      <c r="H71" s="149"/>
      <c r="I71" s="149"/>
      <c r="J71" s="150">
        <f>J198</f>
        <v>0</v>
      </c>
      <c r="K71" s="98"/>
      <c r="L71" s="151"/>
    </row>
    <row r="72" spans="1:31" s="9" customFormat="1" ht="24.95" customHeight="1">
      <c r="B72" s="141"/>
      <c r="C72" s="142"/>
      <c r="D72" s="143" t="s">
        <v>606</v>
      </c>
      <c r="E72" s="144"/>
      <c r="F72" s="144"/>
      <c r="G72" s="144"/>
      <c r="H72" s="144"/>
      <c r="I72" s="144"/>
      <c r="J72" s="145">
        <f>J203</f>
        <v>0</v>
      </c>
      <c r="K72" s="142"/>
      <c r="L72" s="146"/>
    </row>
    <row r="73" spans="1:31" s="2" customFormat="1" ht="21.75" customHeight="1">
      <c r="A73" s="35"/>
      <c r="B73" s="36"/>
      <c r="C73" s="37"/>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6.95" customHeight="1">
      <c r="A74" s="35"/>
      <c r="B74" s="48"/>
      <c r="C74" s="49"/>
      <c r="D74" s="49"/>
      <c r="E74" s="49"/>
      <c r="F74" s="49"/>
      <c r="G74" s="49"/>
      <c r="H74" s="49"/>
      <c r="I74" s="49"/>
      <c r="J74" s="49"/>
      <c r="K74" s="49"/>
      <c r="L74" s="114"/>
      <c r="S74" s="35"/>
      <c r="T74" s="35"/>
      <c r="U74" s="35"/>
      <c r="V74" s="35"/>
      <c r="W74" s="35"/>
      <c r="X74" s="35"/>
      <c r="Y74" s="35"/>
      <c r="Z74" s="35"/>
      <c r="AA74" s="35"/>
      <c r="AB74" s="35"/>
      <c r="AC74" s="35"/>
      <c r="AD74" s="35"/>
      <c r="AE74" s="35"/>
    </row>
    <row r="78" spans="1:31" s="2" customFormat="1" ht="6.95" customHeight="1">
      <c r="A78" s="35"/>
      <c r="B78" s="50"/>
      <c r="C78" s="51"/>
      <c r="D78" s="51"/>
      <c r="E78" s="51"/>
      <c r="F78" s="51"/>
      <c r="G78" s="51"/>
      <c r="H78" s="51"/>
      <c r="I78" s="51"/>
      <c r="J78" s="51"/>
      <c r="K78" s="51"/>
      <c r="L78" s="114"/>
      <c r="S78" s="35"/>
      <c r="T78" s="35"/>
      <c r="U78" s="35"/>
      <c r="V78" s="35"/>
      <c r="W78" s="35"/>
      <c r="X78" s="35"/>
      <c r="Y78" s="35"/>
      <c r="Z78" s="35"/>
      <c r="AA78" s="35"/>
      <c r="AB78" s="35"/>
      <c r="AC78" s="35"/>
      <c r="AD78" s="35"/>
      <c r="AE78" s="35"/>
    </row>
    <row r="79" spans="1:31" s="2" customFormat="1" ht="24.95" customHeight="1">
      <c r="A79" s="35"/>
      <c r="B79" s="36"/>
      <c r="C79" s="24" t="s">
        <v>129</v>
      </c>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14"/>
      <c r="S80" s="35"/>
      <c r="T80" s="35"/>
      <c r="U80" s="35"/>
      <c r="V80" s="35"/>
      <c r="W80" s="35"/>
      <c r="X80" s="35"/>
      <c r="Y80" s="35"/>
      <c r="Z80" s="35"/>
      <c r="AA80" s="35"/>
      <c r="AB80" s="35"/>
      <c r="AC80" s="35"/>
      <c r="AD80" s="35"/>
      <c r="AE80" s="35"/>
    </row>
    <row r="81" spans="1:63" s="2" customFormat="1" ht="12" customHeight="1">
      <c r="A81" s="35"/>
      <c r="B81" s="36"/>
      <c r="C81" s="30" t="s">
        <v>16</v>
      </c>
      <c r="D81" s="37"/>
      <c r="E81" s="37"/>
      <c r="F81" s="37"/>
      <c r="G81" s="37"/>
      <c r="H81" s="37"/>
      <c r="I81" s="37"/>
      <c r="J81" s="37"/>
      <c r="K81" s="37"/>
      <c r="L81" s="114"/>
      <c r="S81" s="35"/>
      <c r="T81" s="35"/>
      <c r="U81" s="35"/>
      <c r="V81" s="35"/>
      <c r="W81" s="35"/>
      <c r="X81" s="35"/>
      <c r="Y81" s="35"/>
      <c r="Z81" s="35"/>
      <c r="AA81" s="35"/>
      <c r="AB81" s="35"/>
      <c r="AC81" s="35"/>
      <c r="AD81" s="35"/>
      <c r="AE81" s="35"/>
    </row>
    <row r="82" spans="1:63" s="2" customFormat="1" ht="16.5" customHeight="1">
      <c r="A82" s="35"/>
      <c r="B82" s="36"/>
      <c r="C82" s="37"/>
      <c r="D82" s="37"/>
      <c r="E82" s="382" t="str">
        <f>E7</f>
        <v>Modernizace operačních sálů a výměna operačního technologického komplementu pavilonu A</v>
      </c>
      <c r="F82" s="383"/>
      <c r="G82" s="383"/>
      <c r="H82" s="383"/>
      <c r="I82" s="37"/>
      <c r="J82" s="37"/>
      <c r="K82" s="37"/>
      <c r="L82" s="114"/>
      <c r="S82" s="35"/>
      <c r="T82" s="35"/>
      <c r="U82" s="35"/>
      <c r="V82" s="35"/>
      <c r="W82" s="35"/>
      <c r="X82" s="35"/>
      <c r="Y82" s="35"/>
      <c r="Z82" s="35"/>
      <c r="AA82" s="35"/>
      <c r="AB82" s="35"/>
      <c r="AC82" s="35"/>
      <c r="AD82" s="35"/>
      <c r="AE82" s="35"/>
    </row>
    <row r="83" spans="1:63" s="1" customFormat="1" ht="12" customHeight="1">
      <c r="B83" s="22"/>
      <c r="C83" s="30" t="s">
        <v>112</v>
      </c>
      <c r="D83" s="23"/>
      <c r="E83" s="23"/>
      <c r="F83" s="23"/>
      <c r="G83" s="23"/>
      <c r="H83" s="23"/>
      <c r="I83" s="23"/>
      <c r="J83" s="23"/>
      <c r="K83" s="23"/>
      <c r="L83" s="21"/>
    </row>
    <row r="84" spans="1:63" s="2" customFormat="1" ht="16.5" customHeight="1">
      <c r="A84" s="35"/>
      <c r="B84" s="36"/>
      <c r="C84" s="37"/>
      <c r="D84" s="37"/>
      <c r="E84" s="382" t="s">
        <v>600</v>
      </c>
      <c r="F84" s="384"/>
      <c r="G84" s="384"/>
      <c r="H84" s="384"/>
      <c r="I84" s="37"/>
      <c r="J84" s="37"/>
      <c r="K84" s="37"/>
      <c r="L84" s="114"/>
      <c r="S84" s="35"/>
      <c r="T84" s="35"/>
      <c r="U84" s="35"/>
      <c r="V84" s="35"/>
      <c r="W84" s="35"/>
      <c r="X84" s="35"/>
      <c r="Y84" s="35"/>
      <c r="Z84" s="35"/>
      <c r="AA84" s="35"/>
      <c r="AB84" s="35"/>
      <c r="AC84" s="35"/>
      <c r="AD84" s="35"/>
      <c r="AE84" s="35"/>
    </row>
    <row r="85" spans="1:63" s="2" customFormat="1" ht="12" customHeight="1">
      <c r="A85" s="35"/>
      <c r="B85" s="36"/>
      <c r="C85" s="30" t="s">
        <v>525</v>
      </c>
      <c r="D85" s="37"/>
      <c r="E85" s="37"/>
      <c r="F85" s="37"/>
      <c r="G85" s="37"/>
      <c r="H85" s="37"/>
      <c r="I85" s="37"/>
      <c r="J85" s="37"/>
      <c r="K85" s="37"/>
      <c r="L85" s="114"/>
      <c r="S85" s="35"/>
      <c r="T85" s="35"/>
      <c r="U85" s="35"/>
      <c r="V85" s="35"/>
      <c r="W85" s="35"/>
      <c r="X85" s="35"/>
      <c r="Y85" s="35"/>
      <c r="Z85" s="35"/>
      <c r="AA85" s="35"/>
      <c r="AB85" s="35"/>
      <c r="AC85" s="35"/>
      <c r="AD85" s="35"/>
      <c r="AE85" s="35"/>
    </row>
    <row r="86" spans="1:63" s="2" customFormat="1" ht="16.5" customHeight="1">
      <c r="A86" s="35"/>
      <c r="B86" s="36"/>
      <c r="C86" s="37"/>
      <c r="D86" s="37"/>
      <c r="E86" s="336" t="str">
        <f>E11</f>
        <v xml:space="preserve">PS 021 - Vytápění a chlazení - Napojení nových jednotek ve strojovně VZT  </v>
      </c>
      <c r="F86" s="384"/>
      <c r="G86" s="384"/>
      <c r="H86" s="384"/>
      <c r="I86" s="37"/>
      <c r="J86" s="37"/>
      <c r="K86" s="37"/>
      <c r="L86" s="114"/>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37"/>
      <c r="J87" s="37"/>
      <c r="K87" s="37"/>
      <c r="L87" s="114"/>
      <c r="S87" s="35"/>
      <c r="T87" s="35"/>
      <c r="U87" s="35"/>
      <c r="V87" s="35"/>
      <c r="W87" s="35"/>
      <c r="X87" s="35"/>
      <c r="Y87" s="35"/>
      <c r="Z87" s="35"/>
      <c r="AA87" s="35"/>
      <c r="AB87" s="35"/>
      <c r="AC87" s="35"/>
      <c r="AD87" s="35"/>
      <c r="AE87" s="35"/>
    </row>
    <row r="88" spans="1:63" s="2" customFormat="1" ht="12" customHeight="1">
      <c r="A88" s="35"/>
      <c r="B88" s="36"/>
      <c r="C88" s="30" t="s">
        <v>21</v>
      </c>
      <c r="D88" s="37"/>
      <c r="E88" s="37"/>
      <c r="F88" s="28" t="str">
        <f>F14</f>
        <v>Krnov</v>
      </c>
      <c r="G88" s="37"/>
      <c r="H88" s="37"/>
      <c r="I88" s="30" t="s">
        <v>23</v>
      </c>
      <c r="J88" s="60" t="str">
        <f>IF(J14="","",J14)</f>
        <v>26. 1. 2022</v>
      </c>
      <c r="K88" s="37"/>
      <c r="L88" s="114"/>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37"/>
      <c r="J89" s="37"/>
      <c r="K89" s="37"/>
      <c r="L89" s="114"/>
      <c r="S89" s="35"/>
      <c r="T89" s="35"/>
      <c r="U89" s="35"/>
      <c r="V89" s="35"/>
      <c r="W89" s="35"/>
      <c r="X89" s="35"/>
      <c r="Y89" s="35"/>
      <c r="Z89" s="35"/>
      <c r="AA89" s="35"/>
      <c r="AB89" s="35"/>
      <c r="AC89" s="35"/>
      <c r="AD89" s="35"/>
      <c r="AE89" s="35"/>
    </row>
    <row r="90" spans="1:63" s="2" customFormat="1" ht="15.2" customHeight="1">
      <c r="A90" s="35"/>
      <c r="B90" s="36"/>
      <c r="C90" s="30" t="s">
        <v>25</v>
      </c>
      <c r="D90" s="37"/>
      <c r="E90" s="37"/>
      <c r="F90" s="28" t="str">
        <f>E17</f>
        <v xml:space="preserve"> </v>
      </c>
      <c r="G90" s="37"/>
      <c r="H90" s="37"/>
      <c r="I90" s="30" t="s">
        <v>31</v>
      </c>
      <c r="J90" s="33" t="str">
        <f>E23</f>
        <v xml:space="preserve"> </v>
      </c>
      <c r="K90" s="37"/>
      <c r="L90" s="114"/>
      <c r="S90" s="35"/>
      <c r="T90" s="35"/>
      <c r="U90" s="35"/>
      <c r="V90" s="35"/>
      <c r="W90" s="35"/>
      <c r="X90" s="35"/>
      <c r="Y90" s="35"/>
      <c r="Z90" s="35"/>
      <c r="AA90" s="35"/>
      <c r="AB90" s="35"/>
      <c r="AC90" s="35"/>
      <c r="AD90" s="35"/>
      <c r="AE90" s="35"/>
    </row>
    <row r="91" spans="1:63" s="2" customFormat="1" ht="15.2" customHeight="1">
      <c r="A91" s="35"/>
      <c r="B91" s="36"/>
      <c r="C91" s="30" t="s">
        <v>29</v>
      </c>
      <c r="D91" s="37"/>
      <c r="E91" s="37"/>
      <c r="F91" s="28" t="str">
        <f>IF(E20="","",E20)</f>
        <v>Vyplň údaj</v>
      </c>
      <c r="G91" s="37"/>
      <c r="H91" s="37"/>
      <c r="I91" s="30" t="s">
        <v>34</v>
      </c>
      <c r="J91" s="33" t="str">
        <f>E26</f>
        <v xml:space="preserve"> </v>
      </c>
      <c r="K91" s="37"/>
      <c r="L91" s="114"/>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4"/>
      <c r="S92" s="35"/>
      <c r="T92" s="35"/>
      <c r="U92" s="35"/>
      <c r="V92" s="35"/>
      <c r="W92" s="35"/>
      <c r="X92" s="35"/>
      <c r="Y92" s="35"/>
      <c r="Z92" s="35"/>
      <c r="AA92" s="35"/>
      <c r="AB92" s="35"/>
      <c r="AC92" s="35"/>
      <c r="AD92" s="35"/>
      <c r="AE92" s="35"/>
    </row>
    <row r="93" spans="1:63" s="11" customFormat="1" ht="29.25" customHeight="1">
      <c r="A93" s="152"/>
      <c r="B93" s="153"/>
      <c r="C93" s="154" t="s">
        <v>130</v>
      </c>
      <c r="D93" s="155" t="s">
        <v>56</v>
      </c>
      <c r="E93" s="155" t="s">
        <v>52</v>
      </c>
      <c r="F93" s="155" t="s">
        <v>53</v>
      </c>
      <c r="G93" s="155" t="s">
        <v>131</v>
      </c>
      <c r="H93" s="155" t="s">
        <v>132</v>
      </c>
      <c r="I93" s="155" t="s">
        <v>133</v>
      </c>
      <c r="J93" s="155" t="s">
        <v>116</v>
      </c>
      <c r="K93" s="156" t="s">
        <v>134</v>
      </c>
      <c r="L93" s="157"/>
      <c r="M93" s="69" t="s">
        <v>19</v>
      </c>
      <c r="N93" s="70" t="s">
        <v>41</v>
      </c>
      <c r="O93" s="70" t="s">
        <v>135</v>
      </c>
      <c r="P93" s="70" t="s">
        <v>136</v>
      </c>
      <c r="Q93" s="70" t="s">
        <v>137</v>
      </c>
      <c r="R93" s="70" t="s">
        <v>138</v>
      </c>
      <c r="S93" s="70" t="s">
        <v>139</v>
      </c>
      <c r="T93" s="71" t="s">
        <v>140</v>
      </c>
      <c r="U93" s="152"/>
      <c r="V93" s="152"/>
      <c r="W93" s="152"/>
      <c r="X93" s="152"/>
      <c r="Y93" s="152"/>
      <c r="Z93" s="152"/>
      <c r="AA93" s="152"/>
      <c r="AB93" s="152"/>
      <c r="AC93" s="152"/>
      <c r="AD93" s="152"/>
      <c r="AE93" s="152"/>
    </row>
    <row r="94" spans="1:63" s="2" customFormat="1" ht="22.9" customHeight="1">
      <c r="A94" s="35"/>
      <c r="B94" s="36"/>
      <c r="C94" s="76" t="s">
        <v>141</v>
      </c>
      <c r="D94" s="37"/>
      <c r="E94" s="37"/>
      <c r="F94" s="37"/>
      <c r="G94" s="37"/>
      <c r="H94" s="37"/>
      <c r="I94" s="37"/>
      <c r="J94" s="158">
        <f>BK94</f>
        <v>0</v>
      </c>
      <c r="K94" s="37"/>
      <c r="L94" s="40"/>
      <c r="M94" s="72"/>
      <c r="N94" s="159"/>
      <c r="O94" s="73"/>
      <c r="P94" s="160">
        <f>P95+P105+P203</f>
        <v>0</v>
      </c>
      <c r="Q94" s="73"/>
      <c r="R94" s="160">
        <f>R95+R105+R203</f>
        <v>0.57099999999999995</v>
      </c>
      <c r="S94" s="73"/>
      <c r="T94" s="161">
        <f>T95+T105+T203</f>
        <v>0.82000000000000006</v>
      </c>
      <c r="U94" s="35"/>
      <c r="V94" s="35"/>
      <c r="W94" s="35"/>
      <c r="X94" s="35"/>
      <c r="Y94" s="35"/>
      <c r="Z94" s="35"/>
      <c r="AA94" s="35"/>
      <c r="AB94" s="35"/>
      <c r="AC94" s="35"/>
      <c r="AD94" s="35"/>
      <c r="AE94" s="35"/>
      <c r="AT94" s="18" t="s">
        <v>70</v>
      </c>
      <c r="AU94" s="18" t="s">
        <v>117</v>
      </c>
      <c r="BK94" s="162">
        <f>BK95+BK105+BK203</f>
        <v>0</v>
      </c>
    </row>
    <row r="95" spans="1:63" s="12" customFormat="1" ht="25.9" customHeight="1">
      <c r="B95" s="163"/>
      <c r="C95" s="164"/>
      <c r="D95" s="165" t="s">
        <v>70</v>
      </c>
      <c r="E95" s="166" t="s">
        <v>142</v>
      </c>
      <c r="F95" s="166" t="s">
        <v>143</v>
      </c>
      <c r="G95" s="164"/>
      <c r="H95" s="164"/>
      <c r="I95" s="167"/>
      <c r="J95" s="168">
        <f>BK95</f>
        <v>0</v>
      </c>
      <c r="K95" s="164"/>
      <c r="L95" s="169"/>
      <c r="M95" s="170"/>
      <c r="N95" s="171"/>
      <c r="O95" s="171"/>
      <c r="P95" s="172">
        <f>P96</f>
        <v>0</v>
      </c>
      <c r="Q95" s="171"/>
      <c r="R95" s="172">
        <f>R96</f>
        <v>0</v>
      </c>
      <c r="S95" s="171"/>
      <c r="T95" s="173">
        <f>T96</f>
        <v>0</v>
      </c>
      <c r="AR95" s="174" t="s">
        <v>79</v>
      </c>
      <c r="AT95" s="175" t="s">
        <v>70</v>
      </c>
      <c r="AU95" s="175" t="s">
        <v>71</v>
      </c>
      <c r="AY95" s="174" t="s">
        <v>144</v>
      </c>
      <c r="BK95" s="176">
        <f>BK96</f>
        <v>0</v>
      </c>
    </row>
    <row r="96" spans="1:63" s="12" customFormat="1" ht="22.9" customHeight="1">
      <c r="B96" s="163"/>
      <c r="C96" s="164"/>
      <c r="D96" s="165" t="s">
        <v>70</v>
      </c>
      <c r="E96" s="177" t="s">
        <v>226</v>
      </c>
      <c r="F96" s="177" t="s">
        <v>227</v>
      </c>
      <c r="G96" s="164"/>
      <c r="H96" s="164"/>
      <c r="I96" s="167"/>
      <c r="J96" s="178">
        <f>BK96</f>
        <v>0</v>
      </c>
      <c r="K96" s="164"/>
      <c r="L96" s="169"/>
      <c r="M96" s="170"/>
      <c r="N96" s="171"/>
      <c r="O96" s="171"/>
      <c r="P96" s="172">
        <f>SUM(P97:P104)</f>
        <v>0</v>
      </c>
      <c r="Q96" s="171"/>
      <c r="R96" s="172">
        <f>SUM(R97:R104)</f>
        <v>0</v>
      </c>
      <c r="S96" s="171"/>
      <c r="T96" s="173">
        <f>SUM(T97:T104)</f>
        <v>0</v>
      </c>
      <c r="AR96" s="174" t="s">
        <v>79</v>
      </c>
      <c r="AT96" s="175" t="s">
        <v>70</v>
      </c>
      <c r="AU96" s="175" t="s">
        <v>79</v>
      </c>
      <c r="AY96" s="174" t="s">
        <v>144</v>
      </c>
      <c r="BK96" s="176">
        <f>SUM(BK97:BK104)</f>
        <v>0</v>
      </c>
    </row>
    <row r="97" spans="1:65" s="2" customFormat="1" ht="24.2" customHeight="1">
      <c r="A97" s="35"/>
      <c r="B97" s="36"/>
      <c r="C97" s="179" t="s">
        <v>79</v>
      </c>
      <c r="D97" s="179" t="s">
        <v>147</v>
      </c>
      <c r="E97" s="180" t="s">
        <v>229</v>
      </c>
      <c r="F97" s="181" t="s">
        <v>771</v>
      </c>
      <c r="G97" s="182" t="s">
        <v>231</v>
      </c>
      <c r="H97" s="183">
        <v>0.82</v>
      </c>
      <c r="I97" s="184"/>
      <c r="J97" s="185">
        <f>ROUND(I97*H97,2)</f>
        <v>0</v>
      </c>
      <c r="K97" s="181" t="s">
        <v>151</v>
      </c>
      <c r="L97" s="40"/>
      <c r="M97" s="186" t="s">
        <v>19</v>
      </c>
      <c r="N97" s="187" t="s">
        <v>42</v>
      </c>
      <c r="O97" s="65"/>
      <c r="P97" s="188">
        <f>O97*H97</f>
        <v>0</v>
      </c>
      <c r="Q97" s="188">
        <v>0</v>
      </c>
      <c r="R97" s="188">
        <f>Q97*H97</f>
        <v>0</v>
      </c>
      <c r="S97" s="188">
        <v>0</v>
      </c>
      <c r="T97" s="189">
        <f>S97*H97</f>
        <v>0</v>
      </c>
      <c r="U97" s="35"/>
      <c r="V97" s="35"/>
      <c r="W97" s="35"/>
      <c r="X97" s="35"/>
      <c r="Y97" s="35"/>
      <c r="Z97" s="35"/>
      <c r="AA97" s="35"/>
      <c r="AB97" s="35"/>
      <c r="AC97" s="35"/>
      <c r="AD97" s="35"/>
      <c r="AE97" s="35"/>
      <c r="AR97" s="190" t="s">
        <v>152</v>
      </c>
      <c r="AT97" s="190" t="s">
        <v>147</v>
      </c>
      <c r="AU97" s="190" t="s">
        <v>81</v>
      </c>
      <c r="AY97" s="18" t="s">
        <v>144</v>
      </c>
      <c r="BE97" s="191">
        <f>IF(N97="základní",J97,0)</f>
        <v>0</v>
      </c>
      <c r="BF97" s="191">
        <f>IF(N97="snížená",J97,0)</f>
        <v>0</v>
      </c>
      <c r="BG97" s="191">
        <f>IF(N97="zákl. přenesená",J97,0)</f>
        <v>0</v>
      </c>
      <c r="BH97" s="191">
        <f>IF(N97="sníž. přenesená",J97,0)</f>
        <v>0</v>
      </c>
      <c r="BI97" s="191">
        <f>IF(N97="nulová",J97,0)</f>
        <v>0</v>
      </c>
      <c r="BJ97" s="18" t="s">
        <v>79</v>
      </c>
      <c r="BK97" s="191">
        <f>ROUND(I97*H97,2)</f>
        <v>0</v>
      </c>
      <c r="BL97" s="18" t="s">
        <v>152</v>
      </c>
      <c r="BM97" s="190" t="s">
        <v>772</v>
      </c>
    </row>
    <row r="98" spans="1:65" s="2" customFormat="1" ht="11.25">
      <c r="A98" s="35"/>
      <c r="B98" s="36"/>
      <c r="C98" s="37"/>
      <c r="D98" s="192" t="s">
        <v>154</v>
      </c>
      <c r="E98" s="37"/>
      <c r="F98" s="193" t="s">
        <v>233</v>
      </c>
      <c r="G98" s="37"/>
      <c r="H98" s="37"/>
      <c r="I98" s="194"/>
      <c r="J98" s="37"/>
      <c r="K98" s="37"/>
      <c r="L98" s="40"/>
      <c r="M98" s="195"/>
      <c r="N98" s="196"/>
      <c r="O98" s="65"/>
      <c r="P98" s="65"/>
      <c r="Q98" s="65"/>
      <c r="R98" s="65"/>
      <c r="S98" s="65"/>
      <c r="T98" s="66"/>
      <c r="U98" s="35"/>
      <c r="V98" s="35"/>
      <c r="W98" s="35"/>
      <c r="X98" s="35"/>
      <c r="Y98" s="35"/>
      <c r="Z98" s="35"/>
      <c r="AA98" s="35"/>
      <c r="AB98" s="35"/>
      <c r="AC98" s="35"/>
      <c r="AD98" s="35"/>
      <c r="AE98" s="35"/>
      <c r="AT98" s="18" t="s">
        <v>154</v>
      </c>
      <c r="AU98" s="18" t="s">
        <v>81</v>
      </c>
    </row>
    <row r="99" spans="1:65" s="2" customFormat="1" ht="21.75" customHeight="1">
      <c r="A99" s="35"/>
      <c r="B99" s="36"/>
      <c r="C99" s="179" t="s">
        <v>81</v>
      </c>
      <c r="D99" s="179" t="s">
        <v>147</v>
      </c>
      <c r="E99" s="180" t="s">
        <v>247</v>
      </c>
      <c r="F99" s="181" t="s">
        <v>248</v>
      </c>
      <c r="G99" s="182" t="s">
        <v>231</v>
      </c>
      <c r="H99" s="183">
        <v>0.82</v>
      </c>
      <c r="I99" s="184"/>
      <c r="J99" s="185">
        <f>ROUND(I99*H99,2)</f>
        <v>0</v>
      </c>
      <c r="K99" s="181" t="s">
        <v>151</v>
      </c>
      <c r="L99" s="40"/>
      <c r="M99" s="186" t="s">
        <v>19</v>
      </c>
      <c r="N99" s="187" t="s">
        <v>42</v>
      </c>
      <c r="O99" s="65"/>
      <c r="P99" s="188">
        <f>O99*H99</f>
        <v>0</v>
      </c>
      <c r="Q99" s="188">
        <v>0</v>
      </c>
      <c r="R99" s="188">
        <f>Q99*H99</f>
        <v>0</v>
      </c>
      <c r="S99" s="188">
        <v>0</v>
      </c>
      <c r="T99" s="189">
        <f>S99*H99</f>
        <v>0</v>
      </c>
      <c r="U99" s="35"/>
      <c r="V99" s="35"/>
      <c r="W99" s="35"/>
      <c r="X99" s="35"/>
      <c r="Y99" s="35"/>
      <c r="Z99" s="35"/>
      <c r="AA99" s="35"/>
      <c r="AB99" s="35"/>
      <c r="AC99" s="35"/>
      <c r="AD99" s="35"/>
      <c r="AE99" s="35"/>
      <c r="AR99" s="190" t="s">
        <v>152</v>
      </c>
      <c r="AT99" s="190" t="s">
        <v>147</v>
      </c>
      <c r="AU99" s="190" t="s">
        <v>81</v>
      </c>
      <c r="AY99" s="18" t="s">
        <v>144</v>
      </c>
      <c r="BE99" s="191">
        <f>IF(N99="základní",J99,0)</f>
        <v>0</v>
      </c>
      <c r="BF99" s="191">
        <f>IF(N99="snížená",J99,0)</f>
        <v>0</v>
      </c>
      <c r="BG99" s="191">
        <f>IF(N99="zákl. přenesená",J99,0)</f>
        <v>0</v>
      </c>
      <c r="BH99" s="191">
        <f>IF(N99="sníž. přenesená",J99,0)</f>
        <v>0</v>
      </c>
      <c r="BI99" s="191">
        <f>IF(N99="nulová",J99,0)</f>
        <v>0</v>
      </c>
      <c r="BJ99" s="18" t="s">
        <v>79</v>
      </c>
      <c r="BK99" s="191">
        <f>ROUND(I99*H99,2)</f>
        <v>0</v>
      </c>
      <c r="BL99" s="18" t="s">
        <v>152</v>
      </c>
      <c r="BM99" s="190" t="s">
        <v>773</v>
      </c>
    </row>
    <row r="100" spans="1:65" s="2" customFormat="1" ht="11.25">
      <c r="A100" s="35"/>
      <c r="B100" s="36"/>
      <c r="C100" s="37"/>
      <c r="D100" s="192" t="s">
        <v>154</v>
      </c>
      <c r="E100" s="37"/>
      <c r="F100" s="193" t="s">
        <v>250</v>
      </c>
      <c r="G100" s="37"/>
      <c r="H100" s="37"/>
      <c r="I100" s="194"/>
      <c r="J100" s="37"/>
      <c r="K100" s="37"/>
      <c r="L100" s="40"/>
      <c r="M100" s="195"/>
      <c r="N100" s="196"/>
      <c r="O100" s="65"/>
      <c r="P100" s="65"/>
      <c r="Q100" s="65"/>
      <c r="R100" s="65"/>
      <c r="S100" s="65"/>
      <c r="T100" s="66"/>
      <c r="U100" s="35"/>
      <c r="V100" s="35"/>
      <c r="W100" s="35"/>
      <c r="X100" s="35"/>
      <c r="Y100" s="35"/>
      <c r="Z100" s="35"/>
      <c r="AA100" s="35"/>
      <c r="AB100" s="35"/>
      <c r="AC100" s="35"/>
      <c r="AD100" s="35"/>
      <c r="AE100" s="35"/>
      <c r="AT100" s="18" t="s">
        <v>154</v>
      </c>
      <c r="AU100" s="18" t="s">
        <v>81</v>
      </c>
    </row>
    <row r="101" spans="1:65" s="2" customFormat="1" ht="24.2" customHeight="1">
      <c r="A101" s="35"/>
      <c r="B101" s="36"/>
      <c r="C101" s="179" t="s">
        <v>168</v>
      </c>
      <c r="D101" s="179" t="s">
        <v>147</v>
      </c>
      <c r="E101" s="180" t="s">
        <v>252</v>
      </c>
      <c r="F101" s="181" t="s">
        <v>253</v>
      </c>
      <c r="G101" s="182" t="s">
        <v>231</v>
      </c>
      <c r="H101" s="183">
        <v>15.58</v>
      </c>
      <c r="I101" s="184"/>
      <c r="J101" s="185">
        <f>ROUND(I101*H101,2)</f>
        <v>0</v>
      </c>
      <c r="K101" s="181" t="s">
        <v>151</v>
      </c>
      <c r="L101" s="40"/>
      <c r="M101" s="186" t="s">
        <v>19</v>
      </c>
      <c r="N101" s="187" t="s">
        <v>42</v>
      </c>
      <c r="O101" s="65"/>
      <c r="P101" s="188">
        <f>O101*H101</f>
        <v>0</v>
      </c>
      <c r="Q101" s="188">
        <v>0</v>
      </c>
      <c r="R101" s="188">
        <f>Q101*H101</f>
        <v>0</v>
      </c>
      <c r="S101" s="188">
        <v>0</v>
      </c>
      <c r="T101" s="189">
        <f>S101*H101</f>
        <v>0</v>
      </c>
      <c r="U101" s="35"/>
      <c r="V101" s="35"/>
      <c r="W101" s="35"/>
      <c r="X101" s="35"/>
      <c r="Y101" s="35"/>
      <c r="Z101" s="35"/>
      <c r="AA101" s="35"/>
      <c r="AB101" s="35"/>
      <c r="AC101" s="35"/>
      <c r="AD101" s="35"/>
      <c r="AE101" s="35"/>
      <c r="AR101" s="190" t="s">
        <v>152</v>
      </c>
      <c r="AT101" s="190" t="s">
        <v>147</v>
      </c>
      <c r="AU101" s="190" t="s">
        <v>81</v>
      </c>
      <c r="AY101" s="18" t="s">
        <v>144</v>
      </c>
      <c r="BE101" s="191">
        <f>IF(N101="základní",J101,0)</f>
        <v>0</v>
      </c>
      <c r="BF101" s="191">
        <f>IF(N101="snížená",J101,0)</f>
        <v>0</v>
      </c>
      <c r="BG101" s="191">
        <f>IF(N101="zákl. přenesená",J101,0)</f>
        <v>0</v>
      </c>
      <c r="BH101" s="191">
        <f>IF(N101="sníž. přenesená",J101,0)</f>
        <v>0</v>
      </c>
      <c r="BI101" s="191">
        <f>IF(N101="nulová",J101,0)</f>
        <v>0</v>
      </c>
      <c r="BJ101" s="18" t="s">
        <v>79</v>
      </c>
      <c r="BK101" s="191">
        <f>ROUND(I101*H101,2)</f>
        <v>0</v>
      </c>
      <c r="BL101" s="18" t="s">
        <v>152</v>
      </c>
      <c r="BM101" s="190" t="s">
        <v>774</v>
      </c>
    </row>
    <row r="102" spans="1:65" s="2" customFormat="1" ht="11.25">
      <c r="A102" s="35"/>
      <c r="B102" s="36"/>
      <c r="C102" s="37"/>
      <c r="D102" s="192" t="s">
        <v>154</v>
      </c>
      <c r="E102" s="37"/>
      <c r="F102" s="193" t="s">
        <v>255</v>
      </c>
      <c r="G102" s="37"/>
      <c r="H102" s="37"/>
      <c r="I102" s="194"/>
      <c r="J102" s="37"/>
      <c r="K102" s="37"/>
      <c r="L102" s="40"/>
      <c r="M102" s="195"/>
      <c r="N102" s="196"/>
      <c r="O102" s="65"/>
      <c r="P102" s="65"/>
      <c r="Q102" s="65"/>
      <c r="R102" s="65"/>
      <c r="S102" s="65"/>
      <c r="T102" s="66"/>
      <c r="U102" s="35"/>
      <c r="V102" s="35"/>
      <c r="W102" s="35"/>
      <c r="X102" s="35"/>
      <c r="Y102" s="35"/>
      <c r="Z102" s="35"/>
      <c r="AA102" s="35"/>
      <c r="AB102" s="35"/>
      <c r="AC102" s="35"/>
      <c r="AD102" s="35"/>
      <c r="AE102" s="35"/>
      <c r="AT102" s="18" t="s">
        <v>154</v>
      </c>
      <c r="AU102" s="18" t="s">
        <v>81</v>
      </c>
    </row>
    <row r="103" spans="1:65" s="14" customFormat="1" ht="11.25">
      <c r="B103" s="208"/>
      <c r="C103" s="209"/>
      <c r="D103" s="199" t="s">
        <v>156</v>
      </c>
      <c r="E103" s="210" t="s">
        <v>19</v>
      </c>
      <c r="F103" s="211" t="s">
        <v>775</v>
      </c>
      <c r="G103" s="209"/>
      <c r="H103" s="212">
        <v>15.58</v>
      </c>
      <c r="I103" s="213"/>
      <c r="J103" s="209"/>
      <c r="K103" s="209"/>
      <c r="L103" s="214"/>
      <c r="M103" s="215"/>
      <c r="N103" s="216"/>
      <c r="O103" s="216"/>
      <c r="P103" s="216"/>
      <c r="Q103" s="216"/>
      <c r="R103" s="216"/>
      <c r="S103" s="216"/>
      <c r="T103" s="217"/>
      <c r="AT103" s="218" t="s">
        <v>156</v>
      </c>
      <c r="AU103" s="218" t="s">
        <v>81</v>
      </c>
      <c r="AV103" s="14" t="s">
        <v>81</v>
      </c>
      <c r="AW103" s="14" t="s">
        <v>33</v>
      </c>
      <c r="AX103" s="14" t="s">
        <v>71</v>
      </c>
      <c r="AY103" s="218" t="s">
        <v>144</v>
      </c>
    </row>
    <row r="104" spans="1:65" s="15" customFormat="1" ht="11.25">
      <c r="B104" s="219"/>
      <c r="C104" s="220"/>
      <c r="D104" s="199" t="s">
        <v>156</v>
      </c>
      <c r="E104" s="221" t="s">
        <v>19</v>
      </c>
      <c r="F104" s="222" t="s">
        <v>159</v>
      </c>
      <c r="G104" s="220"/>
      <c r="H104" s="223">
        <v>15.58</v>
      </c>
      <c r="I104" s="224"/>
      <c r="J104" s="220"/>
      <c r="K104" s="220"/>
      <c r="L104" s="225"/>
      <c r="M104" s="226"/>
      <c r="N104" s="227"/>
      <c r="O104" s="227"/>
      <c r="P104" s="227"/>
      <c r="Q104" s="227"/>
      <c r="R104" s="227"/>
      <c r="S104" s="227"/>
      <c r="T104" s="228"/>
      <c r="AT104" s="229" t="s">
        <v>156</v>
      </c>
      <c r="AU104" s="229" t="s">
        <v>81</v>
      </c>
      <c r="AV104" s="15" t="s">
        <v>152</v>
      </c>
      <c r="AW104" s="15" t="s">
        <v>33</v>
      </c>
      <c r="AX104" s="15" t="s">
        <v>79</v>
      </c>
      <c r="AY104" s="229" t="s">
        <v>144</v>
      </c>
    </row>
    <row r="105" spans="1:65" s="12" customFormat="1" ht="25.9" customHeight="1">
      <c r="B105" s="163"/>
      <c r="C105" s="164"/>
      <c r="D105" s="165" t="s">
        <v>70</v>
      </c>
      <c r="E105" s="166" t="s">
        <v>268</v>
      </c>
      <c r="F105" s="166" t="s">
        <v>269</v>
      </c>
      <c r="G105" s="164"/>
      <c r="H105" s="164"/>
      <c r="I105" s="167"/>
      <c r="J105" s="168">
        <f>BK105</f>
        <v>0</v>
      </c>
      <c r="K105" s="164"/>
      <c r="L105" s="169"/>
      <c r="M105" s="170"/>
      <c r="N105" s="171"/>
      <c r="O105" s="171"/>
      <c r="P105" s="172">
        <f>P106+P115+P130+P183+P198</f>
        <v>0</v>
      </c>
      <c r="Q105" s="171"/>
      <c r="R105" s="172">
        <f>R106+R115+R130+R183+R198</f>
        <v>0.57099999999999995</v>
      </c>
      <c r="S105" s="171"/>
      <c r="T105" s="173">
        <f>T106+T115+T130+T183+T198</f>
        <v>0.82000000000000006</v>
      </c>
      <c r="AR105" s="174" t="s">
        <v>81</v>
      </c>
      <c r="AT105" s="175" t="s">
        <v>70</v>
      </c>
      <c r="AU105" s="175" t="s">
        <v>71</v>
      </c>
      <c r="AY105" s="174" t="s">
        <v>144</v>
      </c>
      <c r="BK105" s="176">
        <f>BK106+BK115+BK130+BK183+BK198</f>
        <v>0</v>
      </c>
    </row>
    <row r="106" spans="1:65" s="12" customFormat="1" ht="22.9" customHeight="1">
      <c r="B106" s="163"/>
      <c r="C106" s="164"/>
      <c r="D106" s="165" t="s">
        <v>70</v>
      </c>
      <c r="E106" s="177" t="s">
        <v>776</v>
      </c>
      <c r="F106" s="177" t="s">
        <v>777</v>
      </c>
      <c r="G106" s="164"/>
      <c r="H106" s="164"/>
      <c r="I106" s="167"/>
      <c r="J106" s="178">
        <f>BK106</f>
        <v>0</v>
      </c>
      <c r="K106" s="164"/>
      <c r="L106" s="169"/>
      <c r="M106" s="170"/>
      <c r="N106" s="171"/>
      <c r="O106" s="171"/>
      <c r="P106" s="172">
        <f>SUM(P107:P114)</f>
        <v>0</v>
      </c>
      <c r="Q106" s="171"/>
      <c r="R106" s="172">
        <f>SUM(R107:R114)</f>
        <v>8.5620000000000002E-2</v>
      </c>
      <c r="S106" s="171"/>
      <c r="T106" s="173">
        <f>SUM(T107:T114)</f>
        <v>0</v>
      </c>
      <c r="AR106" s="174" t="s">
        <v>81</v>
      </c>
      <c r="AT106" s="175" t="s">
        <v>70</v>
      </c>
      <c r="AU106" s="175" t="s">
        <v>79</v>
      </c>
      <c r="AY106" s="174" t="s">
        <v>144</v>
      </c>
      <c r="BK106" s="176">
        <f>SUM(BK107:BK114)</f>
        <v>0</v>
      </c>
    </row>
    <row r="107" spans="1:65" s="2" customFormat="1" ht="24.2" customHeight="1">
      <c r="A107" s="35"/>
      <c r="B107" s="36"/>
      <c r="C107" s="179" t="s">
        <v>152</v>
      </c>
      <c r="D107" s="179" t="s">
        <v>147</v>
      </c>
      <c r="E107" s="180" t="s">
        <v>778</v>
      </c>
      <c r="F107" s="181" t="s">
        <v>779</v>
      </c>
      <c r="G107" s="182" t="s">
        <v>237</v>
      </c>
      <c r="H107" s="183">
        <v>96</v>
      </c>
      <c r="I107" s="184"/>
      <c r="J107" s="185">
        <f>ROUND(I107*H107,2)</f>
        <v>0</v>
      </c>
      <c r="K107" s="181" t="s">
        <v>151</v>
      </c>
      <c r="L107" s="40"/>
      <c r="M107" s="186" t="s">
        <v>19</v>
      </c>
      <c r="N107" s="187" t="s">
        <v>42</v>
      </c>
      <c r="O107" s="65"/>
      <c r="P107" s="188">
        <f>O107*H107</f>
        <v>0</v>
      </c>
      <c r="Q107" s="188">
        <v>0</v>
      </c>
      <c r="R107" s="188">
        <f>Q107*H107</f>
        <v>0</v>
      </c>
      <c r="S107" s="188">
        <v>0</v>
      </c>
      <c r="T107" s="189">
        <f>S107*H107</f>
        <v>0</v>
      </c>
      <c r="U107" s="35"/>
      <c r="V107" s="35"/>
      <c r="W107" s="35"/>
      <c r="X107" s="35"/>
      <c r="Y107" s="35"/>
      <c r="Z107" s="35"/>
      <c r="AA107" s="35"/>
      <c r="AB107" s="35"/>
      <c r="AC107" s="35"/>
      <c r="AD107" s="35"/>
      <c r="AE107" s="35"/>
      <c r="AR107" s="190" t="s">
        <v>263</v>
      </c>
      <c r="AT107" s="190" t="s">
        <v>147</v>
      </c>
      <c r="AU107" s="190" t="s">
        <v>81</v>
      </c>
      <c r="AY107" s="18" t="s">
        <v>144</v>
      </c>
      <c r="BE107" s="191">
        <f>IF(N107="základní",J107,0)</f>
        <v>0</v>
      </c>
      <c r="BF107" s="191">
        <f>IF(N107="snížená",J107,0)</f>
        <v>0</v>
      </c>
      <c r="BG107" s="191">
        <f>IF(N107="zákl. přenesená",J107,0)</f>
        <v>0</v>
      </c>
      <c r="BH107" s="191">
        <f>IF(N107="sníž. přenesená",J107,0)</f>
        <v>0</v>
      </c>
      <c r="BI107" s="191">
        <f>IF(N107="nulová",J107,0)</f>
        <v>0</v>
      </c>
      <c r="BJ107" s="18" t="s">
        <v>79</v>
      </c>
      <c r="BK107" s="191">
        <f>ROUND(I107*H107,2)</f>
        <v>0</v>
      </c>
      <c r="BL107" s="18" t="s">
        <v>263</v>
      </c>
      <c r="BM107" s="190" t="s">
        <v>780</v>
      </c>
    </row>
    <row r="108" spans="1:65" s="2" customFormat="1" ht="11.25">
      <c r="A108" s="35"/>
      <c r="B108" s="36"/>
      <c r="C108" s="37"/>
      <c r="D108" s="192" t="s">
        <v>154</v>
      </c>
      <c r="E108" s="37"/>
      <c r="F108" s="193" t="s">
        <v>781</v>
      </c>
      <c r="G108" s="37"/>
      <c r="H108" s="37"/>
      <c r="I108" s="194"/>
      <c r="J108" s="37"/>
      <c r="K108" s="37"/>
      <c r="L108" s="40"/>
      <c r="M108" s="195"/>
      <c r="N108" s="196"/>
      <c r="O108" s="65"/>
      <c r="P108" s="65"/>
      <c r="Q108" s="65"/>
      <c r="R108" s="65"/>
      <c r="S108" s="65"/>
      <c r="T108" s="66"/>
      <c r="U108" s="35"/>
      <c r="V108" s="35"/>
      <c r="W108" s="35"/>
      <c r="X108" s="35"/>
      <c r="Y108" s="35"/>
      <c r="Z108" s="35"/>
      <c r="AA108" s="35"/>
      <c r="AB108" s="35"/>
      <c r="AC108" s="35"/>
      <c r="AD108" s="35"/>
      <c r="AE108" s="35"/>
      <c r="AT108" s="18" t="s">
        <v>154</v>
      </c>
      <c r="AU108" s="18" t="s">
        <v>81</v>
      </c>
    </row>
    <row r="109" spans="1:65" s="2" customFormat="1" ht="24.2" customHeight="1">
      <c r="A109" s="35"/>
      <c r="B109" s="36"/>
      <c r="C109" s="179" t="s">
        <v>178</v>
      </c>
      <c r="D109" s="179" t="s">
        <v>147</v>
      </c>
      <c r="E109" s="180" t="s">
        <v>782</v>
      </c>
      <c r="F109" s="181" t="s">
        <v>783</v>
      </c>
      <c r="G109" s="182" t="s">
        <v>231</v>
      </c>
      <c r="H109" s="183">
        <v>8.5999999999999993E-2</v>
      </c>
      <c r="I109" s="184"/>
      <c r="J109" s="185">
        <f>ROUND(I109*H109,2)</f>
        <v>0</v>
      </c>
      <c r="K109" s="181" t="s">
        <v>151</v>
      </c>
      <c r="L109" s="40"/>
      <c r="M109" s="186" t="s">
        <v>19</v>
      </c>
      <c r="N109" s="187" t="s">
        <v>42</v>
      </c>
      <c r="O109" s="65"/>
      <c r="P109" s="188">
        <f>O109*H109</f>
        <v>0</v>
      </c>
      <c r="Q109" s="188">
        <v>0</v>
      </c>
      <c r="R109" s="188">
        <f>Q109*H109</f>
        <v>0</v>
      </c>
      <c r="S109" s="188">
        <v>0</v>
      </c>
      <c r="T109" s="189">
        <f>S109*H109</f>
        <v>0</v>
      </c>
      <c r="U109" s="35"/>
      <c r="V109" s="35"/>
      <c r="W109" s="35"/>
      <c r="X109" s="35"/>
      <c r="Y109" s="35"/>
      <c r="Z109" s="35"/>
      <c r="AA109" s="35"/>
      <c r="AB109" s="35"/>
      <c r="AC109" s="35"/>
      <c r="AD109" s="35"/>
      <c r="AE109" s="35"/>
      <c r="AR109" s="190" t="s">
        <v>263</v>
      </c>
      <c r="AT109" s="190" t="s">
        <v>147</v>
      </c>
      <c r="AU109" s="190" t="s">
        <v>81</v>
      </c>
      <c r="AY109" s="18" t="s">
        <v>144</v>
      </c>
      <c r="BE109" s="191">
        <f>IF(N109="základní",J109,0)</f>
        <v>0</v>
      </c>
      <c r="BF109" s="191">
        <f>IF(N109="snížená",J109,0)</f>
        <v>0</v>
      </c>
      <c r="BG109" s="191">
        <f>IF(N109="zákl. přenesená",J109,0)</f>
        <v>0</v>
      </c>
      <c r="BH109" s="191">
        <f>IF(N109="sníž. přenesená",J109,0)</f>
        <v>0</v>
      </c>
      <c r="BI109" s="191">
        <f>IF(N109="nulová",J109,0)</f>
        <v>0</v>
      </c>
      <c r="BJ109" s="18" t="s">
        <v>79</v>
      </c>
      <c r="BK109" s="191">
        <f>ROUND(I109*H109,2)</f>
        <v>0</v>
      </c>
      <c r="BL109" s="18" t="s">
        <v>263</v>
      </c>
      <c r="BM109" s="190" t="s">
        <v>784</v>
      </c>
    </row>
    <row r="110" spans="1:65" s="2" customFormat="1" ht="11.25">
      <c r="A110" s="35"/>
      <c r="B110" s="36"/>
      <c r="C110" s="37"/>
      <c r="D110" s="192" t="s">
        <v>154</v>
      </c>
      <c r="E110" s="37"/>
      <c r="F110" s="193" t="s">
        <v>785</v>
      </c>
      <c r="G110" s="37"/>
      <c r="H110" s="37"/>
      <c r="I110" s="194"/>
      <c r="J110" s="37"/>
      <c r="K110" s="37"/>
      <c r="L110" s="40"/>
      <c r="M110" s="195"/>
      <c r="N110" s="196"/>
      <c r="O110" s="65"/>
      <c r="P110" s="65"/>
      <c r="Q110" s="65"/>
      <c r="R110" s="65"/>
      <c r="S110" s="65"/>
      <c r="T110" s="66"/>
      <c r="U110" s="35"/>
      <c r="V110" s="35"/>
      <c r="W110" s="35"/>
      <c r="X110" s="35"/>
      <c r="Y110" s="35"/>
      <c r="Z110" s="35"/>
      <c r="AA110" s="35"/>
      <c r="AB110" s="35"/>
      <c r="AC110" s="35"/>
      <c r="AD110" s="35"/>
      <c r="AE110" s="35"/>
      <c r="AT110" s="18" t="s">
        <v>154</v>
      </c>
      <c r="AU110" s="18" t="s">
        <v>81</v>
      </c>
    </row>
    <row r="111" spans="1:65" s="2" customFormat="1" ht="16.5" customHeight="1">
      <c r="A111" s="35"/>
      <c r="B111" s="36"/>
      <c r="C111" s="230" t="s">
        <v>145</v>
      </c>
      <c r="D111" s="230" t="s">
        <v>298</v>
      </c>
      <c r="E111" s="231" t="s">
        <v>786</v>
      </c>
      <c r="F111" s="232" t="s">
        <v>787</v>
      </c>
      <c r="G111" s="233" t="s">
        <v>237</v>
      </c>
      <c r="H111" s="234">
        <v>9</v>
      </c>
      <c r="I111" s="235"/>
      <c r="J111" s="236">
        <f>ROUND(I111*H111,2)</f>
        <v>0</v>
      </c>
      <c r="K111" s="232" t="s">
        <v>151</v>
      </c>
      <c r="L111" s="237"/>
      <c r="M111" s="238" t="s">
        <v>19</v>
      </c>
      <c r="N111" s="239" t="s">
        <v>42</v>
      </c>
      <c r="O111" s="65"/>
      <c r="P111" s="188">
        <f>O111*H111</f>
        <v>0</v>
      </c>
      <c r="Q111" s="188">
        <v>5.4000000000000001E-4</v>
      </c>
      <c r="R111" s="188">
        <f>Q111*H111</f>
        <v>4.8599999999999997E-3</v>
      </c>
      <c r="S111" s="188">
        <v>0</v>
      </c>
      <c r="T111" s="189">
        <f>S111*H111</f>
        <v>0</v>
      </c>
      <c r="U111" s="35"/>
      <c r="V111" s="35"/>
      <c r="W111" s="35"/>
      <c r="X111" s="35"/>
      <c r="Y111" s="35"/>
      <c r="Z111" s="35"/>
      <c r="AA111" s="35"/>
      <c r="AB111" s="35"/>
      <c r="AC111" s="35"/>
      <c r="AD111" s="35"/>
      <c r="AE111" s="35"/>
      <c r="AR111" s="190" t="s">
        <v>301</v>
      </c>
      <c r="AT111" s="190" t="s">
        <v>298</v>
      </c>
      <c r="AU111" s="190" t="s">
        <v>81</v>
      </c>
      <c r="AY111" s="18" t="s">
        <v>144</v>
      </c>
      <c r="BE111" s="191">
        <f>IF(N111="základní",J111,0)</f>
        <v>0</v>
      </c>
      <c r="BF111" s="191">
        <f>IF(N111="snížená",J111,0)</f>
        <v>0</v>
      </c>
      <c r="BG111" s="191">
        <f>IF(N111="zákl. přenesená",J111,0)</f>
        <v>0</v>
      </c>
      <c r="BH111" s="191">
        <f>IF(N111="sníž. přenesená",J111,0)</f>
        <v>0</v>
      </c>
      <c r="BI111" s="191">
        <f>IF(N111="nulová",J111,0)</f>
        <v>0</v>
      </c>
      <c r="BJ111" s="18" t="s">
        <v>79</v>
      </c>
      <c r="BK111" s="191">
        <f>ROUND(I111*H111,2)</f>
        <v>0</v>
      </c>
      <c r="BL111" s="18" t="s">
        <v>263</v>
      </c>
      <c r="BM111" s="190" t="s">
        <v>788</v>
      </c>
    </row>
    <row r="112" spans="1:65" s="2" customFormat="1" ht="16.5" customHeight="1">
      <c r="A112" s="35"/>
      <c r="B112" s="36"/>
      <c r="C112" s="230" t="s">
        <v>199</v>
      </c>
      <c r="D112" s="230" t="s">
        <v>298</v>
      </c>
      <c r="E112" s="231" t="s">
        <v>789</v>
      </c>
      <c r="F112" s="232" t="s">
        <v>790</v>
      </c>
      <c r="G112" s="233" t="s">
        <v>237</v>
      </c>
      <c r="H112" s="234">
        <v>9</v>
      </c>
      <c r="I112" s="235"/>
      <c r="J112" s="236">
        <f>ROUND(I112*H112,2)</f>
        <v>0</v>
      </c>
      <c r="K112" s="232" t="s">
        <v>151</v>
      </c>
      <c r="L112" s="237"/>
      <c r="M112" s="238" t="s">
        <v>19</v>
      </c>
      <c r="N112" s="239" t="s">
        <v>42</v>
      </c>
      <c r="O112" s="65"/>
      <c r="P112" s="188">
        <f>O112*H112</f>
        <v>0</v>
      </c>
      <c r="Q112" s="188">
        <v>5.9000000000000003E-4</v>
      </c>
      <c r="R112" s="188">
        <f>Q112*H112</f>
        <v>5.3100000000000005E-3</v>
      </c>
      <c r="S112" s="188">
        <v>0</v>
      </c>
      <c r="T112" s="189">
        <f>S112*H112</f>
        <v>0</v>
      </c>
      <c r="U112" s="35"/>
      <c r="V112" s="35"/>
      <c r="W112" s="35"/>
      <c r="X112" s="35"/>
      <c r="Y112" s="35"/>
      <c r="Z112" s="35"/>
      <c r="AA112" s="35"/>
      <c r="AB112" s="35"/>
      <c r="AC112" s="35"/>
      <c r="AD112" s="35"/>
      <c r="AE112" s="35"/>
      <c r="AR112" s="190" t="s">
        <v>301</v>
      </c>
      <c r="AT112" s="190" t="s">
        <v>298</v>
      </c>
      <c r="AU112" s="190" t="s">
        <v>81</v>
      </c>
      <c r="AY112" s="18" t="s">
        <v>144</v>
      </c>
      <c r="BE112" s="191">
        <f>IF(N112="základní",J112,0)</f>
        <v>0</v>
      </c>
      <c r="BF112" s="191">
        <f>IF(N112="snížená",J112,0)</f>
        <v>0</v>
      </c>
      <c r="BG112" s="191">
        <f>IF(N112="zákl. přenesená",J112,0)</f>
        <v>0</v>
      </c>
      <c r="BH112" s="191">
        <f>IF(N112="sníž. přenesená",J112,0)</f>
        <v>0</v>
      </c>
      <c r="BI112" s="191">
        <f>IF(N112="nulová",J112,0)</f>
        <v>0</v>
      </c>
      <c r="BJ112" s="18" t="s">
        <v>79</v>
      </c>
      <c r="BK112" s="191">
        <f>ROUND(I112*H112,2)</f>
        <v>0</v>
      </c>
      <c r="BL112" s="18" t="s">
        <v>263</v>
      </c>
      <c r="BM112" s="190" t="s">
        <v>791</v>
      </c>
    </row>
    <row r="113" spans="1:65" s="2" customFormat="1" ht="16.5" customHeight="1">
      <c r="A113" s="35"/>
      <c r="B113" s="36"/>
      <c r="C113" s="230" t="s">
        <v>210</v>
      </c>
      <c r="D113" s="230" t="s">
        <v>298</v>
      </c>
      <c r="E113" s="231" t="s">
        <v>792</v>
      </c>
      <c r="F113" s="232" t="s">
        <v>793</v>
      </c>
      <c r="G113" s="233" t="s">
        <v>237</v>
      </c>
      <c r="H113" s="234">
        <v>37</v>
      </c>
      <c r="I113" s="235"/>
      <c r="J113" s="236">
        <f>ROUND(I113*H113,2)</f>
        <v>0</v>
      </c>
      <c r="K113" s="232" t="s">
        <v>151</v>
      </c>
      <c r="L113" s="237"/>
      <c r="M113" s="238" t="s">
        <v>19</v>
      </c>
      <c r="N113" s="239" t="s">
        <v>42</v>
      </c>
      <c r="O113" s="65"/>
      <c r="P113" s="188">
        <f>O113*H113</f>
        <v>0</v>
      </c>
      <c r="Q113" s="188">
        <v>9.2000000000000003E-4</v>
      </c>
      <c r="R113" s="188">
        <f>Q113*H113</f>
        <v>3.4040000000000001E-2</v>
      </c>
      <c r="S113" s="188">
        <v>0</v>
      </c>
      <c r="T113" s="189">
        <f>S113*H113</f>
        <v>0</v>
      </c>
      <c r="U113" s="35"/>
      <c r="V113" s="35"/>
      <c r="W113" s="35"/>
      <c r="X113" s="35"/>
      <c r="Y113" s="35"/>
      <c r="Z113" s="35"/>
      <c r="AA113" s="35"/>
      <c r="AB113" s="35"/>
      <c r="AC113" s="35"/>
      <c r="AD113" s="35"/>
      <c r="AE113" s="35"/>
      <c r="AR113" s="190" t="s">
        <v>301</v>
      </c>
      <c r="AT113" s="190" t="s">
        <v>298</v>
      </c>
      <c r="AU113" s="190" t="s">
        <v>81</v>
      </c>
      <c r="AY113" s="18" t="s">
        <v>144</v>
      </c>
      <c r="BE113" s="191">
        <f>IF(N113="základní",J113,0)</f>
        <v>0</v>
      </c>
      <c r="BF113" s="191">
        <f>IF(N113="snížená",J113,0)</f>
        <v>0</v>
      </c>
      <c r="BG113" s="191">
        <f>IF(N113="zákl. přenesená",J113,0)</f>
        <v>0</v>
      </c>
      <c r="BH113" s="191">
        <f>IF(N113="sníž. přenesená",J113,0)</f>
        <v>0</v>
      </c>
      <c r="BI113" s="191">
        <f>IF(N113="nulová",J113,0)</f>
        <v>0</v>
      </c>
      <c r="BJ113" s="18" t="s">
        <v>79</v>
      </c>
      <c r="BK113" s="191">
        <f>ROUND(I113*H113,2)</f>
        <v>0</v>
      </c>
      <c r="BL113" s="18" t="s">
        <v>263</v>
      </c>
      <c r="BM113" s="190" t="s">
        <v>794</v>
      </c>
    </row>
    <row r="114" spans="1:65" s="2" customFormat="1" ht="16.5" customHeight="1">
      <c r="A114" s="35"/>
      <c r="B114" s="36"/>
      <c r="C114" s="230" t="s">
        <v>160</v>
      </c>
      <c r="D114" s="230" t="s">
        <v>298</v>
      </c>
      <c r="E114" s="231" t="s">
        <v>795</v>
      </c>
      <c r="F114" s="232" t="s">
        <v>796</v>
      </c>
      <c r="G114" s="233" t="s">
        <v>237</v>
      </c>
      <c r="H114" s="234">
        <v>41</v>
      </c>
      <c r="I114" s="235"/>
      <c r="J114" s="236">
        <f>ROUND(I114*H114,2)</f>
        <v>0</v>
      </c>
      <c r="K114" s="232" t="s">
        <v>151</v>
      </c>
      <c r="L114" s="237"/>
      <c r="M114" s="238" t="s">
        <v>19</v>
      </c>
      <c r="N114" s="239" t="s">
        <v>42</v>
      </c>
      <c r="O114" s="65"/>
      <c r="P114" s="188">
        <f>O114*H114</f>
        <v>0</v>
      </c>
      <c r="Q114" s="188">
        <v>1.01E-3</v>
      </c>
      <c r="R114" s="188">
        <f>Q114*H114</f>
        <v>4.1410000000000002E-2</v>
      </c>
      <c r="S114" s="188">
        <v>0</v>
      </c>
      <c r="T114" s="189">
        <f>S114*H114</f>
        <v>0</v>
      </c>
      <c r="U114" s="35"/>
      <c r="V114" s="35"/>
      <c r="W114" s="35"/>
      <c r="X114" s="35"/>
      <c r="Y114" s="35"/>
      <c r="Z114" s="35"/>
      <c r="AA114" s="35"/>
      <c r="AB114" s="35"/>
      <c r="AC114" s="35"/>
      <c r="AD114" s="35"/>
      <c r="AE114" s="35"/>
      <c r="AR114" s="190" t="s">
        <v>301</v>
      </c>
      <c r="AT114" s="190" t="s">
        <v>298</v>
      </c>
      <c r="AU114" s="190" t="s">
        <v>81</v>
      </c>
      <c r="AY114" s="18" t="s">
        <v>144</v>
      </c>
      <c r="BE114" s="191">
        <f>IF(N114="základní",J114,0)</f>
        <v>0</v>
      </c>
      <c r="BF114" s="191">
        <f>IF(N114="snížená",J114,0)</f>
        <v>0</v>
      </c>
      <c r="BG114" s="191">
        <f>IF(N114="zákl. přenesená",J114,0)</f>
        <v>0</v>
      </c>
      <c r="BH114" s="191">
        <f>IF(N114="sníž. přenesená",J114,0)</f>
        <v>0</v>
      </c>
      <c r="BI114" s="191">
        <f>IF(N114="nulová",J114,0)</f>
        <v>0</v>
      </c>
      <c r="BJ114" s="18" t="s">
        <v>79</v>
      </c>
      <c r="BK114" s="191">
        <f>ROUND(I114*H114,2)</f>
        <v>0</v>
      </c>
      <c r="BL114" s="18" t="s">
        <v>263</v>
      </c>
      <c r="BM114" s="190" t="s">
        <v>797</v>
      </c>
    </row>
    <row r="115" spans="1:65" s="12" customFormat="1" ht="22.9" customHeight="1">
      <c r="B115" s="163"/>
      <c r="C115" s="164"/>
      <c r="D115" s="165" t="s">
        <v>70</v>
      </c>
      <c r="E115" s="177" t="s">
        <v>528</v>
      </c>
      <c r="F115" s="177" t="s">
        <v>630</v>
      </c>
      <c r="G115" s="164"/>
      <c r="H115" s="164"/>
      <c r="I115" s="167"/>
      <c r="J115" s="178">
        <f>BK115</f>
        <v>0</v>
      </c>
      <c r="K115" s="164"/>
      <c r="L115" s="169"/>
      <c r="M115" s="170"/>
      <c r="N115" s="171"/>
      <c r="O115" s="171"/>
      <c r="P115" s="172">
        <f>SUM(P116:P129)</f>
        <v>0</v>
      </c>
      <c r="Q115" s="171"/>
      <c r="R115" s="172">
        <f>SUM(R116:R129)</f>
        <v>2.63E-2</v>
      </c>
      <c r="S115" s="171"/>
      <c r="T115" s="173">
        <f>SUM(T116:T129)</f>
        <v>0</v>
      </c>
      <c r="AR115" s="174" t="s">
        <v>81</v>
      </c>
      <c r="AT115" s="175" t="s">
        <v>70</v>
      </c>
      <c r="AU115" s="175" t="s">
        <v>79</v>
      </c>
      <c r="AY115" s="174" t="s">
        <v>144</v>
      </c>
      <c r="BK115" s="176">
        <f>SUM(BK116:BK129)</f>
        <v>0</v>
      </c>
    </row>
    <row r="116" spans="1:65" s="2" customFormat="1" ht="16.5" customHeight="1">
      <c r="A116" s="35"/>
      <c r="B116" s="36"/>
      <c r="C116" s="179" t="s">
        <v>228</v>
      </c>
      <c r="D116" s="179" t="s">
        <v>147</v>
      </c>
      <c r="E116" s="180" t="s">
        <v>635</v>
      </c>
      <c r="F116" s="181" t="s">
        <v>636</v>
      </c>
      <c r="G116" s="182" t="s">
        <v>294</v>
      </c>
      <c r="H116" s="183">
        <v>5</v>
      </c>
      <c r="I116" s="184"/>
      <c r="J116" s="185">
        <f>ROUND(I116*H116,2)</f>
        <v>0</v>
      </c>
      <c r="K116" s="181" t="s">
        <v>151</v>
      </c>
      <c r="L116" s="40"/>
      <c r="M116" s="186" t="s">
        <v>19</v>
      </c>
      <c r="N116" s="187" t="s">
        <v>42</v>
      </c>
      <c r="O116" s="65"/>
      <c r="P116" s="188">
        <f>O116*H116</f>
        <v>0</v>
      </c>
      <c r="Q116" s="188">
        <v>8.8999999999999995E-4</v>
      </c>
      <c r="R116" s="188">
        <f>Q116*H116</f>
        <v>4.45E-3</v>
      </c>
      <c r="S116" s="188">
        <v>0</v>
      </c>
      <c r="T116" s="189">
        <f>S116*H116</f>
        <v>0</v>
      </c>
      <c r="U116" s="35"/>
      <c r="V116" s="35"/>
      <c r="W116" s="35"/>
      <c r="X116" s="35"/>
      <c r="Y116" s="35"/>
      <c r="Z116" s="35"/>
      <c r="AA116" s="35"/>
      <c r="AB116" s="35"/>
      <c r="AC116" s="35"/>
      <c r="AD116" s="35"/>
      <c r="AE116" s="35"/>
      <c r="AR116" s="190" t="s">
        <v>263</v>
      </c>
      <c r="AT116" s="190" t="s">
        <v>147</v>
      </c>
      <c r="AU116" s="190" t="s">
        <v>81</v>
      </c>
      <c r="AY116" s="18" t="s">
        <v>144</v>
      </c>
      <c r="BE116" s="191">
        <f>IF(N116="základní",J116,0)</f>
        <v>0</v>
      </c>
      <c r="BF116" s="191">
        <f>IF(N116="snížená",J116,0)</f>
        <v>0</v>
      </c>
      <c r="BG116" s="191">
        <f>IF(N116="zákl. přenesená",J116,0)</f>
        <v>0</v>
      </c>
      <c r="BH116" s="191">
        <f>IF(N116="sníž. přenesená",J116,0)</f>
        <v>0</v>
      </c>
      <c r="BI116" s="191">
        <f>IF(N116="nulová",J116,0)</f>
        <v>0</v>
      </c>
      <c r="BJ116" s="18" t="s">
        <v>79</v>
      </c>
      <c r="BK116" s="191">
        <f>ROUND(I116*H116,2)</f>
        <v>0</v>
      </c>
      <c r="BL116" s="18" t="s">
        <v>263</v>
      </c>
      <c r="BM116" s="190" t="s">
        <v>798</v>
      </c>
    </row>
    <row r="117" spans="1:65" s="2" customFormat="1" ht="11.25">
      <c r="A117" s="35"/>
      <c r="B117" s="36"/>
      <c r="C117" s="37"/>
      <c r="D117" s="192" t="s">
        <v>154</v>
      </c>
      <c r="E117" s="37"/>
      <c r="F117" s="193" t="s">
        <v>638</v>
      </c>
      <c r="G117" s="37"/>
      <c r="H117" s="37"/>
      <c r="I117" s="194"/>
      <c r="J117" s="37"/>
      <c r="K117" s="37"/>
      <c r="L117" s="40"/>
      <c r="M117" s="195"/>
      <c r="N117" s="196"/>
      <c r="O117" s="65"/>
      <c r="P117" s="65"/>
      <c r="Q117" s="65"/>
      <c r="R117" s="65"/>
      <c r="S117" s="65"/>
      <c r="T117" s="66"/>
      <c r="U117" s="35"/>
      <c r="V117" s="35"/>
      <c r="W117" s="35"/>
      <c r="X117" s="35"/>
      <c r="Y117" s="35"/>
      <c r="Z117" s="35"/>
      <c r="AA117" s="35"/>
      <c r="AB117" s="35"/>
      <c r="AC117" s="35"/>
      <c r="AD117" s="35"/>
      <c r="AE117" s="35"/>
      <c r="AT117" s="18" t="s">
        <v>154</v>
      </c>
      <c r="AU117" s="18" t="s">
        <v>81</v>
      </c>
    </row>
    <row r="118" spans="1:65" s="2" customFormat="1" ht="16.5" customHeight="1">
      <c r="A118" s="35"/>
      <c r="B118" s="36"/>
      <c r="C118" s="179" t="s">
        <v>234</v>
      </c>
      <c r="D118" s="179" t="s">
        <v>147</v>
      </c>
      <c r="E118" s="180" t="s">
        <v>799</v>
      </c>
      <c r="F118" s="181" t="s">
        <v>800</v>
      </c>
      <c r="G118" s="182" t="s">
        <v>294</v>
      </c>
      <c r="H118" s="183">
        <v>5</v>
      </c>
      <c r="I118" s="184"/>
      <c r="J118" s="185">
        <f>ROUND(I118*H118,2)</f>
        <v>0</v>
      </c>
      <c r="K118" s="181" t="s">
        <v>151</v>
      </c>
      <c r="L118" s="40"/>
      <c r="M118" s="186" t="s">
        <v>19</v>
      </c>
      <c r="N118" s="187" t="s">
        <v>42</v>
      </c>
      <c r="O118" s="65"/>
      <c r="P118" s="188">
        <f>O118*H118</f>
        <v>0</v>
      </c>
      <c r="Q118" s="188">
        <v>2.7E-4</v>
      </c>
      <c r="R118" s="188">
        <f>Q118*H118</f>
        <v>1.3500000000000001E-3</v>
      </c>
      <c r="S118" s="188">
        <v>0</v>
      </c>
      <c r="T118" s="189">
        <f>S118*H118</f>
        <v>0</v>
      </c>
      <c r="U118" s="35"/>
      <c r="V118" s="35"/>
      <c r="W118" s="35"/>
      <c r="X118" s="35"/>
      <c r="Y118" s="35"/>
      <c r="Z118" s="35"/>
      <c r="AA118" s="35"/>
      <c r="AB118" s="35"/>
      <c r="AC118" s="35"/>
      <c r="AD118" s="35"/>
      <c r="AE118" s="35"/>
      <c r="AR118" s="190" t="s">
        <v>263</v>
      </c>
      <c r="AT118" s="190" t="s">
        <v>147</v>
      </c>
      <c r="AU118" s="190" t="s">
        <v>81</v>
      </c>
      <c r="AY118" s="18" t="s">
        <v>144</v>
      </c>
      <c r="BE118" s="191">
        <f>IF(N118="základní",J118,0)</f>
        <v>0</v>
      </c>
      <c r="BF118" s="191">
        <f>IF(N118="snížená",J118,0)</f>
        <v>0</v>
      </c>
      <c r="BG118" s="191">
        <f>IF(N118="zákl. přenesená",J118,0)</f>
        <v>0</v>
      </c>
      <c r="BH118" s="191">
        <f>IF(N118="sníž. přenesená",J118,0)</f>
        <v>0</v>
      </c>
      <c r="BI118" s="191">
        <f>IF(N118="nulová",J118,0)</f>
        <v>0</v>
      </c>
      <c r="BJ118" s="18" t="s">
        <v>79</v>
      </c>
      <c r="BK118" s="191">
        <f>ROUND(I118*H118,2)</f>
        <v>0</v>
      </c>
      <c r="BL118" s="18" t="s">
        <v>263</v>
      </c>
      <c r="BM118" s="190" t="s">
        <v>801</v>
      </c>
    </row>
    <row r="119" spans="1:65" s="2" customFormat="1" ht="11.25">
      <c r="A119" s="35"/>
      <c r="B119" s="36"/>
      <c r="C119" s="37"/>
      <c r="D119" s="192" t="s">
        <v>154</v>
      </c>
      <c r="E119" s="37"/>
      <c r="F119" s="193" t="s">
        <v>802</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154</v>
      </c>
      <c r="AU119" s="18" t="s">
        <v>81</v>
      </c>
    </row>
    <row r="120" spans="1:65" s="2" customFormat="1" ht="16.5" customHeight="1">
      <c r="A120" s="35"/>
      <c r="B120" s="36"/>
      <c r="C120" s="179" t="s">
        <v>240</v>
      </c>
      <c r="D120" s="179" t="s">
        <v>147</v>
      </c>
      <c r="E120" s="180" t="s">
        <v>803</v>
      </c>
      <c r="F120" s="181" t="s">
        <v>804</v>
      </c>
      <c r="G120" s="182" t="s">
        <v>237</v>
      </c>
      <c r="H120" s="183">
        <v>50</v>
      </c>
      <c r="I120" s="184"/>
      <c r="J120" s="185">
        <f>ROUND(I120*H120,2)</f>
        <v>0</v>
      </c>
      <c r="K120" s="181" t="s">
        <v>151</v>
      </c>
      <c r="L120" s="40"/>
      <c r="M120" s="186" t="s">
        <v>19</v>
      </c>
      <c r="N120" s="187" t="s">
        <v>42</v>
      </c>
      <c r="O120" s="65"/>
      <c r="P120" s="188">
        <f>O120*H120</f>
        <v>0</v>
      </c>
      <c r="Q120" s="188">
        <v>3.6000000000000002E-4</v>
      </c>
      <c r="R120" s="188">
        <f>Q120*H120</f>
        <v>1.8000000000000002E-2</v>
      </c>
      <c r="S120" s="188">
        <v>0</v>
      </c>
      <c r="T120" s="189">
        <f>S120*H120</f>
        <v>0</v>
      </c>
      <c r="U120" s="35"/>
      <c r="V120" s="35"/>
      <c r="W120" s="35"/>
      <c r="X120" s="35"/>
      <c r="Y120" s="35"/>
      <c r="Z120" s="35"/>
      <c r="AA120" s="35"/>
      <c r="AB120" s="35"/>
      <c r="AC120" s="35"/>
      <c r="AD120" s="35"/>
      <c r="AE120" s="35"/>
      <c r="AR120" s="190" t="s">
        <v>263</v>
      </c>
      <c r="AT120" s="190" t="s">
        <v>147</v>
      </c>
      <c r="AU120" s="190" t="s">
        <v>81</v>
      </c>
      <c r="AY120" s="18" t="s">
        <v>144</v>
      </c>
      <c r="BE120" s="191">
        <f>IF(N120="základní",J120,0)</f>
        <v>0</v>
      </c>
      <c r="BF120" s="191">
        <f>IF(N120="snížená",J120,0)</f>
        <v>0</v>
      </c>
      <c r="BG120" s="191">
        <f>IF(N120="zákl. přenesená",J120,0)</f>
        <v>0</v>
      </c>
      <c r="BH120" s="191">
        <f>IF(N120="sníž. přenesená",J120,0)</f>
        <v>0</v>
      </c>
      <c r="BI120" s="191">
        <f>IF(N120="nulová",J120,0)</f>
        <v>0</v>
      </c>
      <c r="BJ120" s="18" t="s">
        <v>79</v>
      </c>
      <c r="BK120" s="191">
        <f>ROUND(I120*H120,2)</f>
        <v>0</v>
      </c>
      <c r="BL120" s="18" t="s">
        <v>263</v>
      </c>
      <c r="BM120" s="190" t="s">
        <v>805</v>
      </c>
    </row>
    <row r="121" spans="1:65" s="2" customFormat="1" ht="11.25">
      <c r="A121" s="35"/>
      <c r="B121" s="36"/>
      <c r="C121" s="37"/>
      <c r="D121" s="192" t="s">
        <v>154</v>
      </c>
      <c r="E121" s="37"/>
      <c r="F121" s="193" t="s">
        <v>806</v>
      </c>
      <c r="G121" s="37"/>
      <c r="H121" s="37"/>
      <c r="I121" s="194"/>
      <c r="J121" s="37"/>
      <c r="K121" s="37"/>
      <c r="L121" s="40"/>
      <c r="M121" s="195"/>
      <c r="N121" s="196"/>
      <c r="O121" s="65"/>
      <c r="P121" s="65"/>
      <c r="Q121" s="65"/>
      <c r="R121" s="65"/>
      <c r="S121" s="65"/>
      <c r="T121" s="66"/>
      <c r="U121" s="35"/>
      <c r="V121" s="35"/>
      <c r="W121" s="35"/>
      <c r="X121" s="35"/>
      <c r="Y121" s="35"/>
      <c r="Z121" s="35"/>
      <c r="AA121" s="35"/>
      <c r="AB121" s="35"/>
      <c r="AC121" s="35"/>
      <c r="AD121" s="35"/>
      <c r="AE121" s="35"/>
      <c r="AT121" s="18" t="s">
        <v>154</v>
      </c>
      <c r="AU121" s="18" t="s">
        <v>81</v>
      </c>
    </row>
    <row r="122" spans="1:65" s="2" customFormat="1" ht="16.5" customHeight="1">
      <c r="A122" s="35"/>
      <c r="B122" s="36"/>
      <c r="C122" s="179" t="s">
        <v>246</v>
      </c>
      <c r="D122" s="179" t="s">
        <v>147</v>
      </c>
      <c r="E122" s="180" t="s">
        <v>807</v>
      </c>
      <c r="F122" s="181" t="s">
        <v>808</v>
      </c>
      <c r="G122" s="182" t="s">
        <v>294</v>
      </c>
      <c r="H122" s="183">
        <v>5</v>
      </c>
      <c r="I122" s="184"/>
      <c r="J122" s="185">
        <f>ROUND(I122*H122,2)</f>
        <v>0</v>
      </c>
      <c r="K122" s="181" t="s">
        <v>151</v>
      </c>
      <c r="L122" s="40"/>
      <c r="M122" s="186" t="s">
        <v>19</v>
      </c>
      <c r="N122" s="187" t="s">
        <v>42</v>
      </c>
      <c r="O122" s="65"/>
      <c r="P122" s="188">
        <f>O122*H122</f>
        <v>0</v>
      </c>
      <c r="Q122" s="188">
        <v>5.0000000000000001E-4</v>
      </c>
      <c r="R122" s="188">
        <f>Q122*H122</f>
        <v>2.5000000000000001E-3</v>
      </c>
      <c r="S122" s="188">
        <v>0</v>
      </c>
      <c r="T122" s="189">
        <f>S122*H122</f>
        <v>0</v>
      </c>
      <c r="U122" s="35"/>
      <c r="V122" s="35"/>
      <c r="W122" s="35"/>
      <c r="X122" s="35"/>
      <c r="Y122" s="35"/>
      <c r="Z122" s="35"/>
      <c r="AA122" s="35"/>
      <c r="AB122" s="35"/>
      <c r="AC122" s="35"/>
      <c r="AD122" s="35"/>
      <c r="AE122" s="35"/>
      <c r="AR122" s="190" t="s">
        <v>263</v>
      </c>
      <c r="AT122" s="190" t="s">
        <v>147</v>
      </c>
      <c r="AU122" s="190" t="s">
        <v>81</v>
      </c>
      <c r="AY122" s="18" t="s">
        <v>144</v>
      </c>
      <c r="BE122" s="191">
        <f>IF(N122="základní",J122,0)</f>
        <v>0</v>
      </c>
      <c r="BF122" s="191">
        <f>IF(N122="snížená",J122,0)</f>
        <v>0</v>
      </c>
      <c r="BG122" s="191">
        <f>IF(N122="zákl. přenesená",J122,0)</f>
        <v>0</v>
      </c>
      <c r="BH122" s="191">
        <f>IF(N122="sníž. přenesená",J122,0)</f>
        <v>0</v>
      </c>
      <c r="BI122" s="191">
        <f>IF(N122="nulová",J122,0)</f>
        <v>0</v>
      </c>
      <c r="BJ122" s="18" t="s">
        <v>79</v>
      </c>
      <c r="BK122" s="191">
        <f>ROUND(I122*H122,2)</f>
        <v>0</v>
      </c>
      <c r="BL122" s="18" t="s">
        <v>263</v>
      </c>
      <c r="BM122" s="190" t="s">
        <v>809</v>
      </c>
    </row>
    <row r="123" spans="1:65" s="2" customFormat="1" ht="11.25">
      <c r="A123" s="35"/>
      <c r="B123" s="36"/>
      <c r="C123" s="37"/>
      <c r="D123" s="192" t="s">
        <v>154</v>
      </c>
      <c r="E123" s="37"/>
      <c r="F123" s="193" t="s">
        <v>810</v>
      </c>
      <c r="G123" s="37"/>
      <c r="H123" s="37"/>
      <c r="I123" s="194"/>
      <c r="J123" s="37"/>
      <c r="K123" s="37"/>
      <c r="L123" s="40"/>
      <c r="M123" s="195"/>
      <c r="N123" s="196"/>
      <c r="O123" s="65"/>
      <c r="P123" s="65"/>
      <c r="Q123" s="65"/>
      <c r="R123" s="65"/>
      <c r="S123" s="65"/>
      <c r="T123" s="66"/>
      <c r="U123" s="35"/>
      <c r="V123" s="35"/>
      <c r="W123" s="35"/>
      <c r="X123" s="35"/>
      <c r="Y123" s="35"/>
      <c r="Z123" s="35"/>
      <c r="AA123" s="35"/>
      <c r="AB123" s="35"/>
      <c r="AC123" s="35"/>
      <c r="AD123" s="35"/>
      <c r="AE123" s="35"/>
      <c r="AT123" s="18" t="s">
        <v>154</v>
      </c>
      <c r="AU123" s="18" t="s">
        <v>81</v>
      </c>
    </row>
    <row r="124" spans="1:65" s="2" customFormat="1" ht="16.5" customHeight="1">
      <c r="A124" s="35"/>
      <c r="B124" s="36"/>
      <c r="C124" s="179" t="s">
        <v>251</v>
      </c>
      <c r="D124" s="179" t="s">
        <v>147</v>
      </c>
      <c r="E124" s="180" t="s">
        <v>655</v>
      </c>
      <c r="F124" s="181" t="s">
        <v>656</v>
      </c>
      <c r="G124" s="182" t="s">
        <v>237</v>
      </c>
      <c r="H124" s="183">
        <v>50</v>
      </c>
      <c r="I124" s="184"/>
      <c r="J124" s="185">
        <f>ROUND(I124*H124,2)</f>
        <v>0</v>
      </c>
      <c r="K124" s="181" t="s">
        <v>151</v>
      </c>
      <c r="L124" s="40"/>
      <c r="M124" s="186" t="s">
        <v>19</v>
      </c>
      <c r="N124" s="187" t="s">
        <v>42</v>
      </c>
      <c r="O124" s="65"/>
      <c r="P124" s="188">
        <f>O124*H124</f>
        <v>0</v>
      </c>
      <c r="Q124" s="188">
        <v>0</v>
      </c>
      <c r="R124" s="188">
        <f>Q124*H124</f>
        <v>0</v>
      </c>
      <c r="S124" s="188">
        <v>0</v>
      </c>
      <c r="T124" s="189">
        <f>S124*H124</f>
        <v>0</v>
      </c>
      <c r="U124" s="35"/>
      <c r="V124" s="35"/>
      <c r="W124" s="35"/>
      <c r="X124" s="35"/>
      <c r="Y124" s="35"/>
      <c r="Z124" s="35"/>
      <c r="AA124" s="35"/>
      <c r="AB124" s="35"/>
      <c r="AC124" s="35"/>
      <c r="AD124" s="35"/>
      <c r="AE124" s="35"/>
      <c r="AR124" s="190" t="s">
        <v>263</v>
      </c>
      <c r="AT124" s="190" t="s">
        <v>147</v>
      </c>
      <c r="AU124" s="190" t="s">
        <v>81</v>
      </c>
      <c r="AY124" s="18" t="s">
        <v>144</v>
      </c>
      <c r="BE124" s="191">
        <f>IF(N124="základní",J124,0)</f>
        <v>0</v>
      </c>
      <c r="BF124" s="191">
        <f>IF(N124="snížená",J124,0)</f>
        <v>0</v>
      </c>
      <c r="BG124" s="191">
        <f>IF(N124="zákl. přenesená",J124,0)</f>
        <v>0</v>
      </c>
      <c r="BH124" s="191">
        <f>IF(N124="sníž. přenesená",J124,0)</f>
        <v>0</v>
      </c>
      <c r="BI124" s="191">
        <f>IF(N124="nulová",J124,0)</f>
        <v>0</v>
      </c>
      <c r="BJ124" s="18" t="s">
        <v>79</v>
      </c>
      <c r="BK124" s="191">
        <f>ROUND(I124*H124,2)</f>
        <v>0</v>
      </c>
      <c r="BL124" s="18" t="s">
        <v>263</v>
      </c>
      <c r="BM124" s="190" t="s">
        <v>811</v>
      </c>
    </row>
    <row r="125" spans="1:65" s="2" customFormat="1" ht="11.25">
      <c r="A125" s="35"/>
      <c r="B125" s="36"/>
      <c r="C125" s="37"/>
      <c r="D125" s="192" t="s">
        <v>154</v>
      </c>
      <c r="E125" s="37"/>
      <c r="F125" s="193" t="s">
        <v>658</v>
      </c>
      <c r="G125" s="37"/>
      <c r="H125" s="37"/>
      <c r="I125" s="194"/>
      <c r="J125" s="37"/>
      <c r="K125" s="37"/>
      <c r="L125" s="40"/>
      <c r="M125" s="195"/>
      <c r="N125" s="196"/>
      <c r="O125" s="65"/>
      <c r="P125" s="65"/>
      <c r="Q125" s="65"/>
      <c r="R125" s="65"/>
      <c r="S125" s="65"/>
      <c r="T125" s="66"/>
      <c r="U125" s="35"/>
      <c r="V125" s="35"/>
      <c r="W125" s="35"/>
      <c r="X125" s="35"/>
      <c r="Y125" s="35"/>
      <c r="Z125" s="35"/>
      <c r="AA125" s="35"/>
      <c r="AB125" s="35"/>
      <c r="AC125" s="35"/>
      <c r="AD125" s="35"/>
      <c r="AE125" s="35"/>
      <c r="AT125" s="18" t="s">
        <v>154</v>
      </c>
      <c r="AU125" s="18" t="s">
        <v>81</v>
      </c>
    </row>
    <row r="126" spans="1:65" s="2" customFormat="1" ht="24.2" customHeight="1">
      <c r="A126" s="35"/>
      <c r="B126" s="36"/>
      <c r="C126" s="179" t="s">
        <v>8</v>
      </c>
      <c r="D126" s="179" t="s">
        <v>147</v>
      </c>
      <c r="E126" s="180" t="s">
        <v>812</v>
      </c>
      <c r="F126" s="181" t="s">
        <v>813</v>
      </c>
      <c r="G126" s="182" t="s">
        <v>231</v>
      </c>
      <c r="H126" s="183">
        <v>2.5999999999999999E-2</v>
      </c>
      <c r="I126" s="184"/>
      <c r="J126" s="185">
        <f>ROUND(I126*H126,2)</f>
        <v>0</v>
      </c>
      <c r="K126" s="181" t="s">
        <v>151</v>
      </c>
      <c r="L126" s="40"/>
      <c r="M126" s="186" t="s">
        <v>19</v>
      </c>
      <c r="N126" s="187" t="s">
        <v>42</v>
      </c>
      <c r="O126" s="65"/>
      <c r="P126" s="188">
        <f>O126*H126</f>
        <v>0</v>
      </c>
      <c r="Q126" s="188">
        <v>0</v>
      </c>
      <c r="R126" s="188">
        <f>Q126*H126</f>
        <v>0</v>
      </c>
      <c r="S126" s="188">
        <v>0</v>
      </c>
      <c r="T126" s="189">
        <f>S126*H126</f>
        <v>0</v>
      </c>
      <c r="U126" s="35"/>
      <c r="V126" s="35"/>
      <c r="W126" s="35"/>
      <c r="X126" s="35"/>
      <c r="Y126" s="35"/>
      <c r="Z126" s="35"/>
      <c r="AA126" s="35"/>
      <c r="AB126" s="35"/>
      <c r="AC126" s="35"/>
      <c r="AD126" s="35"/>
      <c r="AE126" s="35"/>
      <c r="AR126" s="190" t="s">
        <v>263</v>
      </c>
      <c r="AT126" s="190" t="s">
        <v>147</v>
      </c>
      <c r="AU126" s="190" t="s">
        <v>81</v>
      </c>
      <c r="AY126" s="18" t="s">
        <v>144</v>
      </c>
      <c r="BE126" s="191">
        <f>IF(N126="základní",J126,0)</f>
        <v>0</v>
      </c>
      <c r="BF126" s="191">
        <f>IF(N126="snížená",J126,0)</f>
        <v>0</v>
      </c>
      <c r="BG126" s="191">
        <f>IF(N126="zákl. přenesená",J126,0)</f>
        <v>0</v>
      </c>
      <c r="BH126" s="191">
        <f>IF(N126="sníž. přenesená",J126,0)</f>
        <v>0</v>
      </c>
      <c r="BI126" s="191">
        <f>IF(N126="nulová",J126,0)</f>
        <v>0</v>
      </c>
      <c r="BJ126" s="18" t="s">
        <v>79</v>
      </c>
      <c r="BK126" s="191">
        <f>ROUND(I126*H126,2)</f>
        <v>0</v>
      </c>
      <c r="BL126" s="18" t="s">
        <v>263</v>
      </c>
      <c r="BM126" s="190" t="s">
        <v>814</v>
      </c>
    </row>
    <row r="127" spans="1:65" s="2" customFormat="1" ht="11.25">
      <c r="A127" s="35"/>
      <c r="B127" s="36"/>
      <c r="C127" s="37"/>
      <c r="D127" s="192" t="s">
        <v>154</v>
      </c>
      <c r="E127" s="37"/>
      <c r="F127" s="193" t="s">
        <v>815</v>
      </c>
      <c r="G127" s="37"/>
      <c r="H127" s="37"/>
      <c r="I127" s="194"/>
      <c r="J127" s="37"/>
      <c r="K127" s="37"/>
      <c r="L127" s="40"/>
      <c r="M127" s="195"/>
      <c r="N127" s="196"/>
      <c r="O127" s="65"/>
      <c r="P127" s="65"/>
      <c r="Q127" s="65"/>
      <c r="R127" s="65"/>
      <c r="S127" s="65"/>
      <c r="T127" s="66"/>
      <c r="U127" s="35"/>
      <c r="V127" s="35"/>
      <c r="W127" s="35"/>
      <c r="X127" s="35"/>
      <c r="Y127" s="35"/>
      <c r="Z127" s="35"/>
      <c r="AA127" s="35"/>
      <c r="AB127" s="35"/>
      <c r="AC127" s="35"/>
      <c r="AD127" s="35"/>
      <c r="AE127" s="35"/>
      <c r="AT127" s="18" t="s">
        <v>154</v>
      </c>
      <c r="AU127" s="18" t="s">
        <v>81</v>
      </c>
    </row>
    <row r="128" spans="1:65" s="2" customFormat="1" ht="24.2" customHeight="1">
      <c r="A128" s="35"/>
      <c r="B128" s="36"/>
      <c r="C128" s="179" t="s">
        <v>263</v>
      </c>
      <c r="D128" s="179" t="s">
        <v>147</v>
      </c>
      <c r="E128" s="180" t="s">
        <v>816</v>
      </c>
      <c r="F128" s="181" t="s">
        <v>817</v>
      </c>
      <c r="G128" s="182" t="s">
        <v>231</v>
      </c>
      <c r="H128" s="183">
        <v>2.5999999999999999E-2</v>
      </c>
      <c r="I128" s="184"/>
      <c r="J128" s="185">
        <f>ROUND(I128*H128,2)</f>
        <v>0</v>
      </c>
      <c r="K128" s="181" t="s">
        <v>151</v>
      </c>
      <c r="L128" s="40"/>
      <c r="M128" s="186" t="s">
        <v>19</v>
      </c>
      <c r="N128" s="187" t="s">
        <v>42</v>
      </c>
      <c r="O128" s="65"/>
      <c r="P128" s="188">
        <f>O128*H128</f>
        <v>0</v>
      </c>
      <c r="Q128" s="188">
        <v>0</v>
      </c>
      <c r="R128" s="188">
        <f>Q128*H128</f>
        <v>0</v>
      </c>
      <c r="S128" s="188">
        <v>0</v>
      </c>
      <c r="T128" s="189">
        <f>S128*H128</f>
        <v>0</v>
      </c>
      <c r="U128" s="35"/>
      <c r="V128" s="35"/>
      <c r="W128" s="35"/>
      <c r="X128" s="35"/>
      <c r="Y128" s="35"/>
      <c r="Z128" s="35"/>
      <c r="AA128" s="35"/>
      <c r="AB128" s="35"/>
      <c r="AC128" s="35"/>
      <c r="AD128" s="35"/>
      <c r="AE128" s="35"/>
      <c r="AR128" s="190" t="s">
        <v>263</v>
      </c>
      <c r="AT128" s="190" t="s">
        <v>147</v>
      </c>
      <c r="AU128" s="190" t="s">
        <v>81</v>
      </c>
      <c r="AY128" s="18" t="s">
        <v>144</v>
      </c>
      <c r="BE128" s="191">
        <f>IF(N128="základní",J128,0)</f>
        <v>0</v>
      </c>
      <c r="BF128" s="191">
        <f>IF(N128="snížená",J128,0)</f>
        <v>0</v>
      </c>
      <c r="BG128" s="191">
        <f>IF(N128="zákl. přenesená",J128,0)</f>
        <v>0</v>
      </c>
      <c r="BH128" s="191">
        <f>IF(N128="sníž. přenesená",J128,0)</f>
        <v>0</v>
      </c>
      <c r="BI128" s="191">
        <f>IF(N128="nulová",J128,0)</f>
        <v>0</v>
      </c>
      <c r="BJ128" s="18" t="s">
        <v>79</v>
      </c>
      <c r="BK128" s="191">
        <f>ROUND(I128*H128,2)</f>
        <v>0</v>
      </c>
      <c r="BL128" s="18" t="s">
        <v>263</v>
      </c>
      <c r="BM128" s="190" t="s">
        <v>818</v>
      </c>
    </row>
    <row r="129" spans="1:65" s="2" customFormat="1" ht="11.25">
      <c r="A129" s="35"/>
      <c r="B129" s="36"/>
      <c r="C129" s="37"/>
      <c r="D129" s="192" t="s">
        <v>154</v>
      </c>
      <c r="E129" s="37"/>
      <c r="F129" s="193" t="s">
        <v>819</v>
      </c>
      <c r="G129" s="37"/>
      <c r="H129" s="37"/>
      <c r="I129" s="194"/>
      <c r="J129" s="37"/>
      <c r="K129" s="37"/>
      <c r="L129" s="40"/>
      <c r="M129" s="195"/>
      <c r="N129" s="196"/>
      <c r="O129" s="65"/>
      <c r="P129" s="65"/>
      <c r="Q129" s="65"/>
      <c r="R129" s="65"/>
      <c r="S129" s="65"/>
      <c r="T129" s="66"/>
      <c r="U129" s="35"/>
      <c r="V129" s="35"/>
      <c r="W129" s="35"/>
      <c r="X129" s="35"/>
      <c r="Y129" s="35"/>
      <c r="Z129" s="35"/>
      <c r="AA129" s="35"/>
      <c r="AB129" s="35"/>
      <c r="AC129" s="35"/>
      <c r="AD129" s="35"/>
      <c r="AE129" s="35"/>
      <c r="AT129" s="18" t="s">
        <v>154</v>
      </c>
      <c r="AU129" s="18" t="s">
        <v>81</v>
      </c>
    </row>
    <row r="130" spans="1:65" s="12" customFormat="1" ht="22.9" customHeight="1">
      <c r="B130" s="163"/>
      <c r="C130" s="164"/>
      <c r="D130" s="165" t="s">
        <v>70</v>
      </c>
      <c r="E130" s="177" t="s">
        <v>820</v>
      </c>
      <c r="F130" s="177" t="s">
        <v>821</v>
      </c>
      <c r="G130" s="164"/>
      <c r="H130" s="164"/>
      <c r="I130" s="167"/>
      <c r="J130" s="178">
        <f>BK130</f>
        <v>0</v>
      </c>
      <c r="K130" s="164"/>
      <c r="L130" s="169"/>
      <c r="M130" s="170"/>
      <c r="N130" s="171"/>
      <c r="O130" s="171"/>
      <c r="P130" s="172">
        <f>SUM(P131:P182)</f>
        <v>0</v>
      </c>
      <c r="Q130" s="171"/>
      <c r="R130" s="172">
        <f>SUM(R131:R182)</f>
        <v>0.42871999999999993</v>
      </c>
      <c r="S130" s="171"/>
      <c r="T130" s="173">
        <f>SUM(T131:T182)</f>
        <v>0.82000000000000006</v>
      </c>
      <c r="AR130" s="174" t="s">
        <v>81</v>
      </c>
      <c r="AT130" s="175" t="s">
        <v>70</v>
      </c>
      <c r="AU130" s="175" t="s">
        <v>79</v>
      </c>
      <c r="AY130" s="174" t="s">
        <v>144</v>
      </c>
      <c r="BK130" s="176">
        <f>SUM(BK131:BK182)</f>
        <v>0</v>
      </c>
    </row>
    <row r="131" spans="1:65" s="2" customFormat="1" ht="16.5" customHeight="1">
      <c r="A131" s="35"/>
      <c r="B131" s="36"/>
      <c r="C131" s="179" t="s">
        <v>272</v>
      </c>
      <c r="D131" s="179" t="s">
        <v>147</v>
      </c>
      <c r="E131" s="180" t="s">
        <v>822</v>
      </c>
      <c r="F131" s="181" t="s">
        <v>823</v>
      </c>
      <c r="G131" s="182" t="s">
        <v>237</v>
      </c>
      <c r="H131" s="183">
        <v>90</v>
      </c>
      <c r="I131" s="184"/>
      <c r="J131" s="185">
        <f>ROUND(I131*H131,2)</f>
        <v>0</v>
      </c>
      <c r="K131" s="181" t="s">
        <v>151</v>
      </c>
      <c r="L131" s="40"/>
      <c r="M131" s="186" t="s">
        <v>19</v>
      </c>
      <c r="N131" s="187" t="s">
        <v>42</v>
      </c>
      <c r="O131" s="65"/>
      <c r="P131" s="188">
        <f>O131*H131</f>
        <v>0</v>
      </c>
      <c r="Q131" s="188">
        <v>2.0000000000000002E-5</v>
      </c>
      <c r="R131" s="188">
        <f>Q131*H131</f>
        <v>1.8000000000000002E-3</v>
      </c>
      <c r="S131" s="188">
        <v>3.2000000000000002E-3</v>
      </c>
      <c r="T131" s="189">
        <f>S131*H131</f>
        <v>0.28800000000000003</v>
      </c>
      <c r="U131" s="35"/>
      <c r="V131" s="35"/>
      <c r="W131" s="35"/>
      <c r="X131" s="35"/>
      <c r="Y131" s="35"/>
      <c r="Z131" s="35"/>
      <c r="AA131" s="35"/>
      <c r="AB131" s="35"/>
      <c r="AC131" s="35"/>
      <c r="AD131" s="35"/>
      <c r="AE131" s="35"/>
      <c r="AR131" s="190" t="s">
        <v>263</v>
      </c>
      <c r="AT131" s="190" t="s">
        <v>147</v>
      </c>
      <c r="AU131" s="190" t="s">
        <v>81</v>
      </c>
      <c r="AY131" s="18" t="s">
        <v>144</v>
      </c>
      <c r="BE131" s="191">
        <f>IF(N131="základní",J131,0)</f>
        <v>0</v>
      </c>
      <c r="BF131" s="191">
        <f>IF(N131="snížená",J131,0)</f>
        <v>0</v>
      </c>
      <c r="BG131" s="191">
        <f>IF(N131="zákl. přenesená",J131,0)</f>
        <v>0</v>
      </c>
      <c r="BH131" s="191">
        <f>IF(N131="sníž. přenesená",J131,0)</f>
        <v>0</v>
      </c>
      <c r="BI131" s="191">
        <f>IF(N131="nulová",J131,0)</f>
        <v>0</v>
      </c>
      <c r="BJ131" s="18" t="s">
        <v>79</v>
      </c>
      <c r="BK131" s="191">
        <f>ROUND(I131*H131,2)</f>
        <v>0</v>
      </c>
      <c r="BL131" s="18" t="s">
        <v>263</v>
      </c>
      <c r="BM131" s="190" t="s">
        <v>824</v>
      </c>
    </row>
    <row r="132" spans="1:65" s="2" customFormat="1" ht="11.25">
      <c r="A132" s="35"/>
      <c r="B132" s="36"/>
      <c r="C132" s="37"/>
      <c r="D132" s="192" t="s">
        <v>154</v>
      </c>
      <c r="E132" s="37"/>
      <c r="F132" s="193" t="s">
        <v>825</v>
      </c>
      <c r="G132" s="37"/>
      <c r="H132" s="37"/>
      <c r="I132" s="194"/>
      <c r="J132" s="37"/>
      <c r="K132" s="37"/>
      <c r="L132" s="40"/>
      <c r="M132" s="195"/>
      <c r="N132" s="196"/>
      <c r="O132" s="65"/>
      <c r="P132" s="65"/>
      <c r="Q132" s="65"/>
      <c r="R132" s="65"/>
      <c r="S132" s="65"/>
      <c r="T132" s="66"/>
      <c r="U132" s="35"/>
      <c r="V132" s="35"/>
      <c r="W132" s="35"/>
      <c r="X132" s="35"/>
      <c r="Y132" s="35"/>
      <c r="Z132" s="35"/>
      <c r="AA132" s="35"/>
      <c r="AB132" s="35"/>
      <c r="AC132" s="35"/>
      <c r="AD132" s="35"/>
      <c r="AE132" s="35"/>
      <c r="AT132" s="18" t="s">
        <v>154</v>
      </c>
      <c r="AU132" s="18" t="s">
        <v>81</v>
      </c>
    </row>
    <row r="133" spans="1:65" s="2" customFormat="1" ht="16.5" customHeight="1">
      <c r="A133" s="35"/>
      <c r="B133" s="36"/>
      <c r="C133" s="179" t="s">
        <v>279</v>
      </c>
      <c r="D133" s="179" t="s">
        <v>147</v>
      </c>
      <c r="E133" s="180" t="s">
        <v>826</v>
      </c>
      <c r="F133" s="181" t="s">
        <v>827</v>
      </c>
      <c r="G133" s="182" t="s">
        <v>237</v>
      </c>
      <c r="H133" s="183">
        <v>40</v>
      </c>
      <c r="I133" s="184"/>
      <c r="J133" s="185">
        <f>ROUND(I133*H133,2)</f>
        <v>0</v>
      </c>
      <c r="K133" s="181" t="s">
        <v>151</v>
      </c>
      <c r="L133" s="40"/>
      <c r="M133" s="186" t="s">
        <v>19</v>
      </c>
      <c r="N133" s="187" t="s">
        <v>42</v>
      </c>
      <c r="O133" s="65"/>
      <c r="P133" s="188">
        <f>O133*H133</f>
        <v>0</v>
      </c>
      <c r="Q133" s="188">
        <v>5.0000000000000002E-5</v>
      </c>
      <c r="R133" s="188">
        <f>Q133*H133</f>
        <v>2E-3</v>
      </c>
      <c r="S133" s="188">
        <v>5.3200000000000001E-3</v>
      </c>
      <c r="T133" s="189">
        <f>S133*H133</f>
        <v>0.21279999999999999</v>
      </c>
      <c r="U133" s="35"/>
      <c r="V133" s="35"/>
      <c r="W133" s="35"/>
      <c r="X133" s="35"/>
      <c r="Y133" s="35"/>
      <c r="Z133" s="35"/>
      <c r="AA133" s="35"/>
      <c r="AB133" s="35"/>
      <c r="AC133" s="35"/>
      <c r="AD133" s="35"/>
      <c r="AE133" s="35"/>
      <c r="AR133" s="190" t="s">
        <v>263</v>
      </c>
      <c r="AT133" s="190" t="s">
        <v>147</v>
      </c>
      <c r="AU133" s="190" t="s">
        <v>81</v>
      </c>
      <c r="AY133" s="18" t="s">
        <v>144</v>
      </c>
      <c r="BE133" s="191">
        <f>IF(N133="základní",J133,0)</f>
        <v>0</v>
      </c>
      <c r="BF133" s="191">
        <f>IF(N133="snížená",J133,0)</f>
        <v>0</v>
      </c>
      <c r="BG133" s="191">
        <f>IF(N133="zákl. přenesená",J133,0)</f>
        <v>0</v>
      </c>
      <c r="BH133" s="191">
        <f>IF(N133="sníž. přenesená",J133,0)</f>
        <v>0</v>
      </c>
      <c r="BI133" s="191">
        <f>IF(N133="nulová",J133,0)</f>
        <v>0</v>
      </c>
      <c r="BJ133" s="18" t="s">
        <v>79</v>
      </c>
      <c r="BK133" s="191">
        <f>ROUND(I133*H133,2)</f>
        <v>0</v>
      </c>
      <c r="BL133" s="18" t="s">
        <v>263</v>
      </c>
      <c r="BM133" s="190" t="s">
        <v>828</v>
      </c>
    </row>
    <row r="134" spans="1:65" s="2" customFormat="1" ht="11.25">
      <c r="A134" s="35"/>
      <c r="B134" s="36"/>
      <c r="C134" s="37"/>
      <c r="D134" s="192" t="s">
        <v>154</v>
      </c>
      <c r="E134" s="37"/>
      <c r="F134" s="193" t="s">
        <v>829</v>
      </c>
      <c r="G134" s="37"/>
      <c r="H134" s="37"/>
      <c r="I134" s="194"/>
      <c r="J134" s="37"/>
      <c r="K134" s="37"/>
      <c r="L134" s="40"/>
      <c r="M134" s="195"/>
      <c r="N134" s="196"/>
      <c r="O134" s="65"/>
      <c r="P134" s="65"/>
      <c r="Q134" s="65"/>
      <c r="R134" s="65"/>
      <c r="S134" s="65"/>
      <c r="T134" s="66"/>
      <c r="U134" s="35"/>
      <c r="V134" s="35"/>
      <c r="W134" s="35"/>
      <c r="X134" s="35"/>
      <c r="Y134" s="35"/>
      <c r="Z134" s="35"/>
      <c r="AA134" s="35"/>
      <c r="AB134" s="35"/>
      <c r="AC134" s="35"/>
      <c r="AD134" s="35"/>
      <c r="AE134" s="35"/>
      <c r="AT134" s="18" t="s">
        <v>154</v>
      </c>
      <c r="AU134" s="18" t="s">
        <v>81</v>
      </c>
    </row>
    <row r="135" spans="1:65" s="2" customFormat="1" ht="21.75" customHeight="1">
      <c r="A135" s="35"/>
      <c r="B135" s="36"/>
      <c r="C135" s="179" t="s">
        <v>284</v>
      </c>
      <c r="D135" s="179" t="s">
        <v>147</v>
      </c>
      <c r="E135" s="180" t="s">
        <v>830</v>
      </c>
      <c r="F135" s="181" t="s">
        <v>831</v>
      </c>
      <c r="G135" s="182" t="s">
        <v>237</v>
      </c>
      <c r="H135" s="183">
        <v>60</v>
      </c>
      <c r="I135" s="184"/>
      <c r="J135" s="185">
        <f>ROUND(I135*H135,2)</f>
        <v>0</v>
      </c>
      <c r="K135" s="181" t="s">
        <v>151</v>
      </c>
      <c r="L135" s="40"/>
      <c r="M135" s="186" t="s">
        <v>19</v>
      </c>
      <c r="N135" s="187" t="s">
        <v>42</v>
      </c>
      <c r="O135" s="65"/>
      <c r="P135" s="188">
        <f>O135*H135</f>
        <v>0</v>
      </c>
      <c r="Q135" s="188">
        <v>5.0000000000000002E-5</v>
      </c>
      <c r="R135" s="188">
        <f>Q135*H135</f>
        <v>3.0000000000000001E-3</v>
      </c>
      <c r="S135" s="188">
        <v>5.3200000000000001E-3</v>
      </c>
      <c r="T135" s="189">
        <f>S135*H135</f>
        <v>0.31919999999999998</v>
      </c>
      <c r="U135" s="35"/>
      <c r="V135" s="35"/>
      <c r="W135" s="35"/>
      <c r="X135" s="35"/>
      <c r="Y135" s="35"/>
      <c r="Z135" s="35"/>
      <c r="AA135" s="35"/>
      <c r="AB135" s="35"/>
      <c r="AC135" s="35"/>
      <c r="AD135" s="35"/>
      <c r="AE135" s="35"/>
      <c r="AR135" s="190" t="s">
        <v>263</v>
      </c>
      <c r="AT135" s="190" t="s">
        <v>147</v>
      </c>
      <c r="AU135" s="190" t="s">
        <v>81</v>
      </c>
      <c r="AY135" s="18" t="s">
        <v>144</v>
      </c>
      <c r="BE135" s="191">
        <f>IF(N135="základní",J135,0)</f>
        <v>0</v>
      </c>
      <c r="BF135" s="191">
        <f>IF(N135="snížená",J135,0)</f>
        <v>0</v>
      </c>
      <c r="BG135" s="191">
        <f>IF(N135="zákl. přenesená",J135,0)</f>
        <v>0</v>
      </c>
      <c r="BH135" s="191">
        <f>IF(N135="sníž. přenesená",J135,0)</f>
        <v>0</v>
      </c>
      <c r="BI135" s="191">
        <f>IF(N135="nulová",J135,0)</f>
        <v>0</v>
      </c>
      <c r="BJ135" s="18" t="s">
        <v>79</v>
      </c>
      <c r="BK135" s="191">
        <f>ROUND(I135*H135,2)</f>
        <v>0</v>
      </c>
      <c r="BL135" s="18" t="s">
        <v>263</v>
      </c>
      <c r="BM135" s="190" t="s">
        <v>832</v>
      </c>
    </row>
    <row r="136" spans="1:65" s="2" customFormat="1" ht="11.25">
      <c r="A136" s="35"/>
      <c r="B136" s="36"/>
      <c r="C136" s="37"/>
      <c r="D136" s="192" t="s">
        <v>154</v>
      </c>
      <c r="E136" s="37"/>
      <c r="F136" s="193" t="s">
        <v>833</v>
      </c>
      <c r="G136" s="37"/>
      <c r="H136" s="37"/>
      <c r="I136" s="194"/>
      <c r="J136" s="37"/>
      <c r="K136" s="37"/>
      <c r="L136" s="40"/>
      <c r="M136" s="195"/>
      <c r="N136" s="196"/>
      <c r="O136" s="65"/>
      <c r="P136" s="65"/>
      <c r="Q136" s="65"/>
      <c r="R136" s="65"/>
      <c r="S136" s="65"/>
      <c r="T136" s="66"/>
      <c r="U136" s="35"/>
      <c r="V136" s="35"/>
      <c r="W136" s="35"/>
      <c r="X136" s="35"/>
      <c r="Y136" s="35"/>
      <c r="Z136" s="35"/>
      <c r="AA136" s="35"/>
      <c r="AB136" s="35"/>
      <c r="AC136" s="35"/>
      <c r="AD136" s="35"/>
      <c r="AE136" s="35"/>
      <c r="AT136" s="18" t="s">
        <v>154</v>
      </c>
      <c r="AU136" s="18" t="s">
        <v>81</v>
      </c>
    </row>
    <row r="137" spans="1:65" s="2" customFormat="1" ht="24.2" customHeight="1">
      <c r="A137" s="35"/>
      <c r="B137" s="36"/>
      <c r="C137" s="179" t="s">
        <v>291</v>
      </c>
      <c r="D137" s="179" t="s">
        <v>147</v>
      </c>
      <c r="E137" s="180" t="s">
        <v>834</v>
      </c>
      <c r="F137" s="181" t="s">
        <v>835</v>
      </c>
      <c r="G137" s="182" t="s">
        <v>237</v>
      </c>
      <c r="H137" s="183">
        <v>9</v>
      </c>
      <c r="I137" s="184"/>
      <c r="J137" s="185">
        <f>ROUND(I137*H137,2)</f>
        <v>0</v>
      </c>
      <c r="K137" s="181" t="s">
        <v>151</v>
      </c>
      <c r="L137" s="40"/>
      <c r="M137" s="186" t="s">
        <v>19</v>
      </c>
      <c r="N137" s="187" t="s">
        <v>42</v>
      </c>
      <c r="O137" s="65"/>
      <c r="P137" s="188">
        <f>O137*H137</f>
        <v>0</v>
      </c>
      <c r="Q137" s="188">
        <v>9.5E-4</v>
      </c>
      <c r="R137" s="188">
        <f>Q137*H137</f>
        <v>8.5500000000000003E-3</v>
      </c>
      <c r="S137" s="188">
        <v>0</v>
      </c>
      <c r="T137" s="189">
        <f>S137*H137</f>
        <v>0</v>
      </c>
      <c r="U137" s="35"/>
      <c r="V137" s="35"/>
      <c r="W137" s="35"/>
      <c r="X137" s="35"/>
      <c r="Y137" s="35"/>
      <c r="Z137" s="35"/>
      <c r="AA137" s="35"/>
      <c r="AB137" s="35"/>
      <c r="AC137" s="35"/>
      <c r="AD137" s="35"/>
      <c r="AE137" s="35"/>
      <c r="AR137" s="190" t="s">
        <v>263</v>
      </c>
      <c r="AT137" s="190" t="s">
        <v>147</v>
      </c>
      <c r="AU137" s="190" t="s">
        <v>81</v>
      </c>
      <c r="AY137" s="18" t="s">
        <v>144</v>
      </c>
      <c r="BE137" s="191">
        <f>IF(N137="základní",J137,0)</f>
        <v>0</v>
      </c>
      <c r="BF137" s="191">
        <f>IF(N137="snížená",J137,0)</f>
        <v>0</v>
      </c>
      <c r="BG137" s="191">
        <f>IF(N137="zákl. přenesená",J137,0)</f>
        <v>0</v>
      </c>
      <c r="BH137" s="191">
        <f>IF(N137="sníž. přenesená",J137,0)</f>
        <v>0</v>
      </c>
      <c r="BI137" s="191">
        <f>IF(N137="nulová",J137,0)</f>
        <v>0</v>
      </c>
      <c r="BJ137" s="18" t="s">
        <v>79</v>
      </c>
      <c r="BK137" s="191">
        <f>ROUND(I137*H137,2)</f>
        <v>0</v>
      </c>
      <c r="BL137" s="18" t="s">
        <v>263</v>
      </c>
      <c r="BM137" s="190" t="s">
        <v>836</v>
      </c>
    </row>
    <row r="138" spans="1:65" s="2" customFormat="1" ht="11.25">
      <c r="A138" s="35"/>
      <c r="B138" s="36"/>
      <c r="C138" s="37"/>
      <c r="D138" s="192" t="s">
        <v>154</v>
      </c>
      <c r="E138" s="37"/>
      <c r="F138" s="193" t="s">
        <v>837</v>
      </c>
      <c r="G138" s="37"/>
      <c r="H138" s="37"/>
      <c r="I138" s="194"/>
      <c r="J138" s="37"/>
      <c r="K138" s="37"/>
      <c r="L138" s="40"/>
      <c r="M138" s="195"/>
      <c r="N138" s="196"/>
      <c r="O138" s="65"/>
      <c r="P138" s="65"/>
      <c r="Q138" s="65"/>
      <c r="R138" s="65"/>
      <c r="S138" s="65"/>
      <c r="T138" s="66"/>
      <c r="U138" s="35"/>
      <c r="V138" s="35"/>
      <c r="W138" s="35"/>
      <c r="X138" s="35"/>
      <c r="Y138" s="35"/>
      <c r="Z138" s="35"/>
      <c r="AA138" s="35"/>
      <c r="AB138" s="35"/>
      <c r="AC138" s="35"/>
      <c r="AD138" s="35"/>
      <c r="AE138" s="35"/>
      <c r="AT138" s="18" t="s">
        <v>154</v>
      </c>
      <c r="AU138" s="18" t="s">
        <v>81</v>
      </c>
    </row>
    <row r="139" spans="1:65" s="2" customFormat="1" ht="24.2" customHeight="1">
      <c r="A139" s="35"/>
      <c r="B139" s="36"/>
      <c r="C139" s="179" t="s">
        <v>7</v>
      </c>
      <c r="D139" s="179" t="s">
        <v>147</v>
      </c>
      <c r="E139" s="180" t="s">
        <v>838</v>
      </c>
      <c r="F139" s="181" t="s">
        <v>839</v>
      </c>
      <c r="G139" s="182" t="s">
        <v>237</v>
      </c>
      <c r="H139" s="183">
        <v>9</v>
      </c>
      <c r="I139" s="184"/>
      <c r="J139" s="185">
        <f>ROUND(I139*H139,2)</f>
        <v>0</v>
      </c>
      <c r="K139" s="181" t="s">
        <v>151</v>
      </c>
      <c r="L139" s="40"/>
      <c r="M139" s="186" t="s">
        <v>19</v>
      </c>
      <c r="N139" s="187" t="s">
        <v>42</v>
      </c>
      <c r="O139" s="65"/>
      <c r="P139" s="188">
        <f>O139*H139</f>
        <v>0</v>
      </c>
      <c r="Q139" s="188">
        <v>1.1900000000000001E-3</v>
      </c>
      <c r="R139" s="188">
        <f>Q139*H139</f>
        <v>1.0710000000000001E-2</v>
      </c>
      <c r="S139" s="188">
        <v>0</v>
      </c>
      <c r="T139" s="189">
        <f>S139*H139</f>
        <v>0</v>
      </c>
      <c r="U139" s="35"/>
      <c r="V139" s="35"/>
      <c r="W139" s="35"/>
      <c r="X139" s="35"/>
      <c r="Y139" s="35"/>
      <c r="Z139" s="35"/>
      <c r="AA139" s="35"/>
      <c r="AB139" s="35"/>
      <c r="AC139" s="35"/>
      <c r="AD139" s="35"/>
      <c r="AE139" s="35"/>
      <c r="AR139" s="190" t="s">
        <v>263</v>
      </c>
      <c r="AT139" s="190" t="s">
        <v>147</v>
      </c>
      <c r="AU139" s="190" t="s">
        <v>81</v>
      </c>
      <c r="AY139" s="18" t="s">
        <v>144</v>
      </c>
      <c r="BE139" s="191">
        <f>IF(N139="základní",J139,0)</f>
        <v>0</v>
      </c>
      <c r="BF139" s="191">
        <f>IF(N139="snížená",J139,0)</f>
        <v>0</v>
      </c>
      <c r="BG139" s="191">
        <f>IF(N139="zákl. přenesená",J139,0)</f>
        <v>0</v>
      </c>
      <c r="BH139" s="191">
        <f>IF(N139="sníž. přenesená",J139,0)</f>
        <v>0</v>
      </c>
      <c r="BI139" s="191">
        <f>IF(N139="nulová",J139,0)</f>
        <v>0</v>
      </c>
      <c r="BJ139" s="18" t="s">
        <v>79</v>
      </c>
      <c r="BK139" s="191">
        <f>ROUND(I139*H139,2)</f>
        <v>0</v>
      </c>
      <c r="BL139" s="18" t="s">
        <v>263</v>
      </c>
      <c r="BM139" s="190" t="s">
        <v>840</v>
      </c>
    </row>
    <row r="140" spans="1:65" s="2" customFormat="1" ht="11.25">
      <c r="A140" s="35"/>
      <c r="B140" s="36"/>
      <c r="C140" s="37"/>
      <c r="D140" s="192" t="s">
        <v>154</v>
      </c>
      <c r="E140" s="37"/>
      <c r="F140" s="193" t="s">
        <v>841</v>
      </c>
      <c r="G140" s="37"/>
      <c r="H140" s="37"/>
      <c r="I140" s="194"/>
      <c r="J140" s="37"/>
      <c r="K140" s="37"/>
      <c r="L140" s="40"/>
      <c r="M140" s="195"/>
      <c r="N140" s="196"/>
      <c r="O140" s="65"/>
      <c r="P140" s="65"/>
      <c r="Q140" s="65"/>
      <c r="R140" s="65"/>
      <c r="S140" s="65"/>
      <c r="T140" s="66"/>
      <c r="U140" s="35"/>
      <c r="V140" s="35"/>
      <c r="W140" s="35"/>
      <c r="X140" s="35"/>
      <c r="Y140" s="35"/>
      <c r="Z140" s="35"/>
      <c r="AA140" s="35"/>
      <c r="AB140" s="35"/>
      <c r="AC140" s="35"/>
      <c r="AD140" s="35"/>
      <c r="AE140" s="35"/>
      <c r="AT140" s="18" t="s">
        <v>154</v>
      </c>
      <c r="AU140" s="18" t="s">
        <v>81</v>
      </c>
    </row>
    <row r="141" spans="1:65" s="2" customFormat="1" ht="24.2" customHeight="1">
      <c r="A141" s="35"/>
      <c r="B141" s="36"/>
      <c r="C141" s="179" t="s">
        <v>304</v>
      </c>
      <c r="D141" s="179" t="s">
        <v>147</v>
      </c>
      <c r="E141" s="180" t="s">
        <v>842</v>
      </c>
      <c r="F141" s="181" t="s">
        <v>843</v>
      </c>
      <c r="G141" s="182" t="s">
        <v>237</v>
      </c>
      <c r="H141" s="183">
        <v>37</v>
      </c>
      <c r="I141" s="184"/>
      <c r="J141" s="185">
        <f>ROUND(I141*H141,2)</f>
        <v>0</v>
      </c>
      <c r="K141" s="181" t="s">
        <v>151</v>
      </c>
      <c r="L141" s="40"/>
      <c r="M141" s="186" t="s">
        <v>19</v>
      </c>
      <c r="N141" s="187" t="s">
        <v>42</v>
      </c>
      <c r="O141" s="65"/>
      <c r="P141" s="188">
        <f>O141*H141</f>
        <v>0</v>
      </c>
      <c r="Q141" s="188">
        <v>1.5E-3</v>
      </c>
      <c r="R141" s="188">
        <f>Q141*H141</f>
        <v>5.5500000000000001E-2</v>
      </c>
      <c r="S141" s="188">
        <v>0</v>
      </c>
      <c r="T141" s="189">
        <f>S141*H141</f>
        <v>0</v>
      </c>
      <c r="U141" s="35"/>
      <c r="V141" s="35"/>
      <c r="W141" s="35"/>
      <c r="X141" s="35"/>
      <c r="Y141" s="35"/>
      <c r="Z141" s="35"/>
      <c r="AA141" s="35"/>
      <c r="AB141" s="35"/>
      <c r="AC141" s="35"/>
      <c r="AD141" s="35"/>
      <c r="AE141" s="35"/>
      <c r="AR141" s="190" t="s">
        <v>263</v>
      </c>
      <c r="AT141" s="190" t="s">
        <v>147</v>
      </c>
      <c r="AU141" s="190" t="s">
        <v>81</v>
      </c>
      <c r="AY141" s="18" t="s">
        <v>144</v>
      </c>
      <c r="BE141" s="191">
        <f>IF(N141="základní",J141,0)</f>
        <v>0</v>
      </c>
      <c r="BF141" s="191">
        <f>IF(N141="snížená",J141,0)</f>
        <v>0</v>
      </c>
      <c r="BG141" s="191">
        <f>IF(N141="zákl. přenesená",J141,0)</f>
        <v>0</v>
      </c>
      <c r="BH141" s="191">
        <f>IF(N141="sníž. přenesená",J141,0)</f>
        <v>0</v>
      </c>
      <c r="BI141" s="191">
        <f>IF(N141="nulová",J141,0)</f>
        <v>0</v>
      </c>
      <c r="BJ141" s="18" t="s">
        <v>79</v>
      </c>
      <c r="BK141" s="191">
        <f>ROUND(I141*H141,2)</f>
        <v>0</v>
      </c>
      <c r="BL141" s="18" t="s">
        <v>263</v>
      </c>
      <c r="BM141" s="190" t="s">
        <v>844</v>
      </c>
    </row>
    <row r="142" spans="1:65" s="2" customFormat="1" ht="11.25">
      <c r="A142" s="35"/>
      <c r="B142" s="36"/>
      <c r="C142" s="37"/>
      <c r="D142" s="192" t="s">
        <v>154</v>
      </c>
      <c r="E142" s="37"/>
      <c r="F142" s="193" t="s">
        <v>845</v>
      </c>
      <c r="G142" s="37"/>
      <c r="H142" s="37"/>
      <c r="I142" s="194"/>
      <c r="J142" s="37"/>
      <c r="K142" s="37"/>
      <c r="L142" s="40"/>
      <c r="M142" s="195"/>
      <c r="N142" s="196"/>
      <c r="O142" s="65"/>
      <c r="P142" s="65"/>
      <c r="Q142" s="65"/>
      <c r="R142" s="65"/>
      <c r="S142" s="65"/>
      <c r="T142" s="66"/>
      <c r="U142" s="35"/>
      <c r="V142" s="35"/>
      <c r="W142" s="35"/>
      <c r="X142" s="35"/>
      <c r="Y142" s="35"/>
      <c r="Z142" s="35"/>
      <c r="AA142" s="35"/>
      <c r="AB142" s="35"/>
      <c r="AC142" s="35"/>
      <c r="AD142" s="35"/>
      <c r="AE142" s="35"/>
      <c r="AT142" s="18" t="s">
        <v>154</v>
      </c>
      <c r="AU142" s="18" t="s">
        <v>81</v>
      </c>
    </row>
    <row r="143" spans="1:65" s="2" customFormat="1" ht="24.2" customHeight="1">
      <c r="A143" s="35"/>
      <c r="B143" s="36"/>
      <c r="C143" s="179" t="s">
        <v>309</v>
      </c>
      <c r="D143" s="179" t="s">
        <v>147</v>
      </c>
      <c r="E143" s="180" t="s">
        <v>846</v>
      </c>
      <c r="F143" s="181" t="s">
        <v>847</v>
      </c>
      <c r="G143" s="182" t="s">
        <v>237</v>
      </c>
      <c r="H143" s="183">
        <v>41</v>
      </c>
      <c r="I143" s="184"/>
      <c r="J143" s="185">
        <f>ROUND(I143*H143,2)</f>
        <v>0</v>
      </c>
      <c r="K143" s="181" t="s">
        <v>151</v>
      </c>
      <c r="L143" s="40"/>
      <c r="M143" s="186" t="s">
        <v>19</v>
      </c>
      <c r="N143" s="187" t="s">
        <v>42</v>
      </c>
      <c r="O143" s="65"/>
      <c r="P143" s="188">
        <f>O143*H143</f>
        <v>0</v>
      </c>
      <c r="Q143" s="188">
        <v>1.9400000000000001E-3</v>
      </c>
      <c r="R143" s="188">
        <f>Q143*H143</f>
        <v>7.954E-2</v>
      </c>
      <c r="S143" s="188">
        <v>0</v>
      </c>
      <c r="T143" s="189">
        <f>S143*H143</f>
        <v>0</v>
      </c>
      <c r="U143" s="35"/>
      <c r="V143" s="35"/>
      <c r="W143" s="35"/>
      <c r="X143" s="35"/>
      <c r="Y143" s="35"/>
      <c r="Z143" s="35"/>
      <c r="AA143" s="35"/>
      <c r="AB143" s="35"/>
      <c r="AC143" s="35"/>
      <c r="AD143" s="35"/>
      <c r="AE143" s="35"/>
      <c r="AR143" s="190" t="s">
        <v>263</v>
      </c>
      <c r="AT143" s="190" t="s">
        <v>147</v>
      </c>
      <c r="AU143" s="190" t="s">
        <v>81</v>
      </c>
      <c r="AY143" s="18" t="s">
        <v>144</v>
      </c>
      <c r="BE143" s="191">
        <f>IF(N143="základní",J143,0)</f>
        <v>0</v>
      </c>
      <c r="BF143" s="191">
        <f>IF(N143="snížená",J143,0)</f>
        <v>0</v>
      </c>
      <c r="BG143" s="191">
        <f>IF(N143="zákl. přenesená",J143,0)</f>
        <v>0</v>
      </c>
      <c r="BH143" s="191">
        <f>IF(N143="sníž. přenesená",J143,0)</f>
        <v>0</v>
      </c>
      <c r="BI143" s="191">
        <f>IF(N143="nulová",J143,0)</f>
        <v>0</v>
      </c>
      <c r="BJ143" s="18" t="s">
        <v>79</v>
      </c>
      <c r="BK143" s="191">
        <f>ROUND(I143*H143,2)</f>
        <v>0</v>
      </c>
      <c r="BL143" s="18" t="s">
        <v>263</v>
      </c>
      <c r="BM143" s="190" t="s">
        <v>848</v>
      </c>
    </row>
    <row r="144" spans="1:65" s="2" customFormat="1" ht="11.25">
      <c r="A144" s="35"/>
      <c r="B144" s="36"/>
      <c r="C144" s="37"/>
      <c r="D144" s="192" t="s">
        <v>154</v>
      </c>
      <c r="E144" s="37"/>
      <c r="F144" s="193" t="s">
        <v>849</v>
      </c>
      <c r="G144" s="37"/>
      <c r="H144" s="37"/>
      <c r="I144" s="194"/>
      <c r="J144" s="37"/>
      <c r="K144" s="37"/>
      <c r="L144" s="40"/>
      <c r="M144" s="195"/>
      <c r="N144" s="196"/>
      <c r="O144" s="65"/>
      <c r="P144" s="65"/>
      <c r="Q144" s="65"/>
      <c r="R144" s="65"/>
      <c r="S144" s="65"/>
      <c r="T144" s="66"/>
      <c r="U144" s="35"/>
      <c r="V144" s="35"/>
      <c r="W144" s="35"/>
      <c r="X144" s="35"/>
      <c r="Y144" s="35"/>
      <c r="Z144" s="35"/>
      <c r="AA144" s="35"/>
      <c r="AB144" s="35"/>
      <c r="AC144" s="35"/>
      <c r="AD144" s="35"/>
      <c r="AE144" s="35"/>
      <c r="AT144" s="18" t="s">
        <v>154</v>
      </c>
      <c r="AU144" s="18" t="s">
        <v>81</v>
      </c>
    </row>
    <row r="145" spans="1:65" s="2" customFormat="1" ht="24.2" customHeight="1">
      <c r="A145" s="35"/>
      <c r="B145" s="36"/>
      <c r="C145" s="179" t="s">
        <v>315</v>
      </c>
      <c r="D145" s="179" t="s">
        <v>147</v>
      </c>
      <c r="E145" s="180" t="s">
        <v>850</v>
      </c>
      <c r="F145" s="181" t="s">
        <v>851</v>
      </c>
      <c r="G145" s="182" t="s">
        <v>237</v>
      </c>
      <c r="H145" s="183">
        <v>7</v>
      </c>
      <c r="I145" s="184"/>
      <c r="J145" s="185">
        <f>ROUND(I145*H145,2)</f>
        <v>0</v>
      </c>
      <c r="K145" s="181" t="s">
        <v>151</v>
      </c>
      <c r="L145" s="40"/>
      <c r="M145" s="186" t="s">
        <v>19</v>
      </c>
      <c r="N145" s="187" t="s">
        <v>42</v>
      </c>
      <c r="O145" s="65"/>
      <c r="P145" s="188">
        <f>O145*H145</f>
        <v>0</v>
      </c>
      <c r="Q145" s="188">
        <v>2.6099999999999999E-3</v>
      </c>
      <c r="R145" s="188">
        <f>Q145*H145</f>
        <v>1.8269999999999998E-2</v>
      </c>
      <c r="S145" s="188">
        <v>0</v>
      </c>
      <c r="T145" s="189">
        <f>S145*H145</f>
        <v>0</v>
      </c>
      <c r="U145" s="35"/>
      <c r="V145" s="35"/>
      <c r="W145" s="35"/>
      <c r="X145" s="35"/>
      <c r="Y145" s="35"/>
      <c r="Z145" s="35"/>
      <c r="AA145" s="35"/>
      <c r="AB145" s="35"/>
      <c r="AC145" s="35"/>
      <c r="AD145" s="35"/>
      <c r="AE145" s="35"/>
      <c r="AR145" s="190" t="s">
        <v>263</v>
      </c>
      <c r="AT145" s="190" t="s">
        <v>147</v>
      </c>
      <c r="AU145" s="190" t="s">
        <v>81</v>
      </c>
      <c r="AY145" s="18" t="s">
        <v>144</v>
      </c>
      <c r="BE145" s="191">
        <f>IF(N145="základní",J145,0)</f>
        <v>0</v>
      </c>
      <c r="BF145" s="191">
        <f>IF(N145="snížená",J145,0)</f>
        <v>0</v>
      </c>
      <c r="BG145" s="191">
        <f>IF(N145="zákl. přenesená",J145,0)</f>
        <v>0</v>
      </c>
      <c r="BH145" s="191">
        <f>IF(N145="sníž. přenesená",J145,0)</f>
        <v>0</v>
      </c>
      <c r="BI145" s="191">
        <f>IF(N145="nulová",J145,0)</f>
        <v>0</v>
      </c>
      <c r="BJ145" s="18" t="s">
        <v>79</v>
      </c>
      <c r="BK145" s="191">
        <f>ROUND(I145*H145,2)</f>
        <v>0</v>
      </c>
      <c r="BL145" s="18" t="s">
        <v>263</v>
      </c>
      <c r="BM145" s="190" t="s">
        <v>852</v>
      </c>
    </row>
    <row r="146" spans="1:65" s="2" customFormat="1" ht="11.25">
      <c r="A146" s="35"/>
      <c r="B146" s="36"/>
      <c r="C146" s="37"/>
      <c r="D146" s="192" t="s">
        <v>154</v>
      </c>
      <c r="E146" s="37"/>
      <c r="F146" s="193" t="s">
        <v>853</v>
      </c>
      <c r="G146" s="37"/>
      <c r="H146" s="37"/>
      <c r="I146" s="194"/>
      <c r="J146" s="37"/>
      <c r="K146" s="37"/>
      <c r="L146" s="40"/>
      <c r="M146" s="195"/>
      <c r="N146" s="196"/>
      <c r="O146" s="65"/>
      <c r="P146" s="65"/>
      <c r="Q146" s="65"/>
      <c r="R146" s="65"/>
      <c r="S146" s="65"/>
      <c r="T146" s="66"/>
      <c r="U146" s="35"/>
      <c r="V146" s="35"/>
      <c r="W146" s="35"/>
      <c r="X146" s="35"/>
      <c r="Y146" s="35"/>
      <c r="Z146" s="35"/>
      <c r="AA146" s="35"/>
      <c r="AB146" s="35"/>
      <c r="AC146" s="35"/>
      <c r="AD146" s="35"/>
      <c r="AE146" s="35"/>
      <c r="AT146" s="18" t="s">
        <v>154</v>
      </c>
      <c r="AU146" s="18" t="s">
        <v>81</v>
      </c>
    </row>
    <row r="147" spans="1:65" s="2" customFormat="1" ht="24.2" customHeight="1">
      <c r="A147" s="35"/>
      <c r="B147" s="36"/>
      <c r="C147" s="179" t="s">
        <v>319</v>
      </c>
      <c r="D147" s="179" t="s">
        <v>147</v>
      </c>
      <c r="E147" s="180" t="s">
        <v>854</v>
      </c>
      <c r="F147" s="181" t="s">
        <v>855</v>
      </c>
      <c r="G147" s="182" t="s">
        <v>237</v>
      </c>
      <c r="H147" s="183">
        <v>18</v>
      </c>
      <c r="I147" s="184"/>
      <c r="J147" s="185">
        <f>ROUND(I147*H147,2)</f>
        <v>0</v>
      </c>
      <c r="K147" s="181" t="s">
        <v>151</v>
      </c>
      <c r="L147" s="40"/>
      <c r="M147" s="186" t="s">
        <v>19</v>
      </c>
      <c r="N147" s="187" t="s">
        <v>42</v>
      </c>
      <c r="O147" s="65"/>
      <c r="P147" s="188">
        <f>O147*H147</f>
        <v>0</v>
      </c>
      <c r="Q147" s="188">
        <v>4.0000000000000001E-3</v>
      </c>
      <c r="R147" s="188">
        <f>Q147*H147</f>
        <v>7.2000000000000008E-2</v>
      </c>
      <c r="S147" s="188">
        <v>0</v>
      </c>
      <c r="T147" s="189">
        <f>S147*H147</f>
        <v>0</v>
      </c>
      <c r="U147" s="35"/>
      <c r="V147" s="35"/>
      <c r="W147" s="35"/>
      <c r="X147" s="35"/>
      <c r="Y147" s="35"/>
      <c r="Z147" s="35"/>
      <c r="AA147" s="35"/>
      <c r="AB147" s="35"/>
      <c r="AC147" s="35"/>
      <c r="AD147" s="35"/>
      <c r="AE147" s="35"/>
      <c r="AR147" s="190" t="s">
        <v>263</v>
      </c>
      <c r="AT147" s="190" t="s">
        <v>147</v>
      </c>
      <c r="AU147" s="190" t="s">
        <v>81</v>
      </c>
      <c r="AY147" s="18" t="s">
        <v>144</v>
      </c>
      <c r="BE147" s="191">
        <f>IF(N147="základní",J147,0)</f>
        <v>0</v>
      </c>
      <c r="BF147" s="191">
        <f>IF(N147="snížená",J147,0)</f>
        <v>0</v>
      </c>
      <c r="BG147" s="191">
        <f>IF(N147="zákl. přenesená",J147,0)</f>
        <v>0</v>
      </c>
      <c r="BH147" s="191">
        <f>IF(N147="sníž. přenesená",J147,0)</f>
        <v>0</v>
      </c>
      <c r="BI147" s="191">
        <f>IF(N147="nulová",J147,0)</f>
        <v>0</v>
      </c>
      <c r="BJ147" s="18" t="s">
        <v>79</v>
      </c>
      <c r="BK147" s="191">
        <f>ROUND(I147*H147,2)</f>
        <v>0</v>
      </c>
      <c r="BL147" s="18" t="s">
        <v>263</v>
      </c>
      <c r="BM147" s="190" t="s">
        <v>856</v>
      </c>
    </row>
    <row r="148" spans="1:65" s="2" customFormat="1" ht="11.25">
      <c r="A148" s="35"/>
      <c r="B148" s="36"/>
      <c r="C148" s="37"/>
      <c r="D148" s="192" t="s">
        <v>154</v>
      </c>
      <c r="E148" s="37"/>
      <c r="F148" s="193" t="s">
        <v>857</v>
      </c>
      <c r="G148" s="37"/>
      <c r="H148" s="37"/>
      <c r="I148" s="194"/>
      <c r="J148" s="37"/>
      <c r="K148" s="37"/>
      <c r="L148" s="40"/>
      <c r="M148" s="195"/>
      <c r="N148" s="196"/>
      <c r="O148" s="65"/>
      <c r="P148" s="65"/>
      <c r="Q148" s="65"/>
      <c r="R148" s="65"/>
      <c r="S148" s="65"/>
      <c r="T148" s="66"/>
      <c r="U148" s="35"/>
      <c r="V148" s="35"/>
      <c r="W148" s="35"/>
      <c r="X148" s="35"/>
      <c r="Y148" s="35"/>
      <c r="Z148" s="35"/>
      <c r="AA148" s="35"/>
      <c r="AB148" s="35"/>
      <c r="AC148" s="35"/>
      <c r="AD148" s="35"/>
      <c r="AE148" s="35"/>
      <c r="AT148" s="18" t="s">
        <v>154</v>
      </c>
      <c r="AU148" s="18" t="s">
        <v>81</v>
      </c>
    </row>
    <row r="149" spans="1:65" s="2" customFormat="1" ht="24.2" customHeight="1">
      <c r="A149" s="35"/>
      <c r="B149" s="36"/>
      <c r="C149" s="179" t="s">
        <v>323</v>
      </c>
      <c r="D149" s="179" t="s">
        <v>147</v>
      </c>
      <c r="E149" s="180" t="s">
        <v>858</v>
      </c>
      <c r="F149" s="181" t="s">
        <v>859</v>
      </c>
      <c r="G149" s="182" t="s">
        <v>237</v>
      </c>
      <c r="H149" s="183">
        <v>31</v>
      </c>
      <c r="I149" s="184"/>
      <c r="J149" s="185">
        <f>ROUND(I149*H149,2)</f>
        <v>0</v>
      </c>
      <c r="K149" s="181" t="s">
        <v>151</v>
      </c>
      <c r="L149" s="40"/>
      <c r="M149" s="186" t="s">
        <v>19</v>
      </c>
      <c r="N149" s="187" t="s">
        <v>42</v>
      </c>
      <c r="O149" s="65"/>
      <c r="P149" s="188">
        <f>O149*H149</f>
        <v>0</v>
      </c>
      <c r="Q149" s="188">
        <v>4.8799999999999998E-3</v>
      </c>
      <c r="R149" s="188">
        <f>Q149*H149</f>
        <v>0.15128</v>
      </c>
      <c r="S149" s="188">
        <v>0</v>
      </c>
      <c r="T149" s="189">
        <f>S149*H149</f>
        <v>0</v>
      </c>
      <c r="U149" s="35"/>
      <c r="V149" s="35"/>
      <c r="W149" s="35"/>
      <c r="X149" s="35"/>
      <c r="Y149" s="35"/>
      <c r="Z149" s="35"/>
      <c r="AA149" s="35"/>
      <c r="AB149" s="35"/>
      <c r="AC149" s="35"/>
      <c r="AD149" s="35"/>
      <c r="AE149" s="35"/>
      <c r="AR149" s="190" t="s">
        <v>263</v>
      </c>
      <c r="AT149" s="190" t="s">
        <v>147</v>
      </c>
      <c r="AU149" s="190" t="s">
        <v>81</v>
      </c>
      <c r="AY149" s="18" t="s">
        <v>144</v>
      </c>
      <c r="BE149" s="191">
        <f>IF(N149="základní",J149,0)</f>
        <v>0</v>
      </c>
      <c r="BF149" s="191">
        <f>IF(N149="snížená",J149,0)</f>
        <v>0</v>
      </c>
      <c r="BG149" s="191">
        <f>IF(N149="zákl. přenesená",J149,0)</f>
        <v>0</v>
      </c>
      <c r="BH149" s="191">
        <f>IF(N149="sníž. přenesená",J149,0)</f>
        <v>0</v>
      </c>
      <c r="BI149" s="191">
        <f>IF(N149="nulová",J149,0)</f>
        <v>0</v>
      </c>
      <c r="BJ149" s="18" t="s">
        <v>79</v>
      </c>
      <c r="BK149" s="191">
        <f>ROUND(I149*H149,2)</f>
        <v>0</v>
      </c>
      <c r="BL149" s="18" t="s">
        <v>263</v>
      </c>
      <c r="BM149" s="190" t="s">
        <v>860</v>
      </c>
    </row>
    <row r="150" spans="1:65" s="2" customFormat="1" ht="11.25">
      <c r="A150" s="35"/>
      <c r="B150" s="36"/>
      <c r="C150" s="37"/>
      <c r="D150" s="192" t="s">
        <v>154</v>
      </c>
      <c r="E150" s="37"/>
      <c r="F150" s="193" t="s">
        <v>861</v>
      </c>
      <c r="G150" s="37"/>
      <c r="H150" s="37"/>
      <c r="I150" s="194"/>
      <c r="J150" s="37"/>
      <c r="K150" s="37"/>
      <c r="L150" s="40"/>
      <c r="M150" s="195"/>
      <c r="N150" s="196"/>
      <c r="O150" s="65"/>
      <c r="P150" s="65"/>
      <c r="Q150" s="65"/>
      <c r="R150" s="65"/>
      <c r="S150" s="65"/>
      <c r="T150" s="66"/>
      <c r="U150" s="35"/>
      <c r="V150" s="35"/>
      <c r="W150" s="35"/>
      <c r="X150" s="35"/>
      <c r="Y150" s="35"/>
      <c r="Z150" s="35"/>
      <c r="AA150" s="35"/>
      <c r="AB150" s="35"/>
      <c r="AC150" s="35"/>
      <c r="AD150" s="35"/>
      <c r="AE150" s="35"/>
      <c r="AT150" s="18" t="s">
        <v>154</v>
      </c>
      <c r="AU150" s="18" t="s">
        <v>81</v>
      </c>
    </row>
    <row r="151" spans="1:65" s="2" customFormat="1" ht="24.2" customHeight="1">
      <c r="A151" s="35"/>
      <c r="B151" s="36"/>
      <c r="C151" s="179" t="s">
        <v>331</v>
      </c>
      <c r="D151" s="179" t="s">
        <v>147</v>
      </c>
      <c r="E151" s="180" t="s">
        <v>862</v>
      </c>
      <c r="F151" s="181" t="s">
        <v>863</v>
      </c>
      <c r="G151" s="182" t="s">
        <v>294</v>
      </c>
      <c r="H151" s="183">
        <v>8</v>
      </c>
      <c r="I151" s="184"/>
      <c r="J151" s="185">
        <f>ROUND(I151*H151,2)</f>
        <v>0</v>
      </c>
      <c r="K151" s="181" t="s">
        <v>151</v>
      </c>
      <c r="L151" s="40"/>
      <c r="M151" s="186" t="s">
        <v>19</v>
      </c>
      <c r="N151" s="187" t="s">
        <v>42</v>
      </c>
      <c r="O151" s="65"/>
      <c r="P151" s="188">
        <f>O151*H151</f>
        <v>0</v>
      </c>
      <c r="Q151" s="188">
        <v>0</v>
      </c>
      <c r="R151" s="188">
        <f>Q151*H151</f>
        <v>0</v>
      </c>
      <c r="S151" s="188">
        <v>0</v>
      </c>
      <c r="T151" s="189">
        <f>S151*H151</f>
        <v>0</v>
      </c>
      <c r="U151" s="35"/>
      <c r="V151" s="35"/>
      <c r="W151" s="35"/>
      <c r="X151" s="35"/>
      <c r="Y151" s="35"/>
      <c r="Z151" s="35"/>
      <c r="AA151" s="35"/>
      <c r="AB151" s="35"/>
      <c r="AC151" s="35"/>
      <c r="AD151" s="35"/>
      <c r="AE151" s="35"/>
      <c r="AR151" s="190" t="s">
        <v>263</v>
      </c>
      <c r="AT151" s="190" t="s">
        <v>147</v>
      </c>
      <c r="AU151" s="190" t="s">
        <v>81</v>
      </c>
      <c r="AY151" s="18" t="s">
        <v>144</v>
      </c>
      <c r="BE151" s="191">
        <f>IF(N151="základní",J151,0)</f>
        <v>0</v>
      </c>
      <c r="BF151" s="191">
        <f>IF(N151="snížená",J151,0)</f>
        <v>0</v>
      </c>
      <c r="BG151" s="191">
        <f>IF(N151="zákl. přenesená",J151,0)</f>
        <v>0</v>
      </c>
      <c r="BH151" s="191">
        <f>IF(N151="sníž. přenesená",J151,0)</f>
        <v>0</v>
      </c>
      <c r="BI151" s="191">
        <f>IF(N151="nulová",J151,0)</f>
        <v>0</v>
      </c>
      <c r="BJ151" s="18" t="s">
        <v>79</v>
      </c>
      <c r="BK151" s="191">
        <f>ROUND(I151*H151,2)</f>
        <v>0</v>
      </c>
      <c r="BL151" s="18" t="s">
        <v>263</v>
      </c>
      <c r="BM151" s="190" t="s">
        <v>864</v>
      </c>
    </row>
    <row r="152" spans="1:65" s="2" customFormat="1" ht="11.25">
      <c r="A152" s="35"/>
      <c r="B152" s="36"/>
      <c r="C152" s="37"/>
      <c r="D152" s="192" t="s">
        <v>154</v>
      </c>
      <c r="E152" s="37"/>
      <c r="F152" s="193" t="s">
        <v>865</v>
      </c>
      <c r="G152" s="37"/>
      <c r="H152" s="37"/>
      <c r="I152" s="194"/>
      <c r="J152" s="37"/>
      <c r="K152" s="37"/>
      <c r="L152" s="40"/>
      <c r="M152" s="195"/>
      <c r="N152" s="196"/>
      <c r="O152" s="65"/>
      <c r="P152" s="65"/>
      <c r="Q152" s="65"/>
      <c r="R152" s="65"/>
      <c r="S152" s="65"/>
      <c r="T152" s="66"/>
      <c r="U152" s="35"/>
      <c r="V152" s="35"/>
      <c r="W152" s="35"/>
      <c r="X152" s="35"/>
      <c r="Y152" s="35"/>
      <c r="Z152" s="35"/>
      <c r="AA152" s="35"/>
      <c r="AB152" s="35"/>
      <c r="AC152" s="35"/>
      <c r="AD152" s="35"/>
      <c r="AE152" s="35"/>
      <c r="AT152" s="18" t="s">
        <v>154</v>
      </c>
      <c r="AU152" s="18" t="s">
        <v>81</v>
      </c>
    </row>
    <row r="153" spans="1:65" s="2" customFormat="1" ht="24.2" customHeight="1">
      <c r="A153" s="35"/>
      <c r="B153" s="36"/>
      <c r="C153" s="179" t="s">
        <v>338</v>
      </c>
      <c r="D153" s="179" t="s">
        <v>147</v>
      </c>
      <c r="E153" s="180" t="s">
        <v>866</v>
      </c>
      <c r="F153" s="181" t="s">
        <v>867</v>
      </c>
      <c r="G153" s="182" t="s">
        <v>294</v>
      </c>
      <c r="H153" s="183">
        <v>8</v>
      </c>
      <c r="I153" s="184"/>
      <c r="J153" s="185">
        <f>ROUND(I153*H153,2)</f>
        <v>0</v>
      </c>
      <c r="K153" s="181" t="s">
        <v>151</v>
      </c>
      <c r="L153" s="40"/>
      <c r="M153" s="186" t="s">
        <v>19</v>
      </c>
      <c r="N153" s="187" t="s">
        <v>42</v>
      </c>
      <c r="O153" s="65"/>
      <c r="P153" s="188">
        <f>O153*H153</f>
        <v>0</v>
      </c>
      <c r="Q153" s="188">
        <v>0</v>
      </c>
      <c r="R153" s="188">
        <f>Q153*H153</f>
        <v>0</v>
      </c>
      <c r="S153" s="188">
        <v>0</v>
      </c>
      <c r="T153" s="189">
        <f>S153*H153</f>
        <v>0</v>
      </c>
      <c r="U153" s="35"/>
      <c r="V153" s="35"/>
      <c r="W153" s="35"/>
      <c r="X153" s="35"/>
      <c r="Y153" s="35"/>
      <c r="Z153" s="35"/>
      <c r="AA153" s="35"/>
      <c r="AB153" s="35"/>
      <c r="AC153" s="35"/>
      <c r="AD153" s="35"/>
      <c r="AE153" s="35"/>
      <c r="AR153" s="190" t="s">
        <v>263</v>
      </c>
      <c r="AT153" s="190" t="s">
        <v>147</v>
      </c>
      <c r="AU153" s="190" t="s">
        <v>81</v>
      </c>
      <c r="AY153" s="18" t="s">
        <v>144</v>
      </c>
      <c r="BE153" s="191">
        <f>IF(N153="základní",J153,0)</f>
        <v>0</v>
      </c>
      <c r="BF153" s="191">
        <f>IF(N153="snížená",J153,0)</f>
        <v>0</v>
      </c>
      <c r="BG153" s="191">
        <f>IF(N153="zákl. přenesená",J153,0)</f>
        <v>0</v>
      </c>
      <c r="BH153" s="191">
        <f>IF(N153="sníž. přenesená",J153,0)</f>
        <v>0</v>
      </c>
      <c r="BI153" s="191">
        <f>IF(N153="nulová",J153,0)</f>
        <v>0</v>
      </c>
      <c r="BJ153" s="18" t="s">
        <v>79</v>
      </c>
      <c r="BK153" s="191">
        <f>ROUND(I153*H153,2)</f>
        <v>0</v>
      </c>
      <c r="BL153" s="18" t="s">
        <v>263</v>
      </c>
      <c r="BM153" s="190" t="s">
        <v>868</v>
      </c>
    </row>
    <row r="154" spans="1:65" s="2" customFormat="1" ht="11.25">
      <c r="A154" s="35"/>
      <c r="B154" s="36"/>
      <c r="C154" s="37"/>
      <c r="D154" s="192" t="s">
        <v>154</v>
      </c>
      <c r="E154" s="37"/>
      <c r="F154" s="193" t="s">
        <v>869</v>
      </c>
      <c r="G154" s="37"/>
      <c r="H154" s="37"/>
      <c r="I154" s="194"/>
      <c r="J154" s="37"/>
      <c r="K154" s="37"/>
      <c r="L154" s="40"/>
      <c r="M154" s="195"/>
      <c r="N154" s="196"/>
      <c r="O154" s="65"/>
      <c r="P154" s="65"/>
      <c r="Q154" s="65"/>
      <c r="R154" s="65"/>
      <c r="S154" s="65"/>
      <c r="T154" s="66"/>
      <c r="U154" s="35"/>
      <c r="V154" s="35"/>
      <c r="W154" s="35"/>
      <c r="X154" s="35"/>
      <c r="Y154" s="35"/>
      <c r="Z154" s="35"/>
      <c r="AA154" s="35"/>
      <c r="AB154" s="35"/>
      <c r="AC154" s="35"/>
      <c r="AD154" s="35"/>
      <c r="AE154" s="35"/>
      <c r="AT154" s="18" t="s">
        <v>154</v>
      </c>
      <c r="AU154" s="18" t="s">
        <v>81</v>
      </c>
    </row>
    <row r="155" spans="1:65" s="2" customFormat="1" ht="24.2" customHeight="1">
      <c r="A155" s="35"/>
      <c r="B155" s="36"/>
      <c r="C155" s="179" t="s">
        <v>344</v>
      </c>
      <c r="D155" s="179" t="s">
        <v>147</v>
      </c>
      <c r="E155" s="180" t="s">
        <v>870</v>
      </c>
      <c r="F155" s="181" t="s">
        <v>871</v>
      </c>
      <c r="G155" s="182" t="s">
        <v>294</v>
      </c>
      <c r="H155" s="183">
        <v>4</v>
      </c>
      <c r="I155" s="184"/>
      <c r="J155" s="185">
        <f>ROUND(I155*H155,2)</f>
        <v>0</v>
      </c>
      <c r="K155" s="181" t="s">
        <v>151</v>
      </c>
      <c r="L155" s="40"/>
      <c r="M155" s="186" t="s">
        <v>19</v>
      </c>
      <c r="N155" s="187" t="s">
        <v>42</v>
      </c>
      <c r="O155" s="65"/>
      <c r="P155" s="188">
        <f>O155*H155</f>
        <v>0</v>
      </c>
      <c r="Q155" s="188">
        <v>0</v>
      </c>
      <c r="R155" s="188">
        <f>Q155*H155</f>
        <v>0</v>
      </c>
      <c r="S155" s="188">
        <v>0</v>
      </c>
      <c r="T155" s="189">
        <f>S155*H155</f>
        <v>0</v>
      </c>
      <c r="U155" s="35"/>
      <c r="V155" s="35"/>
      <c r="W155" s="35"/>
      <c r="X155" s="35"/>
      <c r="Y155" s="35"/>
      <c r="Z155" s="35"/>
      <c r="AA155" s="35"/>
      <c r="AB155" s="35"/>
      <c r="AC155" s="35"/>
      <c r="AD155" s="35"/>
      <c r="AE155" s="35"/>
      <c r="AR155" s="190" t="s">
        <v>263</v>
      </c>
      <c r="AT155" s="190" t="s">
        <v>147</v>
      </c>
      <c r="AU155" s="190" t="s">
        <v>81</v>
      </c>
      <c r="AY155" s="18" t="s">
        <v>144</v>
      </c>
      <c r="BE155" s="191">
        <f>IF(N155="základní",J155,0)</f>
        <v>0</v>
      </c>
      <c r="BF155" s="191">
        <f>IF(N155="snížená",J155,0)</f>
        <v>0</v>
      </c>
      <c r="BG155" s="191">
        <f>IF(N155="zákl. přenesená",J155,0)</f>
        <v>0</v>
      </c>
      <c r="BH155" s="191">
        <f>IF(N155="sníž. přenesená",J155,0)</f>
        <v>0</v>
      </c>
      <c r="BI155" s="191">
        <f>IF(N155="nulová",J155,0)</f>
        <v>0</v>
      </c>
      <c r="BJ155" s="18" t="s">
        <v>79</v>
      </c>
      <c r="BK155" s="191">
        <f>ROUND(I155*H155,2)</f>
        <v>0</v>
      </c>
      <c r="BL155" s="18" t="s">
        <v>263</v>
      </c>
      <c r="BM155" s="190" t="s">
        <v>872</v>
      </c>
    </row>
    <row r="156" spans="1:65" s="2" customFormat="1" ht="11.25">
      <c r="A156" s="35"/>
      <c r="B156" s="36"/>
      <c r="C156" s="37"/>
      <c r="D156" s="192" t="s">
        <v>154</v>
      </c>
      <c r="E156" s="37"/>
      <c r="F156" s="193" t="s">
        <v>873</v>
      </c>
      <c r="G156" s="37"/>
      <c r="H156" s="37"/>
      <c r="I156" s="194"/>
      <c r="J156" s="37"/>
      <c r="K156" s="37"/>
      <c r="L156" s="40"/>
      <c r="M156" s="195"/>
      <c r="N156" s="196"/>
      <c r="O156" s="65"/>
      <c r="P156" s="65"/>
      <c r="Q156" s="65"/>
      <c r="R156" s="65"/>
      <c r="S156" s="65"/>
      <c r="T156" s="66"/>
      <c r="U156" s="35"/>
      <c r="V156" s="35"/>
      <c r="W156" s="35"/>
      <c r="X156" s="35"/>
      <c r="Y156" s="35"/>
      <c r="Z156" s="35"/>
      <c r="AA156" s="35"/>
      <c r="AB156" s="35"/>
      <c r="AC156" s="35"/>
      <c r="AD156" s="35"/>
      <c r="AE156" s="35"/>
      <c r="AT156" s="18" t="s">
        <v>154</v>
      </c>
      <c r="AU156" s="18" t="s">
        <v>81</v>
      </c>
    </row>
    <row r="157" spans="1:65" s="2" customFormat="1" ht="24.2" customHeight="1">
      <c r="A157" s="35"/>
      <c r="B157" s="36"/>
      <c r="C157" s="179" t="s">
        <v>348</v>
      </c>
      <c r="D157" s="179" t="s">
        <v>147</v>
      </c>
      <c r="E157" s="180" t="s">
        <v>874</v>
      </c>
      <c r="F157" s="181" t="s">
        <v>875</v>
      </c>
      <c r="G157" s="182" t="s">
        <v>294</v>
      </c>
      <c r="H157" s="183">
        <v>8</v>
      </c>
      <c r="I157" s="184"/>
      <c r="J157" s="185">
        <f>ROUND(I157*H157,2)</f>
        <v>0</v>
      </c>
      <c r="K157" s="181" t="s">
        <v>151</v>
      </c>
      <c r="L157" s="40"/>
      <c r="M157" s="186" t="s">
        <v>19</v>
      </c>
      <c r="N157" s="187" t="s">
        <v>42</v>
      </c>
      <c r="O157" s="65"/>
      <c r="P157" s="188">
        <f>O157*H157</f>
        <v>0</v>
      </c>
      <c r="Q157" s="188">
        <v>0</v>
      </c>
      <c r="R157" s="188">
        <f>Q157*H157</f>
        <v>0</v>
      </c>
      <c r="S157" s="188">
        <v>0</v>
      </c>
      <c r="T157" s="189">
        <f>S157*H157</f>
        <v>0</v>
      </c>
      <c r="U157" s="35"/>
      <c r="V157" s="35"/>
      <c r="W157" s="35"/>
      <c r="X157" s="35"/>
      <c r="Y157" s="35"/>
      <c r="Z157" s="35"/>
      <c r="AA157" s="35"/>
      <c r="AB157" s="35"/>
      <c r="AC157" s="35"/>
      <c r="AD157" s="35"/>
      <c r="AE157" s="35"/>
      <c r="AR157" s="190" t="s">
        <v>263</v>
      </c>
      <c r="AT157" s="190" t="s">
        <v>147</v>
      </c>
      <c r="AU157" s="190" t="s">
        <v>81</v>
      </c>
      <c r="AY157" s="18" t="s">
        <v>144</v>
      </c>
      <c r="BE157" s="191">
        <f>IF(N157="základní",J157,0)</f>
        <v>0</v>
      </c>
      <c r="BF157" s="191">
        <f>IF(N157="snížená",J157,0)</f>
        <v>0</v>
      </c>
      <c r="BG157" s="191">
        <f>IF(N157="zákl. přenesená",J157,0)</f>
        <v>0</v>
      </c>
      <c r="BH157" s="191">
        <f>IF(N157="sníž. přenesená",J157,0)</f>
        <v>0</v>
      </c>
      <c r="BI157" s="191">
        <f>IF(N157="nulová",J157,0)</f>
        <v>0</v>
      </c>
      <c r="BJ157" s="18" t="s">
        <v>79</v>
      </c>
      <c r="BK157" s="191">
        <f>ROUND(I157*H157,2)</f>
        <v>0</v>
      </c>
      <c r="BL157" s="18" t="s">
        <v>263</v>
      </c>
      <c r="BM157" s="190" t="s">
        <v>876</v>
      </c>
    </row>
    <row r="158" spans="1:65" s="2" customFormat="1" ht="11.25">
      <c r="A158" s="35"/>
      <c r="B158" s="36"/>
      <c r="C158" s="37"/>
      <c r="D158" s="192" t="s">
        <v>154</v>
      </c>
      <c r="E158" s="37"/>
      <c r="F158" s="193" t="s">
        <v>877</v>
      </c>
      <c r="G158" s="37"/>
      <c r="H158" s="37"/>
      <c r="I158" s="194"/>
      <c r="J158" s="37"/>
      <c r="K158" s="37"/>
      <c r="L158" s="40"/>
      <c r="M158" s="195"/>
      <c r="N158" s="196"/>
      <c r="O158" s="65"/>
      <c r="P158" s="65"/>
      <c r="Q158" s="65"/>
      <c r="R158" s="65"/>
      <c r="S158" s="65"/>
      <c r="T158" s="66"/>
      <c r="U158" s="35"/>
      <c r="V158" s="35"/>
      <c r="W158" s="35"/>
      <c r="X158" s="35"/>
      <c r="Y158" s="35"/>
      <c r="Z158" s="35"/>
      <c r="AA158" s="35"/>
      <c r="AB158" s="35"/>
      <c r="AC158" s="35"/>
      <c r="AD158" s="35"/>
      <c r="AE158" s="35"/>
      <c r="AT158" s="18" t="s">
        <v>154</v>
      </c>
      <c r="AU158" s="18" t="s">
        <v>81</v>
      </c>
    </row>
    <row r="159" spans="1:65" s="2" customFormat="1" ht="24.2" customHeight="1">
      <c r="A159" s="35"/>
      <c r="B159" s="36"/>
      <c r="C159" s="179" t="s">
        <v>725</v>
      </c>
      <c r="D159" s="179" t="s">
        <v>147</v>
      </c>
      <c r="E159" s="180" t="s">
        <v>878</v>
      </c>
      <c r="F159" s="181" t="s">
        <v>879</v>
      </c>
      <c r="G159" s="182" t="s">
        <v>294</v>
      </c>
      <c r="H159" s="183">
        <v>2</v>
      </c>
      <c r="I159" s="184"/>
      <c r="J159" s="185">
        <f>ROUND(I159*H159,2)</f>
        <v>0</v>
      </c>
      <c r="K159" s="181" t="s">
        <v>151</v>
      </c>
      <c r="L159" s="40"/>
      <c r="M159" s="186" t="s">
        <v>19</v>
      </c>
      <c r="N159" s="187" t="s">
        <v>42</v>
      </c>
      <c r="O159" s="65"/>
      <c r="P159" s="188">
        <f>O159*H159</f>
        <v>0</v>
      </c>
      <c r="Q159" s="188">
        <v>0</v>
      </c>
      <c r="R159" s="188">
        <f>Q159*H159</f>
        <v>0</v>
      </c>
      <c r="S159" s="188">
        <v>0</v>
      </c>
      <c r="T159" s="189">
        <f>S159*H159</f>
        <v>0</v>
      </c>
      <c r="U159" s="35"/>
      <c r="V159" s="35"/>
      <c r="W159" s="35"/>
      <c r="X159" s="35"/>
      <c r="Y159" s="35"/>
      <c r="Z159" s="35"/>
      <c r="AA159" s="35"/>
      <c r="AB159" s="35"/>
      <c r="AC159" s="35"/>
      <c r="AD159" s="35"/>
      <c r="AE159" s="35"/>
      <c r="AR159" s="190" t="s">
        <v>263</v>
      </c>
      <c r="AT159" s="190" t="s">
        <v>147</v>
      </c>
      <c r="AU159" s="190" t="s">
        <v>81</v>
      </c>
      <c r="AY159" s="18" t="s">
        <v>144</v>
      </c>
      <c r="BE159" s="191">
        <f>IF(N159="základní",J159,0)</f>
        <v>0</v>
      </c>
      <c r="BF159" s="191">
        <f>IF(N159="snížená",J159,0)</f>
        <v>0</v>
      </c>
      <c r="BG159" s="191">
        <f>IF(N159="zákl. přenesená",J159,0)</f>
        <v>0</v>
      </c>
      <c r="BH159" s="191">
        <f>IF(N159="sníž. přenesená",J159,0)</f>
        <v>0</v>
      </c>
      <c r="BI159" s="191">
        <f>IF(N159="nulová",J159,0)</f>
        <v>0</v>
      </c>
      <c r="BJ159" s="18" t="s">
        <v>79</v>
      </c>
      <c r="BK159" s="191">
        <f>ROUND(I159*H159,2)</f>
        <v>0</v>
      </c>
      <c r="BL159" s="18" t="s">
        <v>263</v>
      </c>
      <c r="BM159" s="190" t="s">
        <v>880</v>
      </c>
    </row>
    <row r="160" spans="1:65" s="2" customFormat="1" ht="11.25">
      <c r="A160" s="35"/>
      <c r="B160" s="36"/>
      <c r="C160" s="37"/>
      <c r="D160" s="192" t="s">
        <v>154</v>
      </c>
      <c r="E160" s="37"/>
      <c r="F160" s="193" t="s">
        <v>881</v>
      </c>
      <c r="G160" s="37"/>
      <c r="H160" s="37"/>
      <c r="I160" s="194"/>
      <c r="J160" s="37"/>
      <c r="K160" s="37"/>
      <c r="L160" s="40"/>
      <c r="M160" s="195"/>
      <c r="N160" s="196"/>
      <c r="O160" s="65"/>
      <c r="P160" s="65"/>
      <c r="Q160" s="65"/>
      <c r="R160" s="65"/>
      <c r="S160" s="65"/>
      <c r="T160" s="66"/>
      <c r="U160" s="35"/>
      <c r="V160" s="35"/>
      <c r="W160" s="35"/>
      <c r="X160" s="35"/>
      <c r="Y160" s="35"/>
      <c r="Z160" s="35"/>
      <c r="AA160" s="35"/>
      <c r="AB160" s="35"/>
      <c r="AC160" s="35"/>
      <c r="AD160" s="35"/>
      <c r="AE160" s="35"/>
      <c r="AT160" s="18" t="s">
        <v>154</v>
      </c>
      <c r="AU160" s="18" t="s">
        <v>81</v>
      </c>
    </row>
    <row r="161" spans="1:65" s="2" customFormat="1" ht="24.2" customHeight="1">
      <c r="A161" s="35"/>
      <c r="B161" s="36"/>
      <c r="C161" s="179" t="s">
        <v>301</v>
      </c>
      <c r="D161" s="179" t="s">
        <v>147</v>
      </c>
      <c r="E161" s="180" t="s">
        <v>882</v>
      </c>
      <c r="F161" s="181" t="s">
        <v>883</v>
      </c>
      <c r="G161" s="182" t="s">
        <v>237</v>
      </c>
      <c r="H161" s="183">
        <v>96</v>
      </c>
      <c r="I161" s="184"/>
      <c r="J161" s="185">
        <f>ROUND(I161*H161,2)</f>
        <v>0</v>
      </c>
      <c r="K161" s="181" t="s">
        <v>151</v>
      </c>
      <c r="L161" s="40"/>
      <c r="M161" s="186" t="s">
        <v>19</v>
      </c>
      <c r="N161" s="187" t="s">
        <v>42</v>
      </c>
      <c r="O161" s="65"/>
      <c r="P161" s="188">
        <f>O161*H161</f>
        <v>0</v>
      </c>
      <c r="Q161" s="188">
        <v>0</v>
      </c>
      <c r="R161" s="188">
        <f>Q161*H161</f>
        <v>0</v>
      </c>
      <c r="S161" s="188">
        <v>0</v>
      </c>
      <c r="T161" s="189">
        <f>S161*H161</f>
        <v>0</v>
      </c>
      <c r="U161" s="35"/>
      <c r="V161" s="35"/>
      <c r="W161" s="35"/>
      <c r="X161" s="35"/>
      <c r="Y161" s="35"/>
      <c r="Z161" s="35"/>
      <c r="AA161" s="35"/>
      <c r="AB161" s="35"/>
      <c r="AC161" s="35"/>
      <c r="AD161" s="35"/>
      <c r="AE161" s="35"/>
      <c r="AR161" s="190" t="s">
        <v>263</v>
      </c>
      <c r="AT161" s="190" t="s">
        <v>147</v>
      </c>
      <c r="AU161" s="190" t="s">
        <v>81</v>
      </c>
      <c r="AY161" s="18" t="s">
        <v>144</v>
      </c>
      <c r="BE161" s="191">
        <f>IF(N161="základní",J161,0)</f>
        <v>0</v>
      </c>
      <c r="BF161" s="191">
        <f>IF(N161="snížená",J161,0)</f>
        <v>0</v>
      </c>
      <c r="BG161" s="191">
        <f>IF(N161="zákl. přenesená",J161,0)</f>
        <v>0</v>
      </c>
      <c r="BH161" s="191">
        <f>IF(N161="sníž. přenesená",J161,0)</f>
        <v>0</v>
      </c>
      <c r="BI161" s="191">
        <f>IF(N161="nulová",J161,0)</f>
        <v>0</v>
      </c>
      <c r="BJ161" s="18" t="s">
        <v>79</v>
      </c>
      <c r="BK161" s="191">
        <f>ROUND(I161*H161,2)</f>
        <v>0</v>
      </c>
      <c r="BL161" s="18" t="s">
        <v>263</v>
      </c>
      <c r="BM161" s="190" t="s">
        <v>884</v>
      </c>
    </row>
    <row r="162" spans="1:65" s="2" customFormat="1" ht="11.25">
      <c r="A162" s="35"/>
      <c r="B162" s="36"/>
      <c r="C162" s="37"/>
      <c r="D162" s="192" t="s">
        <v>154</v>
      </c>
      <c r="E162" s="37"/>
      <c r="F162" s="193" t="s">
        <v>885</v>
      </c>
      <c r="G162" s="37"/>
      <c r="H162" s="37"/>
      <c r="I162" s="194"/>
      <c r="J162" s="37"/>
      <c r="K162" s="37"/>
      <c r="L162" s="40"/>
      <c r="M162" s="195"/>
      <c r="N162" s="196"/>
      <c r="O162" s="65"/>
      <c r="P162" s="65"/>
      <c r="Q162" s="65"/>
      <c r="R162" s="65"/>
      <c r="S162" s="65"/>
      <c r="T162" s="66"/>
      <c r="U162" s="35"/>
      <c r="V162" s="35"/>
      <c r="W162" s="35"/>
      <c r="X162" s="35"/>
      <c r="Y162" s="35"/>
      <c r="Z162" s="35"/>
      <c r="AA162" s="35"/>
      <c r="AB162" s="35"/>
      <c r="AC162" s="35"/>
      <c r="AD162" s="35"/>
      <c r="AE162" s="35"/>
      <c r="AT162" s="18" t="s">
        <v>154</v>
      </c>
      <c r="AU162" s="18" t="s">
        <v>81</v>
      </c>
    </row>
    <row r="163" spans="1:65" s="2" customFormat="1" ht="24.2" customHeight="1">
      <c r="A163" s="35"/>
      <c r="B163" s="36"/>
      <c r="C163" s="179" t="s">
        <v>736</v>
      </c>
      <c r="D163" s="179" t="s">
        <v>147</v>
      </c>
      <c r="E163" s="180" t="s">
        <v>886</v>
      </c>
      <c r="F163" s="181" t="s">
        <v>887</v>
      </c>
      <c r="G163" s="182" t="s">
        <v>237</v>
      </c>
      <c r="H163" s="183">
        <v>7</v>
      </c>
      <c r="I163" s="184"/>
      <c r="J163" s="185">
        <f>ROUND(I163*H163,2)</f>
        <v>0</v>
      </c>
      <c r="K163" s="181" t="s">
        <v>151</v>
      </c>
      <c r="L163" s="40"/>
      <c r="M163" s="186" t="s">
        <v>19</v>
      </c>
      <c r="N163" s="187" t="s">
        <v>42</v>
      </c>
      <c r="O163" s="65"/>
      <c r="P163" s="188">
        <f>O163*H163</f>
        <v>0</v>
      </c>
      <c r="Q163" s="188">
        <v>0</v>
      </c>
      <c r="R163" s="188">
        <f>Q163*H163</f>
        <v>0</v>
      </c>
      <c r="S163" s="188">
        <v>0</v>
      </c>
      <c r="T163" s="189">
        <f>S163*H163</f>
        <v>0</v>
      </c>
      <c r="U163" s="35"/>
      <c r="V163" s="35"/>
      <c r="W163" s="35"/>
      <c r="X163" s="35"/>
      <c r="Y163" s="35"/>
      <c r="Z163" s="35"/>
      <c r="AA163" s="35"/>
      <c r="AB163" s="35"/>
      <c r="AC163" s="35"/>
      <c r="AD163" s="35"/>
      <c r="AE163" s="35"/>
      <c r="AR163" s="190" t="s">
        <v>263</v>
      </c>
      <c r="AT163" s="190" t="s">
        <v>147</v>
      </c>
      <c r="AU163" s="190" t="s">
        <v>81</v>
      </c>
      <c r="AY163" s="18" t="s">
        <v>144</v>
      </c>
      <c r="BE163" s="191">
        <f>IF(N163="základní",J163,0)</f>
        <v>0</v>
      </c>
      <c r="BF163" s="191">
        <f>IF(N163="snížená",J163,0)</f>
        <v>0</v>
      </c>
      <c r="BG163" s="191">
        <f>IF(N163="zákl. přenesená",J163,0)</f>
        <v>0</v>
      </c>
      <c r="BH163" s="191">
        <f>IF(N163="sníž. přenesená",J163,0)</f>
        <v>0</v>
      </c>
      <c r="BI163" s="191">
        <f>IF(N163="nulová",J163,0)</f>
        <v>0</v>
      </c>
      <c r="BJ163" s="18" t="s">
        <v>79</v>
      </c>
      <c r="BK163" s="191">
        <f>ROUND(I163*H163,2)</f>
        <v>0</v>
      </c>
      <c r="BL163" s="18" t="s">
        <v>263</v>
      </c>
      <c r="BM163" s="190" t="s">
        <v>888</v>
      </c>
    </row>
    <row r="164" spans="1:65" s="2" customFormat="1" ht="11.25">
      <c r="A164" s="35"/>
      <c r="B164" s="36"/>
      <c r="C164" s="37"/>
      <c r="D164" s="192" t="s">
        <v>154</v>
      </c>
      <c r="E164" s="37"/>
      <c r="F164" s="193" t="s">
        <v>889</v>
      </c>
      <c r="G164" s="37"/>
      <c r="H164" s="37"/>
      <c r="I164" s="194"/>
      <c r="J164" s="37"/>
      <c r="K164" s="37"/>
      <c r="L164" s="40"/>
      <c r="M164" s="195"/>
      <c r="N164" s="196"/>
      <c r="O164" s="65"/>
      <c r="P164" s="65"/>
      <c r="Q164" s="65"/>
      <c r="R164" s="65"/>
      <c r="S164" s="65"/>
      <c r="T164" s="66"/>
      <c r="U164" s="35"/>
      <c r="V164" s="35"/>
      <c r="W164" s="35"/>
      <c r="X164" s="35"/>
      <c r="Y164" s="35"/>
      <c r="Z164" s="35"/>
      <c r="AA164" s="35"/>
      <c r="AB164" s="35"/>
      <c r="AC164" s="35"/>
      <c r="AD164" s="35"/>
      <c r="AE164" s="35"/>
      <c r="AT164" s="18" t="s">
        <v>154</v>
      </c>
      <c r="AU164" s="18" t="s">
        <v>81</v>
      </c>
    </row>
    <row r="165" spans="1:65" s="2" customFormat="1" ht="24.2" customHeight="1">
      <c r="A165" s="35"/>
      <c r="B165" s="36"/>
      <c r="C165" s="179" t="s">
        <v>403</v>
      </c>
      <c r="D165" s="179" t="s">
        <v>147</v>
      </c>
      <c r="E165" s="180" t="s">
        <v>890</v>
      </c>
      <c r="F165" s="181" t="s">
        <v>891</v>
      </c>
      <c r="G165" s="182" t="s">
        <v>237</v>
      </c>
      <c r="H165" s="183">
        <v>49</v>
      </c>
      <c r="I165" s="184"/>
      <c r="J165" s="185">
        <f>ROUND(I165*H165,2)</f>
        <v>0</v>
      </c>
      <c r="K165" s="181" t="s">
        <v>151</v>
      </c>
      <c r="L165" s="40"/>
      <c r="M165" s="186" t="s">
        <v>19</v>
      </c>
      <c r="N165" s="187" t="s">
        <v>42</v>
      </c>
      <c r="O165" s="65"/>
      <c r="P165" s="188">
        <f>O165*H165</f>
        <v>0</v>
      </c>
      <c r="Q165" s="188">
        <v>0</v>
      </c>
      <c r="R165" s="188">
        <f>Q165*H165</f>
        <v>0</v>
      </c>
      <c r="S165" s="188">
        <v>0</v>
      </c>
      <c r="T165" s="189">
        <f>S165*H165</f>
        <v>0</v>
      </c>
      <c r="U165" s="35"/>
      <c r="V165" s="35"/>
      <c r="W165" s="35"/>
      <c r="X165" s="35"/>
      <c r="Y165" s="35"/>
      <c r="Z165" s="35"/>
      <c r="AA165" s="35"/>
      <c r="AB165" s="35"/>
      <c r="AC165" s="35"/>
      <c r="AD165" s="35"/>
      <c r="AE165" s="35"/>
      <c r="AR165" s="190" t="s">
        <v>263</v>
      </c>
      <c r="AT165" s="190" t="s">
        <v>147</v>
      </c>
      <c r="AU165" s="190" t="s">
        <v>81</v>
      </c>
      <c r="AY165" s="18" t="s">
        <v>144</v>
      </c>
      <c r="BE165" s="191">
        <f>IF(N165="základní",J165,0)</f>
        <v>0</v>
      </c>
      <c r="BF165" s="191">
        <f>IF(N165="snížená",J165,0)</f>
        <v>0</v>
      </c>
      <c r="BG165" s="191">
        <f>IF(N165="zákl. přenesená",J165,0)</f>
        <v>0</v>
      </c>
      <c r="BH165" s="191">
        <f>IF(N165="sníž. přenesená",J165,0)</f>
        <v>0</v>
      </c>
      <c r="BI165" s="191">
        <f>IF(N165="nulová",J165,0)</f>
        <v>0</v>
      </c>
      <c r="BJ165" s="18" t="s">
        <v>79</v>
      </c>
      <c r="BK165" s="191">
        <f>ROUND(I165*H165,2)</f>
        <v>0</v>
      </c>
      <c r="BL165" s="18" t="s">
        <v>263</v>
      </c>
      <c r="BM165" s="190" t="s">
        <v>892</v>
      </c>
    </row>
    <row r="166" spans="1:65" s="2" customFormat="1" ht="11.25">
      <c r="A166" s="35"/>
      <c r="B166" s="36"/>
      <c r="C166" s="37"/>
      <c r="D166" s="192" t="s">
        <v>154</v>
      </c>
      <c r="E166" s="37"/>
      <c r="F166" s="193" t="s">
        <v>893</v>
      </c>
      <c r="G166" s="37"/>
      <c r="H166" s="37"/>
      <c r="I166" s="194"/>
      <c r="J166" s="37"/>
      <c r="K166" s="37"/>
      <c r="L166" s="40"/>
      <c r="M166" s="195"/>
      <c r="N166" s="196"/>
      <c r="O166" s="65"/>
      <c r="P166" s="65"/>
      <c r="Q166" s="65"/>
      <c r="R166" s="65"/>
      <c r="S166" s="65"/>
      <c r="T166" s="66"/>
      <c r="U166" s="35"/>
      <c r="V166" s="35"/>
      <c r="W166" s="35"/>
      <c r="X166" s="35"/>
      <c r="Y166" s="35"/>
      <c r="Z166" s="35"/>
      <c r="AA166" s="35"/>
      <c r="AB166" s="35"/>
      <c r="AC166" s="35"/>
      <c r="AD166" s="35"/>
      <c r="AE166" s="35"/>
      <c r="AT166" s="18" t="s">
        <v>154</v>
      </c>
      <c r="AU166" s="18" t="s">
        <v>81</v>
      </c>
    </row>
    <row r="167" spans="1:65" s="2" customFormat="1" ht="24.2" customHeight="1">
      <c r="A167" s="35"/>
      <c r="B167" s="36"/>
      <c r="C167" s="179" t="s">
        <v>745</v>
      </c>
      <c r="D167" s="179" t="s">
        <v>147</v>
      </c>
      <c r="E167" s="180" t="s">
        <v>894</v>
      </c>
      <c r="F167" s="181" t="s">
        <v>895</v>
      </c>
      <c r="G167" s="182" t="s">
        <v>294</v>
      </c>
      <c r="H167" s="183">
        <v>6</v>
      </c>
      <c r="I167" s="184"/>
      <c r="J167" s="185">
        <f>ROUND(I167*H167,2)</f>
        <v>0</v>
      </c>
      <c r="K167" s="181" t="s">
        <v>151</v>
      </c>
      <c r="L167" s="40"/>
      <c r="M167" s="186" t="s">
        <v>19</v>
      </c>
      <c r="N167" s="187" t="s">
        <v>42</v>
      </c>
      <c r="O167" s="65"/>
      <c r="P167" s="188">
        <f>O167*H167</f>
        <v>0</v>
      </c>
      <c r="Q167" s="188">
        <v>9.2000000000000003E-4</v>
      </c>
      <c r="R167" s="188">
        <f>Q167*H167</f>
        <v>5.5200000000000006E-3</v>
      </c>
      <c r="S167" s="188">
        <v>0</v>
      </c>
      <c r="T167" s="189">
        <f>S167*H167</f>
        <v>0</v>
      </c>
      <c r="U167" s="35"/>
      <c r="V167" s="35"/>
      <c r="W167" s="35"/>
      <c r="X167" s="35"/>
      <c r="Y167" s="35"/>
      <c r="Z167" s="35"/>
      <c r="AA167" s="35"/>
      <c r="AB167" s="35"/>
      <c r="AC167" s="35"/>
      <c r="AD167" s="35"/>
      <c r="AE167" s="35"/>
      <c r="AR167" s="190" t="s">
        <v>263</v>
      </c>
      <c r="AT167" s="190" t="s">
        <v>147</v>
      </c>
      <c r="AU167" s="190" t="s">
        <v>81</v>
      </c>
      <c r="AY167" s="18" t="s">
        <v>144</v>
      </c>
      <c r="BE167" s="191">
        <f>IF(N167="základní",J167,0)</f>
        <v>0</v>
      </c>
      <c r="BF167" s="191">
        <f>IF(N167="snížená",J167,0)</f>
        <v>0</v>
      </c>
      <c r="BG167" s="191">
        <f>IF(N167="zákl. přenesená",J167,0)</f>
        <v>0</v>
      </c>
      <c r="BH167" s="191">
        <f>IF(N167="sníž. přenesená",J167,0)</f>
        <v>0</v>
      </c>
      <c r="BI167" s="191">
        <f>IF(N167="nulová",J167,0)</f>
        <v>0</v>
      </c>
      <c r="BJ167" s="18" t="s">
        <v>79</v>
      </c>
      <c r="BK167" s="191">
        <f>ROUND(I167*H167,2)</f>
        <v>0</v>
      </c>
      <c r="BL167" s="18" t="s">
        <v>263</v>
      </c>
      <c r="BM167" s="190" t="s">
        <v>896</v>
      </c>
    </row>
    <row r="168" spans="1:65" s="2" customFormat="1" ht="11.25">
      <c r="A168" s="35"/>
      <c r="B168" s="36"/>
      <c r="C168" s="37"/>
      <c r="D168" s="192" t="s">
        <v>154</v>
      </c>
      <c r="E168" s="37"/>
      <c r="F168" s="193" t="s">
        <v>897</v>
      </c>
      <c r="G168" s="37"/>
      <c r="H168" s="37"/>
      <c r="I168" s="194"/>
      <c r="J168" s="37"/>
      <c r="K168" s="37"/>
      <c r="L168" s="40"/>
      <c r="M168" s="195"/>
      <c r="N168" s="196"/>
      <c r="O168" s="65"/>
      <c r="P168" s="65"/>
      <c r="Q168" s="65"/>
      <c r="R168" s="65"/>
      <c r="S168" s="65"/>
      <c r="T168" s="66"/>
      <c r="U168" s="35"/>
      <c r="V168" s="35"/>
      <c r="W168" s="35"/>
      <c r="X168" s="35"/>
      <c r="Y168" s="35"/>
      <c r="Z168" s="35"/>
      <c r="AA168" s="35"/>
      <c r="AB168" s="35"/>
      <c r="AC168" s="35"/>
      <c r="AD168" s="35"/>
      <c r="AE168" s="35"/>
      <c r="AT168" s="18" t="s">
        <v>154</v>
      </c>
      <c r="AU168" s="18" t="s">
        <v>81</v>
      </c>
    </row>
    <row r="169" spans="1:65" s="2" customFormat="1" ht="21.75" customHeight="1">
      <c r="A169" s="35"/>
      <c r="B169" s="36"/>
      <c r="C169" s="179" t="s">
        <v>406</v>
      </c>
      <c r="D169" s="179" t="s">
        <v>147</v>
      </c>
      <c r="E169" s="180" t="s">
        <v>898</v>
      </c>
      <c r="F169" s="181" t="s">
        <v>899</v>
      </c>
      <c r="G169" s="182" t="s">
        <v>294</v>
      </c>
      <c r="H169" s="183">
        <v>2</v>
      </c>
      <c r="I169" s="184"/>
      <c r="J169" s="185">
        <f>ROUND(I169*H169,2)</f>
        <v>0</v>
      </c>
      <c r="K169" s="181" t="s">
        <v>151</v>
      </c>
      <c r="L169" s="40"/>
      <c r="M169" s="186" t="s">
        <v>19</v>
      </c>
      <c r="N169" s="187" t="s">
        <v>42</v>
      </c>
      <c r="O169" s="65"/>
      <c r="P169" s="188">
        <f>O169*H169</f>
        <v>0</v>
      </c>
      <c r="Q169" s="188">
        <v>3.2000000000000003E-4</v>
      </c>
      <c r="R169" s="188">
        <f>Q169*H169</f>
        <v>6.4000000000000005E-4</v>
      </c>
      <c r="S169" s="188">
        <v>0</v>
      </c>
      <c r="T169" s="189">
        <f>S169*H169</f>
        <v>0</v>
      </c>
      <c r="U169" s="35"/>
      <c r="V169" s="35"/>
      <c r="W169" s="35"/>
      <c r="X169" s="35"/>
      <c r="Y169" s="35"/>
      <c r="Z169" s="35"/>
      <c r="AA169" s="35"/>
      <c r="AB169" s="35"/>
      <c r="AC169" s="35"/>
      <c r="AD169" s="35"/>
      <c r="AE169" s="35"/>
      <c r="AR169" s="190" t="s">
        <v>263</v>
      </c>
      <c r="AT169" s="190" t="s">
        <v>147</v>
      </c>
      <c r="AU169" s="190" t="s">
        <v>81</v>
      </c>
      <c r="AY169" s="18" t="s">
        <v>144</v>
      </c>
      <c r="BE169" s="191">
        <f>IF(N169="základní",J169,0)</f>
        <v>0</v>
      </c>
      <c r="BF169" s="191">
        <f>IF(N169="snížená",J169,0)</f>
        <v>0</v>
      </c>
      <c r="BG169" s="191">
        <f>IF(N169="zákl. přenesená",J169,0)</f>
        <v>0</v>
      </c>
      <c r="BH169" s="191">
        <f>IF(N169="sníž. přenesená",J169,0)</f>
        <v>0</v>
      </c>
      <c r="BI169" s="191">
        <f>IF(N169="nulová",J169,0)</f>
        <v>0</v>
      </c>
      <c r="BJ169" s="18" t="s">
        <v>79</v>
      </c>
      <c r="BK169" s="191">
        <f>ROUND(I169*H169,2)</f>
        <v>0</v>
      </c>
      <c r="BL169" s="18" t="s">
        <v>263</v>
      </c>
      <c r="BM169" s="190" t="s">
        <v>900</v>
      </c>
    </row>
    <row r="170" spans="1:65" s="2" customFormat="1" ht="11.25">
      <c r="A170" s="35"/>
      <c r="B170" s="36"/>
      <c r="C170" s="37"/>
      <c r="D170" s="192" t="s">
        <v>154</v>
      </c>
      <c r="E170" s="37"/>
      <c r="F170" s="193" t="s">
        <v>901</v>
      </c>
      <c r="G170" s="37"/>
      <c r="H170" s="37"/>
      <c r="I170" s="194"/>
      <c r="J170" s="37"/>
      <c r="K170" s="37"/>
      <c r="L170" s="40"/>
      <c r="M170" s="195"/>
      <c r="N170" s="196"/>
      <c r="O170" s="65"/>
      <c r="P170" s="65"/>
      <c r="Q170" s="65"/>
      <c r="R170" s="65"/>
      <c r="S170" s="65"/>
      <c r="T170" s="66"/>
      <c r="U170" s="35"/>
      <c r="V170" s="35"/>
      <c r="W170" s="35"/>
      <c r="X170" s="35"/>
      <c r="Y170" s="35"/>
      <c r="Z170" s="35"/>
      <c r="AA170" s="35"/>
      <c r="AB170" s="35"/>
      <c r="AC170" s="35"/>
      <c r="AD170" s="35"/>
      <c r="AE170" s="35"/>
      <c r="AT170" s="18" t="s">
        <v>154</v>
      </c>
      <c r="AU170" s="18" t="s">
        <v>81</v>
      </c>
    </row>
    <row r="171" spans="1:65" s="2" customFormat="1" ht="21.75" customHeight="1">
      <c r="A171" s="35"/>
      <c r="B171" s="36"/>
      <c r="C171" s="179" t="s">
        <v>757</v>
      </c>
      <c r="D171" s="179" t="s">
        <v>147</v>
      </c>
      <c r="E171" s="180" t="s">
        <v>902</v>
      </c>
      <c r="F171" s="181" t="s">
        <v>903</v>
      </c>
      <c r="G171" s="182" t="s">
        <v>294</v>
      </c>
      <c r="H171" s="183">
        <v>4</v>
      </c>
      <c r="I171" s="184"/>
      <c r="J171" s="185">
        <f>ROUND(I171*H171,2)</f>
        <v>0</v>
      </c>
      <c r="K171" s="181" t="s">
        <v>151</v>
      </c>
      <c r="L171" s="40"/>
      <c r="M171" s="186" t="s">
        <v>19</v>
      </c>
      <c r="N171" s="187" t="s">
        <v>42</v>
      </c>
      <c r="O171" s="65"/>
      <c r="P171" s="188">
        <f>O171*H171</f>
        <v>0</v>
      </c>
      <c r="Q171" s="188">
        <v>3.4000000000000002E-4</v>
      </c>
      <c r="R171" s="188">
        <f>Q171*H171</f>
        <v>1.3600000000000001E-3</v>
      </c>
      <c r="S171" s="188">
        <v>0</v>
      </c>
      <c r="T171" s="189">
        <f>S171*H171</f>
        <v>0</v>
      </c>
      <c r="U171" s="35"/>
      <c r="V171" s="35"/>
      <c r="W171" s="35"/>
      <c r="X171" s="35"/>
      <c r="Y171" s="35"/>
      <c r="Z171" s="35"/>
      <c r="AA171" s="35"/>
      <c r="AB171" s="35"/>
      <c r="AC171" s="35"/>
      <c r="AD171" s="35"/>
      <c r="AE171" s="35"/>
      <c r="AR171" s="190" t="s">
        <v>263</v>
      </c>
      <c r="AT171" s="190" t="s">
        <v>147</v>
      </c>
      <c r="AU171" s="190" t="s">
        <v>81</v>
      </c>
      <c r="AY171" s="18" t="s">
        <v>144</v>
      </c>
      <c r="BE171" s="191">
        <f>IF(N171="základní",J171,0)</f>
        <v>0</v>
      </c>
      <c r="BF171" s="191">
        <f>IF(N171="snížená",J171,0)</f>
        <v>0</v>
      </c>
      <c r="BG171" s="191">
        <f>IF(N171="zákl. přenesená",J171,0)</f>
        <v>0</v>
      </c>
      <c r="BH171" s="191">
        <f>IF(N171="sníž. přenesená",J171,0)</f>
        <v>0</v>
      </c>
      <c r="BI171" s="191">
        <f>IF(N171="nulová",J171,0)</f>
        <v>0</v>
      </c>
      <c r="BJ171" s="18" t="s">
        <v>79</v>
      </c>
      <c r="BK171" s="191">
        <f>ROUND(I171*H171,2)</f>
        <v>0</v>
      </c>
      <c r="BL171" s="18" t="s">
        <v>263</v>
      </c>
      <c r="BM171" s="190" t="s">
        <v>904</v>
      </c>
    </row>
    <row r="172" spans="1:65" s="2" customFormat="1" ht="11.25">
      <c r="A172" s="35"/>
      <c r="B172" s="36"/>
      <c r="C172" s="37"/>
      <c r="D172" s="192" t="s">
        <v>154</v>
      </c>
      <c r="E172" s="37"/>
      <c r="F172" s="193" t="s">
        <v>905</v>
      </c>
      <c r="G172" s="37"/>
      <c r="H172" s="37"/>
      <c r="I172" s="194"/>
      <c r="J172" s="37"/>
      <c r="K172" s="37"/>
      <c r="L172" s="40"/>
      <c r="M172" s="195"/>
      <c r="N172" s="196"/>
      <c r="O172" s="65"/>
      <c r="P172" s="65"/>
      <c r="Q172" s="65"/>
      <c r="R172" s="65"/>
      <c r="S172" s="65"/>
      <c r="T172" s="66"/>
      <c r="U172" s="35"/>
      <c r="V172" s="35"/>
      <c r="W172" s="35"/>
      <c r="X172" s="35"/>
      <c r="Y172" s="35"/>
      <c r="Z172" s="35"/>
      <c r="AA172" s="35"/>
      <c r="AB172" s="35"/>
      <c r="AC172" s="35"/>
      <c r="AD172" s="35"/>
      <c r="AE172" s="35"/>
      <c r="AT172" s="18" t="s">
        <v>154</v>
      </c>
      <c r="AU172" s="18" t="s">
        <v>81</v>
      </c>
    </row>
    <row r="173" spans="1:65" s="2" customFormat="1" ht="33" customHeight="1">
      <c r="A173" s="35"/>
      <c r="B173" s="36"/>
      <c r="C173" s="179" t="s">
        <v>409</v>
      </c>
      <c r="D173" s="179" t="s">
        <v>147</v>
      </c>
      <c r="E173" s="180" t="s">
        <v>906</v>
      </c>
      <c r="F173" s="181" t="s">
        <v>907</v>
      </c>
      <c r="G173" s="182" t="s">
        <v>237</v>
      </c>
      <c r="H173" s="183">
        <v>7</v>
      </c>
      <c r="I173" s="184"/>
      <c r="J173" s="185">
        <f>ROUND(I173*H173,2)</f>
        <v>0</v>
      </c>
      <c r="K173" s="181" t="s">
        <v>151</v>
      </c>
      <c r="L173" s="40"/>
      <c r="M173" s="186" t="s">
        <v>19</v>
      </c>
      <c r="N173" s="187" t="s">
        <v>42</v>
      </c>
      <c r="O173" s="65"/>
      <c r="P173" s="188">
        <f>O173*H173</f>
        <v>0</v>
      </c>
      <c r="Q173" s="188">
        <v>2.7E-4</v>
      </c>
      <c r="R173" s="188">
        <f>Q173*H173</f>
        <v>1.89E-3</v>
      </c>
      <c r="S173" s="188">
        <v>0</v>
      </c>
      <c r="T173" s="189">
        <f>S173*H173</f>
        <v>0</v>
      </c>
      <c r="U173" s="35"/>
      <c r="V173" s="35"/>
      <c r="W173" s="35"/>
      <c r="X173" s="35"/>
      <c r="Y173" s="35"/>
      <c r="Z173" s="35"/>
      <c r="AA173" s="35"/>
      <c r="AB173" s="35"/>
      <c r="AC173" s="35"/>
      <c r="AD173" s="35"/>
      <c r="AE173" s="35"/>
      <c r="AR173" s="190" t="s">
        <v>263</v>
      </c>
      <c r="AT173" s="190" t="s">
        <v>147</v>
      </c>
      <c r="AU173" s="190" t="s">
        <v>81</v>
      </c>
      <c r="AY173" s="18" t="s">
        <v>144</v>
      </c>
      <c r="BE173" s="191">
        <f>IF(N173="základní",J173,0)</f>
        <v>0</v>
      </c>
      <c r="BF173" s="191">
        <f>IF(N173="snížená",J173,0)</f>
        <v>0</v>
      </c>
      <c r="BG173" s="191">
        <f>IF(N173="zákl. přenesená",J173,0)</f>
        <v>0</v>
      </c>
      <c r="BH173" s="191">
        <f>IF(N173="sníž. přenesená",J173,0)</f>
        <v>0</v>
      </c>
      <c r="BI173" s="191">
        <f>IF(N173="nulová",J173,0)</f>
        <v>0</v>
      </c>
      <c r="BJ173" s="18" t="s">
        <v>79</v>
      </c>
      <c r="BK173" s="191">
        <f>ROUND(I173*H173,2)</f>
        <v>0</v>
      </c>
      <c r="BL173" s="18" t="s">
        <v>263</v>
      </c>
      <c r="BM173" s="190" t="s">
        <v>908</v>
      </c>
    </row>
    <row r="174" spans="1:65" s="2" customFormat="1" ht="11.25">
      <c r="A174" s="35"/>
      <c r="B174" s="36"/>
      <c r="C174" s="37"/>
      <c r="D174" s="192" t="s">
        <v>154</v>
      </c>
      <c r="E174" s="37"/>
      <c r="F174" s="193" t="s">
        <v>909</v>
      </c>
      <c r="G174" s="37"/>
      <c r="H174" s="37"/>
      <c r="I174" s="194"/>
      <c r="J174" s="37"/>
      <c r="K174" s="37"/>
      <c r="L174" s="40"/>
      <c r="M174" s="195"/>
      <c r="N174" s="196"/>
      <c r="O174" s="65"/>
      <c r="P174" s="65"/>
      <c r="Q174" s="65"/>
      <c r="R174" s="65"/>
      <c r="S174" s="65"/>
      <c r="T174" s="66"/>
      <c r="U174" s="35"/>
      <c r="V174" s="35"/>
      <c r="W174" s="35"/>
      <c r="X174" s="35"/>
      <c r="Y174" s="35"/>
      <c r="Z174" s="35"/>
      <c r="AA174" s="35"/>
      <c r="AB174" s="35"/>
      <c r="AC174" s="35"/>
      <c r="AD174" s="35"/>
      <c r="AE174" s="35"/>
      <c r="AT174" s="18" t="s">
        <v>154</v>
      </c>
      <c r="AU174" s="18" t="s">
        <v>81</v>
      </c>
    </row>
    <row r="175" spans="1:65" s="2" customFormat="1" ht="33" customHeight="1">
      <c r="A175" s="35"/>
      <c r="B175" s="36"/>
      <c r="C175" s="179" t="s">
        <v>910</v>
      </c>
      <c r="D175" s="179" t="s">
        <v>147</v>
      </c>
      <c r="E175" s="180" t="s">
        <v>911</v>
      </c>
      <c r="F175" s="181" t="s">
        <v>912</v>
      </c>
      <c r="G175" s="182" t="s">
        <v>237</v>
      </c>
      <c r="H175" s="183">
        <v>49</v>
      </c>
      <c r="I175" s="184"/>
      <c r="J175" s="185">
        <f>ROUND(I175*H175,2)</f>
        <v>0</v>
      </c>
      <c r="K175" s="181" t="s">
        <v>151</v>
      </c>
      <c r="L175" s="40"/>
      <c r="M175" s="186" t="s">
        <v>19</v>
      </c>
      <c r="N175" s="187" t="s">
        <v>42</v>
      </c>
      <c r="O175" s="65"/>
      <c r="P175" s="188">
        <f>O175*H175</f>
        <v>0</v>
      </c>
      <c r="Q175" s="188">
        <v>3.4000000000000002E-4</v>
      </c>
      <c r="R175" s="188">
        <f>Q175*H175</f>
        <v>1.6660000000000001E-2</v>
      </c>
      <c r="S175" s="188">
        <v>0</v>
      </c>
      <c r="T175" s="189">
        <f>S175*H175</f>
        <v>0</v>
      </c>
      <c r="U175" s="35"/>
      <c r="V175" s="35"/>
      <c r="W175" s="35"/>
      <c r="X175" s="35"/>
      <c r="Y175" s="35"/>
      <c r="Z175" s="35"/>
      <c r="AA175" s="35"/>
      <c r="AB175" s="35"/>
      <c r="AC175" s="35"/>
      <c r="AD175" s="35"/>
      <c r="AE175" s="35"/>
      <c r="AR175" s="190" t="s">
        <v>263</v>
      </c>
      <c r="AT175" s="190" t="s">
        <v>147</v>
      </c>
      <c r="AU175" s="190" t="s">
        <v>81</v>
      </c>
      <c r="AY175" s="18" t="s">
        <v>144</v>
      </c>
      <c r="BE175" s="191">
        <f>IF(N175="základní",J175,0)</f>
        <v>0</v>
      </c>
      <c r="BF175" s="191">
        <f>IF(N175="snížená",J175,0)</f>
        <v>0</v>
      </c>
      <c r="BG175" s="191">
        <f>IF(N175="zákl. přenesená",J175,0)</f>
        <v>0</v>
      </c>
      <c r="BH175" s="191">
        <f>IF(N175="sníž. přenesená",J175,0)</f>
        <v>0</v>
      </c>
      <c r="BI175" s="191">
        <f>IF(N175="nulová",J175,0)</f>
        <v>0</v>
      </c>
      <c r="BJ175" s="18" t="s">
        <v>79</v>
      </c>
      <c r="BK175" s="191">
        <f>ROUND(I175*H175,2)</f>
        <v>0</v>
      </c>
      <c r="BL175" s="18" t="s">
        <v>263</v>
      </c>
      <c r="BM175" s="190" t="s">
        <v>913</v>
      </c>
    </row>
    <row r="176" spans="1:65" s="2" customFormat="1" ht="11.25">
      <c r="A176" s="35"/>
      <c r="B176" s="36"/>
      <c r="C176" s="37"/>
      <c r="D176" s="192" t="s">
        <v>154</v>
      </c>
      <c r="E176" s="37"/>
      <c r="F176" s="193" t="s">
        <v>914</v>
      </c>
      <c r="G176" s="37"/>
      <c r="H176" s="37"/>
      <c r="I176" s="194"/>
      <c r="J176" s="37"/>
      <c r="K176" s="37"/>
      <c r="L176" s="40"/>
      <c r="M176" s="195"/>
      <c r="N176" s="196"/>
      <c r="O176" s="65"/>
      <c r="P176" s="65"/>
      <c r="Q176" s="65"/>
      <c r="R176" s="65"/>
      <c r="S176" s="65"/>
      <c r="T176" s="66"/>
      <c r="U176" s="35"/>
      <c r="V176" s="35"/>
      <c r="W176" s="35"/>
      <c r="X176" s="35"/>
      <c r="Y176" s="35"/>
      <c r="Z176" s="35"/>
      <c r="AA176" s="35"/>
      <c r="AB176" s="35"/>
      <c r="AC176" s="35"/>
      <c r="AD176" s="35"/>
      <c r="AE176" s="35"/>
      <c r="AT176" s="18" t="s">
        <v>154</v>
      </c>
      <c r="AU176" s="18" t="s">
        <v>81</v>
      </c>
    </row>
    <row r="177" spans="1:65" s="2" customFormat="1" ht="24.2" customHeight="1">
      <c r="A177" s="35"/>
      <c r="B177" s="36"/>
      <c r="C177" s="179" t="s">
        <v>413</v>
      </c>
      <c r="D177" s="179" t="s">
        <v>147</v>
      </c>
      <c r="E177" s="180" t="s">
        <v>915</v>
      </c>
      <c r="F177" s="181" t="s">
        <v>916</v>
      </c>
      <c r="G177" s="182" t="s">
        <v>231</v>
      </c>
      <c r="H177" s="183">
        <v>0.82</v>
      </c>
      <c r="I177" s="184"/>
      <c r="J177" s="185">
        <f>ROUND(I177*H177,2)</f>
        <v>0</v>
      </c>
      <c r="K177" s="181" t="s">
        <v>151</v>
      </c>
      <c r="L177" s="40"/>
      <c r="M177" s="186" t="s">
        <v>19</v>
      </c>
      <c r="N177" s="187" t="s">
        <v>42</v>
      </c>
      <c r="O177" s="65"/>
      <c r="P177" s="188">
        <f>O177*H177</f>
        <v>0</v>
      </c>
      <c r="Q177" s="188">
        <v>0</v>
      </c>
      <c r="R177" s="188">
        <f>Q177*H177</f>
        <v>0</v>
      </c>
      <c r="S177" s="188">
        <v>0</v>
      </c>
      <c r="T177" s="189">
        <f>S177*H177</f>
        <v>0</v>
      </c>
      <c r="U177" s="35"/>
      <c r="V177" s="35"/>
      <c r="W177" s="35"/>
      <c r="X177" s="35"/>
      <c r="Y177" s="35"/>
      <c r="Z177" s="35"/>
      <c r="AA177" s="35"/>
      <c r="AB177" s="35"/>
      <c r="AC177" s="35"/>
      <c r="AD177" s="35"/>
      <c r="AE177" s="35"/>
      <c r="AR177" s="190" t="s">
        <v>263</v>
      </c>
      <c r="AT177" s="190" t="s">
        <v>147</v>
      </c>
      <c r="AU177" s="190" t="s">
        <v>81</v>
      </c>
      <c r="AY177" s="18" t="s">
        <v>144</v>
      </c>
      <c r="BE177" s="191">
        <f>IF(N177="základní",J177,0)</f>
        <v>0</v>
      </c>
      <c r="BF177" s="191">
        <f>IF(N177="snížená",J177,0)</f>
        <v>0</v>
      </c>
      <c r="BG177" s="191">
        <f>IF(N177="zákl. přenesená",J177,0)</f>
        <v>0</v>
      </c>
      <c r="BH177" s="191">
        <f>IF(N177="sníž. přenesená",J177,0)</f>
        <v>0</v>
      </c>
      <c r="BI177" s="191">
        <f>IF(N177="nulová",J177,0)</f>
        <v>0</v>
      </c>
      <c r="BJ177" s="18" t="s">
        <v>79</v>
      </c>
      <c r="BK177" s="191">
        <f>ROUND(I177*H177,2)</f>
        <v>0</v>
      </c>
      <c r="BL177" s="18" t="s">
        <v>263</v>
      </c>
      <c r="BM177" s="190" t="s">
        <v>917</v>
      </c>
    </row>
    <row r="178" spans="1:65" s="2" customFormat="1" ht="11.25">
      <c r="A178" s="35"/>
      <c r="B178" s="36"/>
      <c r="C178" s="37"/>
      <c r="D178" s="192" t="s">
        <v>154</v>
      </c>
      <c r="E178" s="37"/>
      <c r="F178" s="193" t="s">
        <v>918</v>
      </c>
      <c r="G178" s="37"/>
      <c r="H178" s="37"/>
      <c r="I178" s="194"/>
      <c r="J178" s="37"/>
      <c r="K178" s="37"/>
      <c r="L178" s="40"/>
      <c r="M178" s="195"/>
      <c r="N178" s="196"/>
      <c r="O178" s="65"/>
      <c r="P178" s="65"/>
      <c r="Q178" s="65"/>
      <c r="R178" s="65"/>
      <c r="S178" s="65"/>
      <c r="T178" s="66"/>
      <c r="U178" s="35"/>
      <c r="V178" s="35"/>
      <c r="W178" s="35"/>
      <c r="X178" s="35"/>
      <c r="Y178" s="35"/>
      <c r="Z178" s="35"/>
      <c r="AA178" s="35"/>
      <c r="AB178" s="35"/>
      <c r="AC178" s="35"/>
      <c r="AD178" s="35"/>
      <c r="AE178" s="35"/>
      <c r="AT178" s="18" t="s">
        <v>154</v>
      </c>
      <c r="AU178" s="18" t="s">
        <v>81</v>
      </c>
    </row>
    <row r="179" spans="1:65" s="2" customFormat="1" ht="24.2" customHeight="1">
      <c r="A179" s="35"/>
      <c r="B179" s="36"/>
      <c r="C179" s="179" t="s">
        <v>919</v>
      </c>
      <c r="D179" s="179" t="s">
        <v>147</v>
      </c>
      <c r="E179" s="180" t="s">
        <v>920</v>
      </c>
      <c r="F179" s="181" t="s">
        <v>921</v>
      </c>
      <c r="G179" s="182" t="s">
        <v>231</v>
      </c>
      <c r="H179" s="183">
        <v>0.42899999999999999</v>
      </c>
      <c r="I179" s="184"/>
      <c r="J179" s="185">
        <f>ROUND(I179*H179,2)</f>
        <v>0</v>
      </c>
      <c r="K179" s="181" t="s">
        <v>151</v>
      </c>
      <c r="L179" s="40"/>
      <c r="M179" s="186" t="s">
        <v>19</v>
      </c>
      <c r="N179" s="187" t="s">
        <v>42</v>
      </c>
      <c r="O179" s="65"/>
      <c r="P179" s="188">
        <f>O179*H179</f>
        <v>0</v>
      </c>
      <c r="Q179" s="188">
        <v>0</v>
      </c>
      <c r="R179" s="188">
        <f>Q179*H179</f>
        <v>0</v>
      </c>
      <c r="S179" s="188">
        <v>0</v>
      </c>
      <c r="T179" s="189">
        <f>S179*H179</f>
        <v>0</v>
      </c>
      <c r="U179" s="35"/>
      <c r="V179" s="35"/>
      <c r="W179" s="35"/>
      <c r="X179" s="35"/>
      <c r="Y179" s="35"/>
      <c r="Z179" s="35"/>
      <c r="AA179" s="35"/>
      <c r="AB179" s="35"/>
      <c r="AC179" s="35"/>
      <c r="AD179" s="35"/>
      <c r="AE179" s="35"/>
      <c r="AR179" s="190" t="s">
        <v>263</v>
      </c>
      <c r="AT179" s="190" t="s">
        <v>147</v>
      </c>
      <c r="AU179" s="190" t="s">
        <v>81</v>
      </c>
      <c r="AY179" s="18" t="s">
        <v>144</v>
      </c>
      <c r="BE179" s="191">
        <f>IF(N179="základní",J179,0)</f>
        <v>0</v>
      </c>
      <c r="BF179" s="191">
        <f>IF(N179="snížená",J179,0)</f>
        <v>0</v>
      </c>
      <c r="BG179" s="191">
        <f>IF(N179="zákl. přenesená",J179,0)</f>
        <v>0</v>
      </c>
      <c r="BH179" s="191">
        <f>IF(N179="sníž. přenesená",J179,0)</f>
        <v>0</v>
      </c>
      <c r="BI179" s="191">
        <f>IF(N179="nulová",J179,0)</f>
        <v>0</v>
      </c>
      <c r="BJ179" s="18" t="s">
        <v>79</v>
      </c>
      <c r="BK179" s="191">
        <f>ROUND(I179*H179,2)</f>
        <v>0</v>
      </c>
      <c r="BL179" s="18" t="s">
        <v>263</v>
      </c>
      <c r="BM179" s="190" t="s">
        <v>922</v>
      </c>
    </row>
    <row r="180" spans="1:65" s="2" customFormat="1" ht="11.25">
      <c r="A180" s="35"/>
      <c r="B180" s="36"/>
      <c r="C180" s="37"/>
      <c r="D180" s="192" t="s">
        <v>154</v>
      </c>
      <c r="E180" s="37"/>
      <c r="F180" s="193" t="s">
        <v>923</v>
      </c>
      <c r="G180" s="37"/>
      <c r="H180" s="37"/>
      <c r="I180" s="194"/>
      <c r="J180" s="37"/>
      <c r="K180" s="37"/>
      <c r="L180" s="40"/>
      <c r="M180" s="195"/>
      <c r="N180" s="196"/>
      <c r="O180" s="65"/>
      <c r="P180" s="65"/>
      <c r="Q180" s="65"/>
      <c r="R180" s="65"/>
      <c r="S180" s="65"/>
      <c r="T180" s="66"/>
      <c r="U180" s="35"/>
      <c r="V180" s="35"/>
      <c r="W180" s="35"/>
      <c r="X180" s="35"/>
      <c r="Y180" s="35"/>
      <c r="Z180" s="35"/>
      <c r="AA180" s="35"/>
      <c r="AB180" s="35"/>
      <c r="AC180" s="35"/>
      <c r="AD180" s="35"/>
      <c r="AE180" s="35"/>
      <c r="AT180" s="18" t="s">
        <v>154</v>
      </c>
      <c r="AU180" s="18" t="s">
        <v>81</v>
      </c>
    </row>
    <row r="181" spans="1:65" s="2" customFormat="1" ht="24.2" customHeight="1">
      <c r="A181" s="35"/>
      <c r="B181" s="36"/>
      <c r="C181" s="179" t="s">
        <v>421</v>
      </c>
      <c r="D181" s="179" t="s">
        <v>147</v>
      </c>
      <c r="E181" s="180" t="s">
        <v>924</v>
      </c>
      <c r="F181" s="181" t="s">
        <v>925</v>
      </c>
      <c r="G181" s="182" t="s">
        <v>231</v>
      </c>
      <c r="H181" s="183">
        <v>0.42899999999999999</v>
      </c>
      <c r="I181" s="184"/>
      <c r="J181" s="185">
        <f>ROUND(I181*H181,2)</f>
        <v>0</v>
      </c>
      <c r="K181" s="181" t="s">
        <v>151</v>
      </c>
      <c r="L181" s="40"/>
      <c r="M181" s="186" t="s">
        <v>19</v>
      </c>
      <c r="N181" s="187" t="s">
        <v>42</v>
      </c>
      <c r="O181" s="65"/>
      <c r="P181" s="188">
        <f>O181*H181</f>
        <v>0</v>
      </c>
      <c r="Q181" s="188">
        <v>0</v>
      </c>
      <c r="R181" s="188">
        <f>Q181*H181</f>
        <v>0</v>
      </c>
      <c r="S181" s="188">
        <v>0</v>
      </c>
      <c r="T181" s="189">
        <f>S181*H181</f>
        <v>0</v>
      </c>
      <c r="U181" s="35"/>
      <c r="V181" s="35"/>
      <c r="W181" s="35"/>
      <c r="X181" s="35"/>
      <c r="Y181" s="35"/>
      <c r="Z181" s="35"/>
      <c r="AA181" s="35"/>
      <c r="AB181" s="35"/>
      <c r="AC181" s="35"/>
      <c r="AD181" s="35"/>
      <c r="AE181" s="35"/>
      <c r="AR181" s="190" t="s">
        <v>263</v>
      </c>
      <c r="AT181" s="190" t="s">
        <v>147</v>
      </c>
      <c r="AU181" s="190" t="s">
        <v>81</v>
      </c>
      <c r="AY181" s="18" t="s">
        <v>144</v>
      </c>
      <c r="BE181" s="191">
        <f>IF(N181="základní",J181,0)</f>
        <v>0</v>
      </c>
      <c r="BF181" s="191">
        <f>IF(N181="snížená",J181,0)</f>
        <v>0</v>
      </c>
      <c r="BG181" s="191">
        <f>IF(N181="zákl. přenesená",J181,0)</f>
        <v>0</v>
      </c>
      <c r="BH181" s="191">
        <f>IF(N181="sníž. přenesená",J181,0)</f>
        <v>0</v>
      </c>
      <c r="BI181" s="191">
        <f>IF(N181="nulová",J181,0)</f>
        <v>0</v>
      </c>
      <c r="BJ181" s="18" t="s">
        <v>79</v>
      </c>
      <c r="BK181" s="191">
        <f>ROUND(I181*H181,2)</f>
        <v>0</v>
      </c>
      <c r="BL181" s="18" t="s">
        <v>263</v>
      </c>
      <c r="BM181" s="190" t="s">
        <v>926</v>
      </c>
    </row>
    <row r="182" spans="1:65" s="2" customFormat="1" ht="11.25">
      <c r="A182" s="35"/>
      <c r="B182" s="36"/>
      <c r="C182" s="37"/>
      <c r="D182" s="192" t="s">
        <v>154</v>
      </c>
      <c r="E182" s="37"/>
      <c r="F182" s="193" t="s">
        <v>927</v>
      </c>
      <c r="G182" s="37"/>
      <c r="H182" s="37"/>
      <c r="I182" s="194"/>
      <c r="J182" s="37"/>
      <c r="K182" s="37"/>
      <c r="L182" s="40"/>
      <c r="M182" s="195"/>
      <c r="N182" s="196"/>
      <c r="O182" s="65"/>
      <c r="P182" s="65"/>
      <c r="Q182" s="65"/>
      <c r="R182" s="65"/>
      <c r="S182" s="65"/>
      <c r="T182" s="66"/>
      <c r="U182" s="35"/>
      <c r="V182" s="35"/>
      <c r="W182" s="35"/>
      <c r="X182" s="35"/>
      <c r="Y182" s="35"/>
      <c r="Z182" s="35"/>
      <c r="AA182" s="35"/>
      <c r="AB182" s="35"/>
      <c r="AC182" s="35"/>
      <c r="AD182" s="35"/>
      <c r="AE182" s="35"/>
      <c r="AT182" s="18" t="s">
        <v>154</v>
      </c>
      <c r="AU182" s="18" t="s">
        <v>81</v>
      </c>
    </row>
    <row r="183" spans="1:65" s="12" customFormat="1" ht="22.9" customHeight="1">
      <c r="B183" s="163"/>
      <c r="C183" s="164"/>
      <c r="D183" s="165" t="s">
        <v>70</v>
      </c>
      <c r="E183" s="177" t="s">
        <v>928</v>
      </c>
      <c r="F183" s="177" t="s">
        <v>929</v>
      </c>
      <c r="G183" s="164"/>
      <c r="H183" s="164"/>
      <c r="I183" s="167"/>
      <c r="J183" s="178">
        <f>BK183</f>
        <v>0</v>
      </c>
      <c r="K183" s="164"/>
      <c r="L183" s="169"/>
      <c r="M183" s="170"/>
      <c r="N183" s="171"/>
      <c r="O183" s="171"/>
      <c r="P183" s="172">
        <f>SUM(P184:P197)</f>
        <v>0</v>
      </c>
      <c r="Q183" s="171"/>
      <c r="R183" s="172">
        <f>SUM(R184:R197)</f>
        <v>3.0360000000000002E-2</v>
      </c>
      <c r="S183" s="171"/>
      <c r="T183" s="173">
        <f>SUM(T184:T197)</f>
        <v>0</v>
      </c>
      <c r="AR183" s="174" t="s">
        <v>81</v>
      </c>
      <c r="AT183" s="175" t="s">
        <v>70</v>
      </c>
      <c r="AU183" s="175" t="s">
        <v>79</v>
      </c>
      <c r="AY183" s="174" t="s">
        <v>144</v>
      </c>
      <c r="BK183" s="176">
        <f>SUM(BK184:BK197)</f>
        <v>0</v>
      </c>
    </row>
    <row r="184" spans="1:65" s="2" customFormat="1" ht="16.5" customHeight="1">
      <c r="A184" s="35"/>
      <c r="B184" s="36"/>
      <c r="C184" s="179" t="s">
        <v>930</v>
      </c>
      <c r="D184" s="179" t="s">
        <v>147</v>
      </c>
      <c r="E184" s="180" t="s">
        <v>931</v>
      </c>
      <c r="F184" s="181" t="s">
        <v>932</v>
      </c>
      <c r="G184" s="182" t="s">
        <v>294</v>
      </c>
      <c r="H184" s="183">
        <v>6</v>
      </c>
      <c r="I184" s="184"/>
      <c r="J184" s="185">
        <f>ROUND(I184*H184,2)</f>
        <v>0</v>
      </c>
      <c r="K184" s="181" t="s">
        <v>151</v>
      </c>
      <c r="L184" s="40"/>
      <c r="M184" s="186" t="s">
        <v>19</v>
      </c>
      <c r="N184" s="187" t="s">
        <v>42</v>
      </c>
      <c r="O184" s="65"/>
      <c r="P184" s="188">
        <f>O184*H184</f>
        <v>0</v>
      </c>
      <c r="Q184" s="188">
        <v>2.4000000000000001E-4</v>
      </c>
      <c r="R184" s="188">
        <f>Q184*H184</f>
        <v>1.4400000000000001E-3</v>
      </c>
      <c r="S184" s="188">
        <v>0</v>
      </c>
      <c r="T184" s="189">
        <f>S184*H184</f>
        <v>0</v>
      </c>
      <c r="U184" s="35"/>
      <c r="V184" s="35"/>
      <c r="W184" s="35"/>
      <c r="X184" s="35"/>
      <c r="Y184" s="35"/>
      <c r="Z184" s="35"/>
      <c r="AA184" s="35"/>
      <c r="AB184" s="35"/>
      <c r="AC184" s="35"/>
      <c r="AD184" s="35"/>
      <c r="AE184" s="35"/>
      <c r="AR184" s="190" t="s">
        <v>263</v>
      </c>
      <c r="AT184" s="190" t="s">
        <v>147</v>
      </c>
      <c r="AU184" s="190" t="s">
        <v>81</v>
      </c>
      <c r="AY184" s="18" t="s">
        <v>144</v>
      </c>
      <c r="BE184" s="191">
        <f>IF(N184="základní",J184,0)</f>
        <v>0</v>
      </c>
      <c r="BF184" s="191">
        <f>IF(N184="snížená",J184,0)</f>
        <v>0</v>
      </c>
      <c r="BG184" s="191">
        <f>IF(N184="zákl. přenesená",J184,0)</f>
        <v>0</v>
      </c>
      <c r="BH184" s="191">
        <f>IF(N184="sníž. přenesená",J184,0)</f>
        <v>0</v>
      </c>
      <c r="BI184" s="191">
        <f>IF(N184="nulová",J184,0)</f>
        <v>0</v>
      </c>
      <c r="BJ184" s="18" t="s">
        <v>79</v>
      </c>
      <c r="BK184" s="191">
        <f>ROUND(I184*H184,2)</f>
        <v>0</v>
      </c>
      <c r="BL184" s="18" t="s">
        <v>263</v>
      </c>
      <c r="BM184" s="190" t="s">
        <v>933</v>
      </c>
    </row>
    <row r="185" spans="1:65" s="2" customFormat="1" ht="11.25">
      <c r="A185" s="35"/>
      <c r="B185" s="36"/>
      <c r="C185" s="37"/>
      <c r="D185" s="192" t="s">
        <v>154</v>
      </c>
      <c r="E185" s="37"/>
      <c r="F185" s="193" t="s">
        <v>934</v>
      </c>
      <c r="G185" s="37"/>
      <c r="H185" s="37"/>
      <c r="I185" s="194"/>
      <c r="J185" s="37"/>
      <c r="K185" s="37"/>
      <c r="L185" s="40"/>
      <c r="M185" s="195"/>
      <c r="N185" s="196"/>
      <c r="O185" s="65"/>
      <c r="P185" s="65"/>
      <c r="Q185" s="65"/>
      <c r="R185" s="65"/>
      <c r="S185" s="65"/>
      <c r="T185" s="66"/>
      <c r="U185" s="35"/>
      <c r="V185" s="35"/>
      <c r="W185" s="35"/>
      <c r="X185" s="35"/>
      <c r="Y185" s="35"/>
      <c r="Z185" s="35"/>
      <c r="AA185" s="35"/>
      <c r="AB185" s="35"/>
      <c r="AC185" s="35"/>
      <c r="AD185" s="35"/>
      <c r="AE185" s="35"/>
      <c r="AT185" s="18" t="s">
        <v>154</v>
      </c>
      <c r="AU185" s="18" t="s">
        <v>81</v>
      </c>
    </row>
    <row r="186" spans="1:65" s="2" customFormat="1" ht="16.5" customHeight="1">
      <c r="A186" s="35"/>
      <c r="B186" s="36"/>
      <c r="C186" s="179" t="s">
        <v>424</v>
      </c>
      <c r="D186" s="179" t="s">
        <v>147</v>
      </c>
      <c r="E186" s="180" t="s">
        <v>935</v>
      </c>
      <c r="F186" s="181" t="s">
        <v>936</v>
      </c>
      <c r="G186" s="182" t="s">
        <v>294</v>
      </c>
      <c r="H186" s="183">
        <v>3</v>
      </c>
      <c r="I186" s="184"/>
      <c r="J186" s="185">
        <f>ROUND(I186*H186,2)</f>
        <v>0</v>
      </c>
      <c r="K186" s="181" t="s">
        <v>151</v>
      </c>
      <c r="L186" s="40"/>
      <c r="M186" s="186" t="s">
        <v>19</v>
      </c>
      <c r="N186" s="187" t="s">
        <v>42</v>
      </c>
      <c r="O186" s="65"/>
      <c r="P186" s="188">
        <f>O186*H186</f>
        <v>0</v>
      </c>
      <c r="Q186" s="188">
        <v>9.2000000000000003E-4</v>
      </c>
      <c r="R186" s="188">
        <f>Q186*H186</f>
        <v>2.7600000000000003E-3</v>
      </c>
      <c r="S186" s="188">
        <v>0</v>
      </c>
      <c r="T186" s="189">
        <f>S186*H186</f>
        <v>0</v>
      </c>
      <c r="U186" s="35"/>
      <c r="V186" s="35"/>
      <c r="W186" s="35"/>
      <c r="X186" s="35"/>
      <c r="Y186" s="35"/>
      <c r="Z186" s="35"/>
      <c r="AA186" s="35"/>
      <c r="AB186" s="35"/>
      <c r="AC186" s="35"/>
      <c r="AD186" s="35"/>
      <c r="AE186" s="35"/>
      <c r="AR186" s="190" t="s">
        <v>263</v>
      </c>
      <c r="AT186" s="190" t="s">
        <v>147</v>
      </c>
      <c r="AU186" s="190" t="s">
        <v>81</v>
      </c>
      <c r="AY186" s="18" t="s">
        <v>144</v>
      </c>
      <c r="BE186" s="191">
        <f>IF(N186="základní",J186,0)</f>
        <v>0</v>
      </c>
      <c r="BF186" s="191">
        <f>IF(N186="snížená",J186,0)</f>
        <v>0</v>
      </c>
      <c r="BG186" s="191">
        <f>IF(N186="zákl. přenesená",J186,0)</f>
        <v>0</v>
      </c>
      <c r="BH186" s="191">
        <f>IF(N186="sníž. přenesená",J186,0)</f>
        <v>0</v>
      </c>
      <c r="BI186" s="191">
        <f>IF(N186="nulová",J186,0)</f>
        <v>0</v>
      </c>
      <c r="BJ186" s="18" t="s">
        <v>79</v>
      </c>
      <c r="BK186" s="191">
        <f>ROUND(I186*H186,2)</f>
        <v>0</v>
      </c>
      <c r="BL186" s="18" t="s">
        <v>263</v>
      </c>
      <c r="BM186" s="190" t="s">
        <v>937</v>
      </c>
    </row>
    <row r="187" spans="1:65" s="2" customFormat="1" ht="11.25">
      <c r="A187" s="35"/>
      <c r="B187" s="36"/>
      <c r="C187" s="37"/>
      <c r="D187" s="192" t="s">
        <v>154</v>
      </c>
      <c r="E187" s="37"/>
      <c r="F187" s="193" t="s">
        <v>938</v>
      </c>
      <c r="G187" s="37"/>
      <c r="H187" s="37"/>
      <c r="I187" s="194"/>
      <c r="J187" s="37"/>
      <c r="K187" s="37"/>
      <c r="L187" s="40"/>
      <c r="M187" s="195"/>
      <c r="N187" s="196"/>
      <c r="O187" s="65"/>
      <c r="P187" s="65"/>
      <c r="Q187" s="65"/>
      <c r="R187" s="65"/>
      <c r="S187" s="65"/>
      <c r="T187" s="66"/>
      <c r="U187" s="35"/>
      <c r="V187" s="35"/>
      <c r="W187" s="35"/>
      <c r="X187" s="35"/>
      <c r="Y187" s="35"/>
      <c r="Z187" s="35"/>
      <c r="AA187" s="35"/>
      <c r="AB187" s="35"/>
      <c r="AC187" s="35"/>
      <c r="AD187" s="35"/>
      <c r="AE187" s="35"/>
      <c r="AT187" s="18" t="s">
        <v>154</v>
      </c>
      <c r="AU187" s="18" t="s">
        <v>81</v>
      </c>
    </row>
    <row r="188" spans="1:65" s="2" customFormat="1" ht="16.5" customHeight="1">
      <c r="A188" s="35"/>
      <c r="B188" s="36"/>
      <c r="C188" s="179" t="s">
        <v>939</v>
      </c>
      <c r="D188" s="179" t="s">
        <v>147</v>
      </c>
      <c r="E188" s="180" t="s">
        <v>940</v>
      </c>
      <c r="F188" s="181" t="s">
        <v>941</v>
      </c>
      <c r="G188" s="182" t="s">
        <v>294</v>
      </c>
      <c r="H188" s="183">
        <v>6</v>
      </c>
      <c r="I188" s="184"/>
      <c r="J188" s="185">
        <f>ROUND(I188*H188,2)</f>
        <v>0</v>
      </c>
      <c r="K188" s="181" t="s">
        <v>151</v>
      </c>
      <c r="L188" s="40"/>
      <c r="M188" s="186" t="s">
        <v>19</v>
      </c>
      <c r="N188" s="187" t="s">
        <v>42</v>
      </c>
      <c r="O188" s="65"/>
      <c r="P188" s="188">
        <f>O188*H188</f>
        <v>0</v>
      </c>
      <c r="Q188" s="188">
        <v>1.07E-3</v>
      </c>
      <c r="R188" s="188">
        <f>Q188*H188</f>
        <v>6.4200000000000004E-3</v>
      </c>
      <c r="S188" s="188">
        <v>0</v>
      </c>
      <c r="T188" s="189">
        <f>S188*H188</f>
        <v>0</v>
      </c>
      <c r="U188" s="35"/>
      <c r="V188" s="35"/>
      <c r="W188" s="35"/>
      <c r="X188" s="35"/>
      <c r="Y188" s="35"/>
      <c r="Z188" s="35"/>
      <c r="AA188" s="35"/>
      <c r="AB188" s="35"/>
      <c r="AC188" s="35"/>
      <c r="AD188" s="35"/>
      <c r="AE188" s="35"/>
      <c r="AR188" s="190" t="s">
        <v>263</v>
      </c>
      <c r="AT188" s="190" t="s">
        <v>147</v>
      </c>
      <c r="AU188" s="190" t="s">
        <v>81</v>
      </c>
      <c r="AY188" s="18" t="s">
        <v>144</v>
      </c>
      <c r="BE188" s="191">
        <f>IF(N188="základní",J188,0)</f>
        <v>0</v>
      </c>
      <c r="BF188" s="191">
        <f>IF(N188="snížená",J188,0)</f>
        <v>0</v>
      </c>
      <c r="BG188" s="191">
        <f>IF(N188="zákl. přenesená",J188,0)</f>
        <v>0</v>
      </c>
      <c r="BH188" s="191">
        <f>IF(N188="sníž. přenesená",J188,0)</f>
        <v>0</v>
      </c>
      <c r="BI188" s="191">
        <f>IF(N188="nulová",J188,0)</f>
        <v>0</v>
      </c>
      <c r="BJ188" s="18" t="s">
        <v>79</v>
      </c>
      <c r="BK188" s="191">
        <f>ROUND(I188*H188,2)</f>
        <v>0</v>
      </c>
      <c r="BL188" s="18" t="s">
        <v>263</v>
      </c>
      <c r="BM188" s="190" t="s">
        <v>942</v>
      </c>
    </row>
    <row r="189" spans="1:65" s="2" customFormat="1" ht="11.25">
      <c r="A189" s="35"/>
      <c r="B189" s="36"/>
      <c r="C189" s="37"/>
      <c r="D189" s="192" t="s">
        <v>154</v>
      </c>
      <c r="E189" s="37"/>
      <c r="F189" s="193" t="s">
        <v>943</v>
      </c>
      <c r="G189" s="37"/>
      <c r="H189" s="37"/>
      <c r="I189" s="194"/>
      <c r="J189" s="37"/>
      <c r="K189" s="37"/>
      <c r="L189" s="40"/>
      <c r="M189" s="195"/>
      <c r="N189" s="196"/>
      <c r="O189" s="65"/>
      <c r="P189" s="65"/>
      <c r="Q189" s="65"/>
      <c r="R189" s="65"/>
      <c r="S189" s="65"/>
      <c r="T189" s="66"/>
      <c r="U189" s="35"/>
      <c r="V189" s="35"/>
      <c r="W189" s="35"/>
      <c r="X189" s="35"/>
      <c r="Y189" s="35"/>
      <c r="Z189" s="35"/>
      <c r="AA189" s="35"/>
      <c r="AB189" s="35"/>
      <c r="AC189" s="35"/>
      <c r="AD189" s="35"/>
      <c r="AE189" s="35"/>
      <c r="AT189" s="18" t="s">
        <v>154</v>
      </c>
      <c r="AU189" s="18" t="s">
        <v>81</v>
      </c>
    </row>
    <row r="190" spans="1:65" s="2" customFormat="1" ht="16.5" customHeight="1">
      <c r="A190" s="35"/>
      <c r="B190" s="36"/>
      <c r="C190" s="179" t="s">
        <v>426</v>
      </c>
      <c r="D190" s="179" t="s">
        <v>147</v>
      </c>
      <c r="E190" s="180" t="s">
        <v>944</v>
      </c>
      <c r="F190" s="181" t="s">
        <v>945</v>
      </c>
      <c r="G190" s="182" t="s">
        <v>294</v>
      </c>
      <c r="H190" s="183">
        <v>8</v>
      </c>
      <c r="I190" s="184"/>
      <c r="J190" s="185">
        <f>ROUND(I190*H190,2)</f>
        <v>0</v>
      </c>
      <c r="K190" s="181" t="s">
        <v>151</v>
      </c>
      <c r="L190" s="40"/>
      <c r="M190" s="186" t="s">
        <v>19</v>
      </c>
      <c r="N190" s="187" t="s">
        <v>42</v>
      </c>
      <c r="O190" s="65"/>
      <c r="P190" s="188">
        <f>O190*H190</f>
        <v>0</v>
      </c>
      <c r="Q190" s="188">
        <v>1.6800000000000001E-3</v>
      </c>
      <c r="R190" s="188">
        <f>Q190*H190</f>
        <v>1.3440000000000001E-2</v>
      </c>
      <c r="S190" s="188">
        <v>0</v>
      </c>
      <c r="T190" s="189">
        <f>S190*H190</f>
        <v>0</v>
      </c>
      <c r="U190" s="35"/>
      <c r="V190" s="35"/>
      <c r="W190" s="35"/>
      <c r="X190" s="35"/>
      <c r="Y190" s="35"/>
      <c r="Z190" s="35"/>
      <c r="AA190" s="35"/>
      <c r="AB190" s="35"/>
      <c r="AC190" s="35"/>
      <c r="AD190" s="35"/>
      <c r="AE190" s="35"/>
      <c r="AR190" s="190" t="s">
        <v>263</v>
      </c>
      <c r="AT190" s="190" t="s">
        <v>147</v>
      </c>
      <c r="AU190" s="190" t="s">
        <v>81</v>
      </c>
      <c r="AY190" s="18" t="s">
        <v>144</v>
      </c>
      <c r="BE190" s="191">
        <f>IF(N190="základní",J190,0)</f>
        <v>0</v>
      </c>
      <c r="BF190" s="191">
        <f>IF(N190="snížená",J190,0)</f>
        <v>0</v>
      </c>
      <c r="BG190" s="191">
        <f>IF(N190="zákl. přenesená",J190,0)</f>
        <v>0</v>
      </c>
      <c r="BH190" s="191">
        <f>IF(N190="sníž. přenesená",J190,0)</f>
        <v>0</v>
      </c>
      <c r="BI190" s="191">
        <f>IF(N190="nulová",J190,0)</f>
        <v>0</v>
      </c>
      <c r="BJ190" s="18" t="s">
        <v>79</v>
      </c>
      <c r="BK190" s="191">
        <f>ROUND(I190*H190,2)</f>
        <v>0</v>
      </c>
      <c r="BL190" s="18" t="s">
        <v>263</v>
      </c>
      <c r="BM190" s="190" t="s">
        <v>946</v>
      </c>
    </row>
    <row r="191" spans="1:65" s="2" customFormat="1" ht="11.25">
      <c r="A191" s="35"/>
      <c r="B191" s="36"/>
      <c r="C191" s="37"/>
      <c r="D191" s="192" t="s">
        <v>154</v>
      </c>
      <c r="E191" s="37"/>
      <c r="F191" s="193" t="s">
        <v>947</v>
      </c>
      <c r="G191" s="37"/>
      <c r="H191" s="37"/>
      <c r="I191" s="194"/>
      <c r="J191" s="37"/>
      <c r="K191" s="37"/>
      <c r="L191" s="40"/>
      <c r="M191" s="195"/>
      <c r="N191" s="196"/>
      <c r="O191" s="65"/>
      <c r="P191" s="65"/>
      <c r="Q191" s="65"/>
      <c r="R191" s="65"/>
      <c r="S191" s="65"/>
      <c r="T191" s="66"/>
      <c r="U191" s="35"/>
      <c r="V191" s="35"/>
      <c r="W191" s="35"/>
      <c r="X191" s="35"/>
      <c r="Y191" s="35"/>
      <c r="Z191" s="35"/>
      <c r="AA191" s="35"/>
      <c r="AB191" s="35"/>
      <c r="AC191" s="35"/>
      <c r="AD191" s="35"/>
      <c r="AE191" s="35"/>
      <c r="AT191" s="18" t="s">
        <v>154</v>
      </c>
      <c r="AU191" s="18" t="s">
        <v>81</v>
      </c>
    </row>
    <row r="192" spans="1:65" s="2" customFormat="1" ht="16.5" customHeight="1">
      <c r="A192" s="35"/>
      <c r="B192" s="36"/>
      <c r="C192" s="179" t="s">
        <v>948</v>
      </c>
      <c r="D192" s="179" t="s">
        <v>147</v>
      </c>
      <c r="E192" s="180" t="s">
        <v>949</v>
      </c>
      <c r="F192" s="181" t="s">
        <v>950</v>
      </c>
      <c r="G192" s="182" t="s">
        <v>294</v>
      </c>
      <c r="H192" s="183">
        <v>2</v>
      </c>
      <c r="I192" s="184"/>
      <c r="J192" s="185">
        <f>ROUND(I192*H192,2)</f>
        <v>0</v>
      </c>
      <c r="K192" s="181" t="s">
        <v>151</v>
      </c>
      <c r="L192" s="40"/>
      <c r="M192" s="186" t="s">
        <v>19</v>
      </c>
      <c r="N192" s="187" t="s">
        <v>42</v>
      </c>
      <c r="O192" s="65"/>
      <c r="P192" s="188">
        <f>O192*H192</f>
        <v>0</v>
      </c>
      <c r="Q192" s="188">
        <v>3.15E-3</v>
      </c>
      <c r="R192" s="188">
        <f>Q192*H192</f>
        <v>6.3E-3</v>
      </c>
      <c r="S192" s="188">
        <v>0</v>
      </c>
      <c r="T192" s="189">
        <f>S192*H192</f>
        <v>0</v>
      </c>
      <c r="U192" s="35"/>
      <c r="V192" s="35"/>
      <c r="W192" s="35"/>
      <c r="X192" s="35"/>
      <c r="Y192" s="35"/>
      <c r="Z192" s="35"/>
      <c r="AA192" s="35"/>
      <c r="AB192" s="35"/>
      <c r="AC192" s="35"/>
      <c r="AD192" s="35"/>
      <c r="AE192" s="35"/>
      <c r="AR192" s="190" t="s">
        <v>263</v>
      </c>
      <c r="AT192" s="190" t="s">
        <v>147</v>
      </c>
      <c r="AU192" s="190" t="s">
        <v>81</v>
      </c>
      <c r="AY192" s="18" t="s">
        <v>144</v>
      </c>
      <c r="BE192" s="191">
        <f>IF(N192="základní",J192,0)</f>
        <v>0</v>
      </c>
      <c r="BF192" s="191">
        <f>IF(N192="snížená",J192,0)</f>
        <v>0</v>
      </c>
      <c r="BG192" s="191">
        <f>IF(N192="zákl. přenesená",J192,0)</f>
        <v>0</v>
      </c>
      <c r="BH192" s="191">
        <f>IF(N192="sníž. přenesená",J192,0)</f>
        <v>0</v>
      </c>
      <c r="BI192" s="191">
        <f>IF(N192="nulová",J192,0)</f>
        <v>0</v>
      </c>
      <c r="BJ192" s="18" t="s">
        <v>79</v>
      </c>
      <c r="BK192" s="191">
        <f>ROUND(I192*H192,2)</f>
        <v>0</v>
      </c>
      <c r="BL192" s="18" t="s">
        <v>263</v>
      </c>
      <c r="BM192" s="190" t="s">
        <v>951</v>
      </c>
    </row>
    <row r="193" spans="1:65" s="2" customFormat="1" ht="11.25">
      <c r="A193" s="35"/>
      <c r="B193" s="36"/>
      <c r="C193" s="37"/>
      <c r="D193" s="192" t="s">
        <v>154</v>
      </c>
      <c r="E193" s="37"/>
      <c r="F193" s="193" t="s">
        <v>952</v>
      </c>
      <c r="G193" s="37"/>
      <c r="H193" s="37"/>
      <c r="I193" s="194"/>
      <c r="J193" s="37"/>
      <c r="K193" s="37"/>
      <c r="L193" s="40"/>
      <c r="M193" s="195"/>
      <c r="N193" s="196"/>
      <c r="O193" s="65"/>
      <c r="P193" s="65"/>
      <c r="Q193" s="65"/>
      <c r="R193" s="65"/>
      <c r="S193" s="65"/>
      <c r="T193" s="66"/>
      <c r="U193" s="35"/>
      <c r="V193" s="35"/>
      <c r="W193" s="35"/>
      <c r="X193" s="35"/>
      <c r="Y193" s="35"/>
      <c r="Z193" s="35"/>
      <c r="AA193" s="35"/>
      <c r="AB193" s="35"/>
      <c r="AC193" s="35"/>
      <c r="AD193" s="35"/>
      <c r="AE193" s="35"/>
      <c r="AT193" s="18" t="s">
        <v>154</v>
      </c>
      <c r="AU193" s="18" t="s">
        <v>81</v>
      </c>
    </row>
    <row r="194" spans="1:65" s="2" customFormat="1" ht="24.2" customHeight="1">
      <c r="A194" s="35"/>
      <c r="B194" s="36"/>
      <c r="C194" s="179" t="s">
        <v>429</v>
      </c>
      <c r="D194" s="179" t="s">
        <v>147</v>
      </c>
      <c r="E194" s="180" t="s">
        <v>953</v>
      </c>
      <c r="F194" s="181" t="s">
        <v>954</v>
      </c>
      <c r="G194" s="182" t="s">
        <v>231</v>
      </c>
      <c r="H194" s="183">
        <v>0.03</v>
      </c>
      <c r="I194" s="184"/>
      <c r="J194" s="185">
        <f>ROUND(I194*H194,2)</f>
        <v>0</v>
      </c>
      <c r="K194" s="181" t="s">
        <v>151</v>
      </c>
      <c r="L194" s="40"/>
      <c r="M194" s="186" t="s">
        <v>19</v>
      </c>
      <c r="N194" s="187" t="s">
        <v>42</v>
      </c>
      <c r="O194" s="65"/>
      <c r="P194" s="188">
        <f>O194*H194</f>
        <v>0</v>
      </c>
      <c r="Q194" s="188">
        <v>0</v>
      </c>
      <c r="R194" s="188">
        <f>Q194*H194</f>
        <v>0</v>
      </c>
      <c r="S194" s="188">
        <v>0</v>
      </c>
      <c r="T194" s="189">
        <f>S194*H194</f>
        <v>0</v>
      </c>
      <c r="U194" s="35"/>
      <c r="V194" s="35"/>
      <c r="W194" s="35"/>
      <c r="X194" s="35"/>
      <c r="Y194" s="35"/>
      <c r="Z194" s="35"/>
      <c r="AA194" s="35"/>
      <c r="AB194" s="35"/>
      <c r="AC194" s="35"/>
      <c r="AD194" s="35"/>
      <c r="AE194" s="35"/>
      <c r="AR194" s="190" t="s">
        <v>263</v>
      </c>
      <c r="AT194" s="190" t="s">
        <v>147</v>
      </c>
      <c r="AU194" s="190" t="s">
        <v>81</v>
      </c>
      <c r="AY194" s="18" t="s">
        <v>144</v>
      </c>
      <c r="BE194" s="191">
        <f>IF(N194="základní",J194,0)</f>
        <v>0</v>
      </c>
      <c r="BF194" s="191">
        <f>IF(N194="snížená",J194,0)</f>
        <v>0</v>
      </c>
      <c r="BG194" s="191">
        <f>IF(N194="zákl. přenesená",J194,0)</f>
        <v>0</v>
      </c>
      <c r="BH194" s="191">
        <f>IF(N194="sníž. přenesená",J194,0)</f>
        <v>0</v>
      </c>
      <c r="BI194" s="191">
        <f>IF(N194="nulová",J194,0)</f>
        <v>0</v>
      </c>
      <c r="BJ194" s="18" t="s">
        <v>79</v>
      </c>
      <c r="BK194" s="191">
        <f>ROUND(I194*H194,2)</f>
        <v>0</v>
      </c>
      <c r="BL194" s="18" t="s">
        <v>263</v>
      </c>
      <c r="BM194" s="190" t="s">
        <v>955</v>
      </c>
    </row>
    <row r="195" spans="1:65" s="2" customFormat="1" ht="11.25">
      <c r="A195" s="35"/>
      <c r="B195" s="36"/>
      <c r="C195" s="37"/>
      <c r="D195" s="192" t="s">
        <v>154</v>
      </c>
      <c r="E195" s="37"/>
      <c r="F195" s="193" t="s">
        <v>956</v>
      </c>
      <c r="G195" s="37"/>
      <c r="H195" s="37"/>
      <c r="I195" s="194"/>
      <c r="J195" s="37"/>
      <c r="K195" s="37"/>
      <c r="L195" s="40"/>
      <c r="M195" s="195"/>
      <c r="N195" s="196"/>
      <c r="O195" s="65"/>
      <c r="P195" s="65"/>
      <c r="Q195" s="65"/>
      <c r="R195" s="65"/>
      <c r="S195" s="65"/>
      <c r="T195" s="66"/>
      <c r="U195" s="35"/>
      <c r="V195" s="35"/>
      <c r="W195" s="35"/>
      <c r="X195" s="35"/>
      <c r="Y195" s="35"/>
      <c r="Z195" s="35"/>
      <c r="AA195" s="35"/>
      <c r="AB195" s="35"/>
      <c r="AC195" s="35"/>
      <c r="AD195" s="35"/>
      <c r="AE195" s="35"/>
      <c r="AT195" s="18" t="s">
        <v>154</v>
      </c>
      <c r="AU195" s="18" t="s">
        <v>81</v>
      </c>
    </row>
    <row r="196" spans="1:65" s="2" customFormat="1" ht="24.2" customHeight="1">
      <c r="A196" s="35"/>
      <c r="B196" s="36"/>
      <c r="C196" s="179" t="s">
        <v>957</v>
      </c>
      <c r="D196" s="179" t="s">
        <v>147</v>
      </c>
      <c r="E196" s="180" t="s">
        <v>958</v>
      </c>
      <c r="F196" s="181" t="s">
        <v>959</v>
      </c>
      <c r="G196" s="182" t="s">
        <v>231</v>
      </c>
      <c r="H196" s="183">
        <v>0.03</v>
      </c>
      <c r="I196" s="184"/>
      <c r="J196" s="185">
        <f>ROUND(I196*H196,2)</f>
        <v>0</v>
      </c>
      <c r="K196" s="181" t="s">
        <v>151</v>
      </c>
      <c r="L196" s="40"/>
      <c r="M196" s="186" t="s">
        <v>19</v>
      </c>
      <c r="N196" s="187" t="s">
        <v>42</v>
      </c>
      <c r="O196" s="65"/>
      <c r="P196" s="188">
        <f>O196*H196</f>
        <v>0</v>
      </c>
      <c r="Q196" s="188">
        <v>0</v>
      </c>
      <c r="R196" s="188">
        <f>Q196*H196</f>
        <v>0</v>
      </c>
      <c r="S196" s="188">
        <v>0</v>
      </c>
      <c r="T196" s="189">
        <f>S196*H196</f>
        <v>0</v>
      </c>
      <c r="U196" s="35"/>
      <c r="V196" s="35"/>
      <c r="W196" s="35"/>
      <c r="X196" s="35"/>
      <c r="Y196" s="35"/>
      <c r="Z196" s="35"/>
      <c r="AA196" s="35"/>
      <c r="AB196" s="35"/>
      <c r="AC196" s="35"/>
      <c r="AD196" s="35"/>
      <c r="AE196" s="35"/>
      <c r="AR196" s="190" t="s">
        <v>263</v>
      </c>
      <c r="AT196" s="190" t="s">
        <v>147</v>
      </c>
      <c r="AU196" s="190" t="s">
        <v>81</v>
      </c>
      <c r="AY196" s="18" t="s">
        <v>144</v>
      </c>
      <c r="BE196" s="191">
        <f>IF(N196="základní",J196,0)</f>
        <v>0</v>
      </c>
      <c r="BF196" s="191">
        <f>IF(N196="snížená",J196,0)</f>
        <v>0</v>
      </c>
      <c r="BG196" s="191">
        <f>IF(N196="zákl. přenesená",J196,0)</f>
        <v>0</v>
      </c>
      <c r="BH196" s="191">
        <f>IF(N196="sníž. přenesená",J196,0)</f>
        <v>0</v>
      </c>
      <c r="BI196" s="191">
        <f>IF(N196="nulová",J196,0)</f>
        <v>0</v>
      </c>
      <c r="BJ196" s="18" t="s">
        <v>79</v>
      </c>
      <c r="BK196" s="191">
        <f>ROUND(I196*H196,2)</f>
        <v>0</v>
      </c>
      <c r="BL196" s="18" t="s">
        <v>263</v>
      </c>
      <c r="BM196" s="190" t="s">
        <v>960</v>
      </c>
    </row>
    <row r="197" spans="1:65" s="2" customFormat="1" ht="11.25">
      <c r="A197" s="35"/>
      <c r="B197" s="36"/>
      <c r="C197" s="37"/>
      <c r="D197" s="192" t="s">
        <v>154</v>
      </c>
      <c r="E197" s="37"/>
      <c r="F197" s="193" t="s">
        <v>961</v>
      </c>
      <c r="G197" s="37"/>
      <c r="H197" s="37"/>
      <c r="I197" s="194"/>
      <c r="J197" s="37"/>
      <c r="K197" s="37"/>
      <c r="L197" s="40"/>
      <c r="M197" s="195"/>
      <c r="N197" s="196"/>
      <c r="O197" s="65"/>
      <c r="P197" s="65"/>
      <c r="Q197" s="65"/>
      <c r="R197" s="65"/>
      <c r="S197" s="65"/>
      <c r="T197" s="66"/>
      <c r="U197" s="35"/>
      <c r="V197" s="35"/>
      <c r="W197" s="35"/>
      <c r="X197" s="35"/>
      <c r="Y197" s="35"/>
      <c r="Z197" s="35"/>
      <c r="AA197" s="35"/>
      <c r="AB197" s="35"/>
      <c r="AC197" s="35"/>
      <c r="AD197" s="35"/>
      <c r="AE197" s="35"/>
      <c r="AT197" s="18" t="s">
        <v>154</v>
      </c>
      <c r="AU197" s="18" t="s">
        <v>81</v>
      </c>
    </row>
    <row r="198" spans="1:65" s="12" customFormat="1" ht="22.9" customHeight="1">
      <c r="B198" s="163"/>
      <c r="C198" s="164"/>
      <c r="D198" s="165" t="s">
        <v>70</v>
      </c>
      <c r="E198" s="177" t="s">
        <v>962</v>
      </c>
      <c r="F198" s="177" t="s">
        <v>963</v>
      </c>
      <c r="G198" s="164"/>
      <c r="H198" s="164"/>
      <c r="I198" s="167"/>
      <c r="J198" s="178">
        <f>BK198</f>
        <v>0</v>
      </c>
      <c r="K198" s="164"/>
      <c r="L198" s="169"/>
      <c r="M198" s="170"/>
      <c r="N198" s="171"/>
      <c r="O198" s="171"/>
      <c r="P198" s="172">
        <f>SUM(P199:P202)</f>
        <v>0</v>
      </c>
      <c r="Q198" s="171"/>
      <c r="R198" s="172">
        <f>SUM(R199:R202)</f>
        <v>0</v>
      </c>
      <c r="S198" s="171"/>
      <c r="T198" s="173">
        <f>SUM(T199:T202)</f>
        <v>0</v>
      </c>
      <c r="AR198" s="174" t="s">
        <v>81</v>
      </c>
      <c r="AT198" s="175" t="s">
        <v>70</v>
      </c>
      <c r="AU198" s="175" t="s">
        <v>79</v>
      </c>
      <c r="AY198" s="174" t="s">
        <v>144</v>
      </c>
      <c r="BK198" s="176">
        <f>SUM(BK199:BK202)</f>
        <v>0</v>
      </c>
    </row>
    <row r="199" spans="1:65" s="2" customFormat="1" ht="24.2" customHeight="1">
      <c r="A199" s="35"/>
      <c r="B199" s="36"/>
      <c r="C199" s="179" t="s">
        <v>430</v>
      </c>
      <c r="D199" s="179" t="s">
        <v>147</v>
      </c>
      <c r="E199" s="180" t="s">
        <v>964</v>
      </c>
      <c r="F199" s="181" t="s">
        <v>965</v>
      </c>
      <c r="G199" s="182" t="s">
        <v>966</v>
      </c>
      <c r="H199" s="183">
        <v>1</v>
      </c>
      <c r="I199" s="184"/>
      <c r="J199" s="185">
        <f>ROUND(I199*H199,2)</f>
        <v>0</v>
      </c>
      <c r="K199" s="181" t="s">
        <v>151</v>
      </c>
      <c r="L199" s="40"/>
      <c r="M199" s="186" t="s">
        <v>19</v>
      </c>
      <c r="N199" s="187" t="s">
        <v>42</v>
      </c>
      <c r="O199" s="65"/>
      <c r="P199" s="188">
        <f>O199*H199</f>
        <v>0</v>
      </c>
      <c r="Q199" s="188">
        <v>0</v>
      </c>
      <c r="R199" s="188">
        <f>Q199*H199</f>
        <v>0</v>
      </c>
      <c r="S199" s="188">
        <v>0</v>
      </c>
      <c r="T199" s="189">
        <f>S199*H199</f>
        <v>0</v>
      </c>
      <c r="U199" s="35"/>
      <c r="V199" s="35"/>
      <c r="W199" s="35"/>
      <c r="X199" s="35"/>
      <c r="Y199" s="35"/>
      <c r="Z199" s="35"/>
      <c r="AA199" s="35"/>
      <c r="AB199" s="35"/>
      <c r="AC199" s="35"/>
      <c r="AD199" s="35"/>
      <c r="AE199" s="35"/>
      <c r="AR199" s="190" t="s">
        <v>263</v>
      </c>
      <c r="AT199" s="190" t="s">
        <v>147</v>
      </c>
      <c r="AU199" s="190" t="s">
        <v>81</v>
      </c>
      <c r="AY199" s="18" t="s">
        <v>144</v>
      </c>
      <c r="BE199" s="191">
        <f>IF(N199="základní",J199,0)</f>
        <v>0</v>
      </c>
      <c r="BF199" s="191">
        <f>IF(N199="snížená",J199,0)</f>
        <v>0</v>
      </c>
      <c r="BG199" s="191">
        <f>IF(N199="zákl. přenesená",J199,0)</f>
        <v>0</v>
      </c>
      <c r="BH199" s="191">
        <f>IF(N199="sníž. přenesená",J199,0)</f>
        <v>0</v>
      </c>
      <c r="BI199" s="191">
        <f>IF(N199="nulová",J199,0)</f>
        <v>0</v>
      </c>
      <c r="BJ199" s="18" t="s">
        <v>79</v>
      </c>
      <c r="BK199" s="191">
        <f>ROUND(I199*H199,2)</f>
        <v>0</v>
      </c>
      <c r="BL199" s="18" t="s">
        <v>263</v>
      </c>
      <c r="BM199" s="190" t="s">
        <v>967</v>
      </c>
    </row>
    <row r="200" spans="1:65" s="2" customFormat="1" ht="11.25">
      <c r="A200" s="35"/>
      <c r="B200" s="36"/>
      <c r="C200" s="37"/>
      <c r="D200" s="192" t="s">
        <v>154</v>
      </c>
      <c r="E200" s="37"/>
      <c r="F200" s="193" t="s">
        <v>968</v>
      </c>
      <c r="G200" s="37"/>
      <c r="H200" s="37"/>
      <c r="I200" s="194"/>
      <c r="J200" s="37"/>
      <c r="K200" s="37"/>
      <c r="L200" s="40"/>
      <c r="M200" s="195"/>
      <c r="N200" s="196"/>
      <c r="O200" s="65"/>
      <c r="P200" s="65"/>
      <c r="Q200" s="65"/>
      <c r="R200" s="65"/>
      <c r="S200" s="65"/>
      <c r="T200" s="66"/>
      <c r="U200" s="35"/>
      <c r="V200" s="35"/>
      <c r="W200" s="35"/>
      <c r="X200" s="35"/>
      <c r="Y200" s="35"/>
      <c r="Z200" s="35"/>
      <c r="AA200" s="35"/>
      <c r="AB200" s="35"/>
      <c r="AC200" s="35"/>
      <c r="AD200" s="35"/>
      <c r="AE200" s="35"/>
      <c r="AT200" s="18" t="s">
        <v>154</v>
      </c>
      <c r="AU200" s="18" t="s">
        <v>81</v>
      </c>
    </row>
    <row r="201" spans="1:65" s="2" customFormat="1" ht="24.2" customHeight="1">
      <c r="A201" s="35"/>
      <c r="B201" s="36"/>
      <c r="C201" s="179" t="s">
        <v>969</v>
      </c>
      <c r="D201" s="179" t="s">
        <v>147</v>
      </c>
      <c r="E201" s="180" t="s">
        <v>970</v>
      </c>
      <c r="F201" s="181" t="s">
        <v>971</v>
      </c>
      <c r="G201" s="182" t="s">
        <v>966</v>
      </c>
      <c r="H201" s="183">
        <v>1</v>
      </c>
      <c r="I201" s="184"/>
      <c r="J201" s="185">
        <f>ROUND(I201*H201,2)</f>
        <v>0</v>
      </c>
      <c r="K201" s="181" t="s">
        <v>151</v>
      </c>
      <c r="L201" s="40"/>
      <c r="M201" s="186" t="s">
        <v>19</v>
      </c>
      <c r="N201" s="187" t="s">
        <v>42</v>
      </c>
      <c r="O201" s="65"/>
      <c r="P201" s="188">
        <f>O201*H201</f>
        <v>0</v>
      </c>
      <c r="Q201" s="188">
        <v>0</v>
      </c>
      <c r="R201" s="188">
        <f>Q201*H201</f>
        <v>0</v>
      </c>
      <c r="S201" s="188">
        <v>0</v>
      </c>
      <c r="T201" s="189">
        <f>S201*H201</f>
        <v>0</v>
      </c>
      <c r="U201" s="35"/>
      <c r="V201" s="35"/>
      <c r="W201" s="35"/>
      <c r="X201" s="35"/>
      <c r="Y201" s="35"/>
      <c r="Z201" s="35"/>
      <c r="AA201" s="35"/>
      <c r="AB201" s="35"/>
      <c r="AC201" s="35"/>
      <c r="AD201" s="35"/>
      <c r="AE201" s="35"/>
      <c r="AR201" s="190" t="s">
        <v>263</v>
      </c>
      <c r="AT201" s="190" t="s">
        <v>147</v>
      </c>
      <c r="AU201" s="190" t="s">
        <v>81</v>
      </c>
      <c r="AY201" s="18" t="s">
        <v>144</v>
      </c>
      <c r="BE201" s="191">
        <f>IF(N201="základní",J201,0)</f>
        <v>0</v>
      </c>
      <c r="BF201" s="191">
        <f>IF(N201="snížená",J201,0)</f>
        <v>0</v>
      </c>
      <c r="BG201" s="191">
        <f>IF(N201="zákl. přenesená",J201,0)</f>
        <v>0</v>
      </c>
      <c r="BH201" s="191">
        <f>IF(N201="sníž. přenesená",J201,0)</f>
        <v>0</v>
      </c>
      <c r="BI201" s="191">
        <f>IF(N201="nulová",J201,0)</f>
        <v>0</v>
      </c>
      <c r="BJ201" s="18" t="s">
        <v>79</v>
      </c>
      <c r="BK201" s="191">
        <f>ROUND(I201*H201,2)</f>
        <v>0</v>
      </c>
      <c r="BL201" s="18" t="s">
        <v>263</v>
      </c>
      <c r="BM201" s="190" t="s">
        <v>972</v>
      </c>
    </row>
    <row r="202" spans="1:65" s="2" customFormat="1" ht="11.25">
      <c r="A202" s="35"/>
      <c r="B202" s="36"/>
      <c r="C202" s="37"/>
      <c r="D202" s="192" t="s">
        <v>154</v>
      </c>
      <c r="E202" s="37"/>
      <c r="F202" s="193" t="s">
        <v>973</v>
      </c>
      <c r="G202" s="37"/>
      <c r="H202" s="37"/>
      <c r="I202" s="194"/>
      <c r="J202" s="37"/>
      <c r="K202" s="37"/>
      <c r="L202" s="40"/>
      <c r="M202" s="195"/>
      <c r="N202" s="196"/>
      <c r="O202" s="65"/>
      <c r="P202" s="65"/>
      <c r="Q202" s="65"/>
      <c r="R202" s="65"/>
      <c r="S202" s="65"/>
      <c r="T202" s="66"/>
      <c r="U202" s="35"/>
      <c r="V202" s="35"/>
      <c r="W202" s="35"/>
      <c r="X202" s="35"/>
      <c r="Y202" s="35"/>
      <c r="Z202" s="35"/>
      <c r="AA202" s="35"/>
      <c r="AB202" s="35"/>
      <c r="AC202" s="35"/>
      <c r="AD202" s="35"/>
      <c r="AE202" s="35"/>
      <c r="AT202" s="18" t="s">
        <v>154</v>
      </c>
      <c r="AU202" s="18" t="s">
        <v>81</v>
      </c>
    </row>
    <row r="203" spans="1:65" s="12" customFormat="1" ht="25.9" customHeight="1">
      <c r="B203" s="163"/>
      <c r="C203" s="164"/>
      <c r="D203" s="165" t="s">
        <v>70</v>
      </c>
      <c r="E203" s="166" t="s">
        <v>750</v>
      </c>
      <c r="F203" s="166" t="s">
        <v>751</v>
      </c>
      <c r="G203" s="164"/>
      <c r="H203" s="164"/>
      <c r="I203" s="167"/>
      <c r="J203" s="168">
        <f>BK203</f>
        <v>0</v>
      </c>
      <c r="K203" s="164"/>
      <c r="L203" s="169"/>
      <c r="M203" s="170"/>
      <c r="N203" s="171"/>
      <c r="O203" s="171"/>
      <c r="P203" s="172">
        <f>SUM(P204:P209)</f>
        <v>0</v>
      </c>
      <c r="Q203" s="171"/>
      <c r="R203" s="172">
        <f>SUM(R204:R209)</f>
        <v>0</v>
      </c>
      <c r="S203" s="171"/>
      <c r="T203" s="173">
        <f>SUM(T204:T209)</f>
        <v>0</v>
      </c>
      <c r="AR203" s="174" t="s">
        <v>152</v>
      </c>
      <c r="AT203" s="175" t="s">
        <v>70</v>
      </c>
      <c r="AU203" s="175" t="s">
        <v>71</v>
      </c>
      <c r="AY203" s="174" t="s">
        <v>144</v>
      </c>
      <c r="BK203" s="176">
        <f>SUM(BK204:BK209)</f>
        <v>0</v>
      </c>
    </row>
    <row r="204" spans="1:65" s="2" customFormat="1" ht="21.75" customHeight="1">
      <c r="A204" s="35"/>
      <c r="B204" s="36"/>
      <c r="C204" s="179" t="s">
        <v>433</v>
      </c>
      <c r="D204" s="179" t="s">
        <v>147</v>
      </c>
      <c r="E204" s="180" t="s">
        <v>974</v>
      </c>
      <c r="F204" s="181" t="s">
        <v>975</v>
      </c>
      <c r="G204" s="182" t="s">
        <v>754</v>
      </c>
      <c r="H204" s="183">
        <v>24</v>
      </c>
      <c r="I204" s="184"/>
      <c r="J204" s="185">
        <f>ROUND(I204*H204,2)</f>
        <v>0</v>
      </c>
      <c r="K204" s="181" t="s">
        <v>151</v>
      </c>
      <c r="L204" s="40"/>
      <c r="M204" s="186" t="s">
        <v>19</v>
      </c>
      <c r="N204" s="187" t="s">
        <v>42</v>
      </c>
      <c r="O204" s="65"/>
      <c r="P204" s="188">
        <f>O204*H204</f>
        <v>0</v>
      </c>
      <c r="Q204" s="188">
        <v>0</v>
      </c>
      <c r="R204" s="188">
        <f>Q204*H204</f>
        <v>0</v>
      </c>
      <c r="S204" s="188">
        <v>0</v>
      </c>
      <c r="T204" s="189">
        <f>S204*H204</f>
        <v>0</v>
      </c>
      <c r="U204" s="35"/>
      <c r="V204" s="35"/>
      <c r="W204" s="35"/>
      <c r="X204" s="35"/>
      <c r="Y204" s="35"/>
      <c r="Z204" s="35"/>
      <c r="AA204" s="35"/>
      <c r="AB204" s="35"/>
      <c r="AC204" s="35"/>
      <c r="AD204" s="35"/>
      <c r="AE204" s="35"/>
      <c r="AR204" s="190" t="s">
        <v>336</v>
      </c>
      <c r="AT204" s="190" t="s">
        <v>147</v>
      </c>
      <c r="AU204" s="190" t="s">
        <v>79</v>
      </c>
      <c r="AY204" s="18" t="s">
        <v>144</v>
      </c>
      <c r="BE204" s="191">
        <f>IF(N204="základní",J204,0)</f>
        <v>0</v>
      </c>
      <c r="BF204" s="191">
        <f>IF(N204="snížená",J204,0)</f>
        <v>0</v>
      </c>
      <c r="BG204" s="191">
        <f>IF(N204="zákl. přenesená",J204,0)</f>
        <v>0</v>
      </c>
      <c r="BH204" s="191">
        <f>IF(N204="sníž. přenesená",J204,0)</f>
        <v>0</v>
      </c>
      <c r="BI204" s="191">
        <f>IF(N204="nulová",J204,0)</f>
        <v>0</v>
      </c>
      <c r="BJ204" s="18" t="s">
        <v>79</v>
      </c>
      <c r="BK204" s="191">
        <f>ROUND(I204*H204,2)</f>
        <v>0</v>
      </c>
      <c r="BL204" s="18" t="s">
        <v>336</v>
      </c>
      <c r="BM204" s="190" t="s">
        <v>976</v>
      </c>
    </row>
    <row r="205" spans="1:65" s="2" customFormat="1" ht="11.25">
      <c r="A205" s="35"/>
      <c r="B205" s="36"/>
      <c r="C205" s="37"/>
      <c r="D205" s="192" t="s">
        <v>154</v>
      </c>
      <c r="E205" s="37"/>
      <c r="F205" s="193" t="s">
        <v>977</v>
      </c>
      <c r="G205" s="37"/>
      <c r="H205" s="37"/>
      <c r="I205" s="194"/>
      <c r="J205" s="37"/>
      <c r="K205" s="37"/>
      <c r="L205" s="40"/>
      <c r="M205" s="195"/>
      <c r="N205" s="196"/>
      <c r="O205" s="65"/>
      <c r="P205" s="65"/>
      <c r="Q205" s="65"/>
      <c r="R205" s="65"/>
      <c r="S205" s="65"/>
      <c r="T205" s="66"/>
      <c r="U205" s="35"/>
      <c r="V205" s="35"/>
      <c r="W205" s="35"/>
      <c r="X205" s="35"/>
      <c r="Y205" s="35"/>
      <c r="Z205" s="35"/>
      <c r="AA205" s="35"/>
      <c r="AB205" s="35"/>
      <c r="AC205" s="35"/>
      <c r="AD205" s="35"/>
      <c r="AE205" s="35"/>
      <c r="AT205" s="18" t="s">
        <v>154</v>
      </c>
      <c r="AU205" s="18" t="s">
        <v>79</v>
      </c>
    </row>
    <row r="206" spans="1:65" s="2" customFormat="1" ht="21.75" customHeight="1">
      <c r="A206" s="35"/>
      <c r="B206" s="36"/>
      <c r="C206" s="179" t="s">
        <v>978</v>
      </c>
      <c r="D206" s="179" t="s">
        <v>147</v>
      </c>
      <c r="E206" s="180" t="s">
        <v>752</v>
      </c>
      <c r="F206" s="181" t="s">
        <v>979</v>
      </c>
      <c r="G206" s="182" t="s">
        <v>754</v>
      </c>
      <c r="H206" s="183">
        <v>36</v>
      </c>
      <c r="I206" s="184"/>
      <c r="J206" s="185">
        <f>ROUND(I206*H206,2)</f>
        <v>0</v>
      </c>
      <c r="K206" s="181" t="s">
        <v>151</v>
      </c>
      <c r="L206" s="40"/>
      <c r="M206" s="186" t="s">
        <v>19</v>
      </c>
      <c r="N206" s="187" t="s">
        <v>42</v>
      </c>
      <c r="O206" s="65"/>
      <c r="P206" s="188">
        <f>O206*H206</f>
        <v>0</v>
      </c>
      <c r="Q206" s="188">
        <v>0</v>
      </c>
      <c r="R206" s="188">
        <f>Q206*H206</f>
        <v>0</v>
      </c>
      <c r="S206" s="188">
        <v>0</v>
      </c>
      <c r="T206" s="189">
        <f>S206*H206</f>
        <v>0</v>
      </c>
      <c r="U206" s="35"/>
      <c r="V206" s="35"/>
      <c r="W206" s="35"/>
      <c r="X206" s="35"/>
      <c r="Y206" s="35"/>
      <c r="Z206" s="35"/>
      <c r="AA206" s="35"/>
      <c r="AB206" s="35"/>
      <c r="AC206" s="35"/>
      <c r="AD206" s="35"/>
      <c r="AE206" s="35"/>
      <c r="AR206" s="190" t="s">
        <v>336</v>
      </c>
      <c r="AT206" s="190" t="s">
        <v>147</v>
      </c>
      <c r="AU206" s="190" t="s">
        <v>79</v>
      </c>
      <c r="AY206" s="18" t="s">
        <v>144</v>
      </c>
      <c r="BE206" s="191">
        <f>IF(N206="základní",J206,0)</f>
        <v>0</v>
      </c>
      <c r="BF206" s="191">
        <f>IF(N206="snížená",J206,0)</f>
        <v>0</v>
      </c>
      <c r="BG206" s="191">
        <f>IF(N206="zákl. přenesená",J206,0)</f>
        <v>0</v>
      </c>
      <c r="BH206" s="191">
        <f>IF(N206="sníž. přenesená",J206,0)</f>
        <v>0</v>
      </c>
      <c r="BI206" s="191">
        <f>IF(N206="nulová",J206,0)</f>
        <v>0</v>
      </c>
      <c r="BJ206" s="18" t="s">
        <v>79</v>
      </c>
      <c r="BK206" s="191">
        <f>ROUND(I206*H206,2)</f>
        <v>0</v>
      </c>
      <c r="BL206" s="18" t="s">
        <v>336</v>
      </c>
      <c r="BM206" s="190" t="s">
        <v>980</v>
      </c>
    </row>
    <row r="207" spans="1:65" s="2" customFormat="1" ht="11.25">
      <c r="A207" s="35"/>
      <c r="B207" s="36"/>
      <c r="C207" s="37"/>
      <c r="D207" s="192" t="s">
        <v>154</v>
      </c>
      <c r="E207" s="37"/>
      <c r="F207" s="193" t="s">
        <v>756</v>
      </c>
      <c r="G207" s="37"/>
      <c r="H207" s="37"/>
      <c r="I207" s="194"/>
      <c r="J207" s="37"/>
      <c r="K207" s="37"/>
      <c r="L207" s="40"/>
      <c r="M207" s="195"/>
      <c r="N207" s="196"/>
      <c r="O207" s="65"/>
      <c r="P207" s="65"/>
      <c r="Q207" s="65"/>
      <c r="R207" s="65"/>
      <c r="S207" s="65"/>
      <c r="T207" s="66"/>
      <c r="U207" s="35"/>
      <c r="V207" s="35"/>
      <c r="W207" s="35"/>
      <c r="X207" s="35"/>
      <c r="Y207" s="35"/>
      <c r="Z207" s="35"/>
      <c r="AA207" s="35"/>
      <c r="AB207" s="35"/>
      <c r="AC207" s="35"/>
      <c r="AD207" s="35"/>
      <c r="AE207" s="35"/>
      <c r="AT207" s="18" t="s">
        <v>154</v>
      </c>
      <c r="AU207" s="18" t="s">
        <v>79</v>
      </c>
    </row>
    <row r="208" spans="1:65" s="2" customFormat="1" ht="24.2" customHeight="1">
      <c r="A208" s="35"/>
      <c r="B208" s="36"/>
      <c r="C208" s="179" t="s">
        <v>436</v>
      </c>
      <c r="D208" s="179" t="s">
        <v>147</v>
      </c>
      <c r="E208" s="180" t="s">
        <v>762</v>
      </c>
      <c r="F208" s="181" t="s">
        <v>981</v>
      </c>
      <c r="G208" s="182" t="s">
        <v>754</v>
      </c>
      <c r="H208" s="183">
        <v>8</v>
      </c>
      <c r="I208" s="184"/>
      <c r="J208" s="185">
        <f>ROUND(I208*H208,2)</f>
        <v>0</v>
      </c>
      <c r="K208" s="181" t="s">
        <v>151</v>
      </c>
      <c r="L208" s="40"/>
      <c r="M208" s="186" t="s">
        <v>19</v>
      </c>
      <c r="N208" s="187" t="s">
        <v>42</v>
      </c>
      <c r="O208" s="65"/>
      <c r="P208" s="188">
        <f>O208*H208</f>
        <v>0</v>
      </c>
      <c r="Q208" s="188">
        <v>0</v>
      </c>
      <c r="R208" s="188">
        <f>Q208*H208</f>
        <v>0</v>
      </c>
      <c r="S208" s="188">
        <v>0</v>
      </c>
      <c r="T208" s="189">
        <f>S208*H208</f>
        <v>0</v>
      </c>
      <c r="U208" s="35"/>
      <c r="V208" s="35"/>
      <c r="W208" s="35"/>
      <c r="X208" s="35"/>
      <c r="Y208" s="35"/>
      <c r="Z208" s="35"/>
      <c r="AA208" s="35"/>
      <c r="AB208" s="35"/>
      <c r="AC208" s="35"/>
      <c r="AD208" s="35"/>
      <c r="AE208" s="35"/>
      <c r="AR208" s="190" t="s">
        <v>336</v>
      </c>
      <c r="AT208" s="190" t="s">
        <v>147</v>
      </c>
      <c r="AU208" s="190" t="s">
        <v>79</v>
      </c>
      <c r="AY208" s="18" t="s">
        <v>144</v>
      </c>
      <c r="BE208" s="191">
        <f>IF(N208="základní",J208,0)</f>
        <v>0</v>
      </c>
      <c r="BF208" s="191">
        <f>IF(N208="snížená",J208,0)</f>
        <v>0</v>
      </c>
      <c r="BG208" s="191">
        <f>IF(N208="zákl. přenesená",J208,0)</f>
        <v>0</v>
      </c>
      <c r="BH208" s="191">
        <f>IF(N208="sníž. přenesená",J208,0)</f>
        <v>0</v>
      </c>
      <c r="BI208" s="191">
        <f>IF(N208="nulová",J208,0)</f>
        <v>0</v>
      </c>
      <c r="BJ208" s="18" t="s">
        <v>79</v>
      </c>
      <c r="BK208" s="191">
        <f>ROUND(I208*H208,2)</f>
        <v>0</v>
      </c>
      <c r="BL208" s="18" t="s">
        <v>336</v>
      </c>
      <c r="BM208" s="190" t="s">
        <v>982</v>
      </c>
    </row>
    <row r="209" spans="1:47" s="2" customFormat="1" ht="11.25">
      <c r="A209" s="35"/>
      <c r="B209" s="36"/>
      <c r="C209" s="37"/>
      <c r="D209" s="192" t="s">
        <v>154</v>
      </c>
      <c r="E209" s="37"/>
      <c r="F209" s="193" t="s">
        <v>765</v>
      </c>
      <c r="G209" s="37"/>
      <c r="H209" s="37"/>
      <c r="I209" s="194"/>
      <c r="J209" s="37"/>
      <c r="K209" s="37"/>
      <c r="L209" s="40"/>
      <c r="M209" s="247"/>
      <c r="N209" s="248"/>
      <c r="O209" s="243"/>
      <c r="P209" s="243"/>
      <c r="Q209" s="243"/>
      <c r="R209" s="243"/>
      <c r="S209" s="243"/>
      <c r="T209" s="249"/>
      <c r="U209" s="35"/>
      <c r="V209" s="35"/>
      <c r="W209" s="35"/>
      <c r="X209" s="35"/>
      <c r="Y209" s="35"/>
      <c r="Z209" s="35"/>
      <c r="AA209" s="35"/>
      <c r="AB209" s="35"/>
      <c r="AC209" s="35"/>
      <c r="AD209" s="35"/>
      <c r="AE209" s="35"/>
      <c r="AT209" s="18" t="s">
        <v>154</v>
      </c>
      <c r="AU209" s="18" t="s">
        <v>79</v>
      </c>
    </row>
    <row r="210" spans="1:47" s="2" customFormat="1" ht="6.95" customHeight="1">
      <c r="A210" s="35"/>
      <c r="B210" s="48"/>
      <c r="C210" s="49"/>
      <c r="D210" s="49"/>
      <c r="E210" s="49"/>
      <c r="F210" s="49"/>
      <c r="G210" s="49"/>
      <c r="H210" s="49"/>
      <c r="I210" s="49"/>
      <c r="J210" s="49"/>
      <c r="K210" s="49"/>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HMYUI9hMi1ftzC2P6LYbKV9Eoy3/y2s/q8he5DW9YszUaM4zL5jNN/Qb5acY9zxjd15BLuyRDUsgojfQcS6Yzw==" saltValue="jPKCxTT4UOno9PW6H82d0eulQIb1J6WU6HnmXV3laZYnbm7P9GSUfRr/mF9AucMdMB7zBmEN9/9eB6uzBkP/qw==" spinCount="100000" sheet="1" objects="1" scenarios="1" formatColumns="0" formatRows="0" autoFilter="0"/>
  <autoFilter ref="C93:K209"/>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hyperlink ref="F100" r:id="rId2"/>
    <hyperlink ref="F102" r:id="rId3"/>
    <hyperlink ref="F108" r:id="rId4"/>
    <hyperlink ref="F110" r:id="rId5"/>
    <hyperlink ref="F117" r:id="rId6"/>
    <hyperlink ref="F119" r:id="rId7"/>
    <hyperlink ref="F121" r:id="rId8"/>
    <hyperlink ref="F123" r:id="rId9"/>
    <hyperlink ref="F125" r:id="rId10"/>
    <hyperlink ref="F127" r:id="rId11"/>
    <hyperlink ref="F129" r:id="rId12"/>
    <hyperlink ref="F132" r:id="rId13"/>
    <hyperlink ref="F134" r:id="rId14"/>
    <hyperlink ref="F136" r:id="rId15"/>
    <hyperlink ref="F138" r:id="rId16"/>
    <hyperlink ref="F140" r:id="rId17"/>
    <hyperlink ref="F142" r:id="rId18"/>
    <hyperlink ref="F144" r:id="rId19"/>
    <hyperlink ref="F146" r:id="rId20"/>
    <hyperlink ref="F148" r:id="rId21"/>
    <hyperlink ref="F150" r:id="rId22"/>
    <hyperlink ref="F152" r:id="rId23"/>
    <hyperlink ref="F154" r:id="rId24"/>
    <hyperlink ref="F156" r:id="rId25"/>
    <hyperlink ref="F158" r:id="rId26"/>
    <hyperlink ref="F160" r:id="rId27"/>
    <hyperlink ref="F162" r:id="rId28"/>
    <hyperlink ref="F164" r:id="rId29"/>
    <hyperlink ref="F166" r:id="rId30"/>
    <hyperlink ref="F168" r:id="rId31"/>
    <hyperlink ref="F170" r:id="rId32"/>
    <hyperlink ref="F172" r:id="rId33"/>
    <hyperlink ref="F174" r:id="rId34"/>
    <hyperlink ref="F176" r:id="rId35"/>
    <hyperlink ref="F178" r:id="rId36"/>
    <hyperlink ref="F180" r:id="rId37"/>
    <hyperlink ref="F182" r:id="rId38"/>
    <hyperlink ref="F185" r:id="rId39"/>
    <hyperlink ref="F187" r:id="rId40"/>
    <hyperlink ref="F189" r:id="rId41"/>
    <hyperlink ref="F191" r:id="rId42"/>
    <hyperlink ref="F193" r:id="rId43"/>
    <hyperlink ref="F195" r:id="rId44"/>
    <hyperlink ref="F197" r:id="rId45"/>
    <hyperlink ref="F200" r:id="rId46"/>
    <hyperlink ref="F202" r:id="rId47"/>
    <hyperlink ref="F205" r:id="rId48"/>
    <hyperlink ref="F207" r:id="rId49"/>
    <hyperlink ref="F209" r:id="rId5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topLeftCell="A1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104</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983</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22</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tr">
        <f>IF('Rekapitulace stavby'!AN10="","",'Rekapitulace stavby'!AN10)</f>
        <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tr">
        <f>IF('Rekapitulace stavby'!E11="","",'Rekapitulace stavby'!E11)</f>
        <v>SZZ Krnov,p.o.,I.P.Pavlova 552/9, 794 01 Krnov</v>
      </c>
      <c r="F15" s="35"/>
      <c r="G15" s="35"/>
      <c r="H15" s="35"/>
      <c r="I15" s="113" t="s">
        <v>28</v>
      </c>
      <c r="J15" s="104" t="str">
        <f>IF('Rekapitulace stavby'!AN11="","",'Rekapitulace stavby'!AN11)</f>
        <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tr">
        <f>IF('Rekapitulace stavby'!AN16="","",'Rekapitulace stavby'!AN16)</f>
        <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tr">
        <f>IF('Rekapitulace stavby'!E17="","",'Rekapitulace stavby'!E17)</f>
        <v>Janda &amp; Zezula architekti, tř.28 října 1639, FM</v>
      </c>
      <c r="F21" s="35"/>
      <c r="G21" s="35"/>
      <c r="H21" s="35"/>
      <c r="I21" s="113" t="s">
        <v>28</v>
      </c>
      <c r="J21" s="104" t="str">
        <f>IF('Rekapitulace stavby'!AN17="","",'Rekapitulace stavby'!AN17)</f>
        <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tr">
        <f>IF('Rekapitulace stavby'!AN19="","",'Rekapitulace stavby'!AN19)</f>
        <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3" t="s">
        <v>28</v>
      </c>
      <c r="J24" s="104" t="str">
        <f>IF('Rekapitulace stavby'!AN20="","",'Rekapitulace stavby'!AN20)</f>
        <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ROUND(J87,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ROUND((SUM(BE87:BE152)),  2)</f>
        <v>0</v>
      </c>
      <c r="G33" s="35"/>
      <c r="H33" s="35"/>
      <c r="I33" s="125">
        <v>0.21</v>
      </c>
      <c r="J33" s="124">
        <f>ROUND(((SUM(BE87:BE152))*I33),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ROUND((SUM(BF87:BF152)),  2)</f>
        <v>0</v>
      </c>
      <c r="G34" s="35"/>
      <c r="H34" s="35"/>
      <c r="I34" s="125">
        <v>0.15</v>
      </c>
      <c r="J34" s="124">
        <f>ROUND(((SUM(BF87:BF152))*I34),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ROUND((SUM(BG87:BG152)),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ROUND((SUM(BH87:BH152)),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ROUND((SUM(BI87:BI152)),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PS 03 - Úprava elektroinstalace</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SZZ Krnov,p.o.,I.P.Pavlova 552/9, 794 01 Krnov</v>
      </c>
      <c r="G54" s="37"/>
      <c r="H54" s="37"/>
      <c r="I54" s="30" t="s">
        <v>31</v>
      </c>
      <c r="J54" s="33" t="str">
        <f>E21</f>
        <v>Janda &amp; Zezula architekti, tř.28 října 1639, FM</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J87</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984</v>
      </c>
      <c r="E60" s="144"/>
      <c r="F60" s="144"/>
      <c r="G60" s="144"/>
      <c r="H60" s="144"/>
      <c r="I60" s="144"/>
      <c r="J60" s="145">
        <f>J88</f>
        <v>0</v>
      </c>
      <c r="K60" s="142"/>
      <c r="L60" s="146"/>
    </row>
    <row r="61" spans="1:47" s="9" customFormat="1" ht="24.95" customHeight="1">
      <c r="B61" s="141"/>
      <c r="C61" s="142"/>
      <c r="D61" s="143" t="s">
        <v>985</v>
      </c>
      <c r="E61" s="144"/>
      <c r="F61" s="144"/>
      <c r="G61" s="144"/>
      <c r="H61" s="144"/>
      <c r="I61" s="144"/>
      <c r="J61" s="145">
        <f>J91</f>
        <v>0</v>
      </c>
      <c r="K61" s="142"/>
      <c r="L61" s="146"/>
    </row>
    <row r="62" spans="1:47" s="9" customFormat="1" ht="24.95" customHeight="1">
      <c r="B62" s="141"/>
      <c r="C62" s="142"/>
      <c r="D62" s="143" t="s">
        <v>986</v>
      </c>
      <c r="E62" s="144"/>
      <c r="F62" s="144"/>
      <c r="G62" s="144"/>
      <c r="H62" s="144"/>
      <c r="I62" s="144"/>
      <c r="J62" s="145">
        <f>J93</f>
        <v>0</v>
      </c>
      <c r="K62" s="142"/>
      <c r="L62" s="146"/>
    </row>
    <row r="63" spans="1:47" s="9" customFormat="1" ht="24.95" customHeight="1">
      <c r="B63" s="141"/>
      <c r="C63" s="142"/>
      <c r="D63" s="143" t="s">
        <v>987</v>
      </c>
      <c r="E63" s="144"/>
      <c r="F63" s="144"/>
      <c r="G63" s="144"/>
      <c r="H63" s="144"/>
      <c r="I63" s="144"/>
      <c r="J63" s="145">
        <f>J95</f>
        <v>0</v>
      </c>
      <c r="K63" s="142"/>
      <c r="L63" s="146"/>
    </row>
    <row r="64" spans="1:47" s="9" customFormat="1" ht="24.95" customHeight="1">
      <c r="B64" s="141"/>
      <c r="C64" s="142"/>
      <c r="D64" s="143" t="s">
        <v>988</v>
      </c>
      <c r="E64" s="144"/>
      <c r="F64" s="144"/>
      <c r="G64" s="144"/>
      <c r="H64" s="144"/>
      <c r="I64" s="144"/>
      <c r="J64" s="145">
        <f>J114</f>
        <v>0</v>
      </c>
      <c r="K64" s="142"/>
      <c r="L64" s="146"/>
    </row>
    <row r="65" spans="1:31" s="9" customFormat="1" ht="24.95" customHeight="1">
      <c r="B65" s="141"/>
      <c r="C65" s="142"/>
      <c r="D65" s="143" t="s">
        <v>989</v>
      </c>
      <c r="E65" s="144"/>
      <c r="F65" s="144"/>
      <c r="G65" s="144"/>
      <c r="H65" s="144"/>
      <c r="I65" s="144"/>
      <c r="J65" s="145">
        <f>J129</f>
        <v>0</v>
      </c>
      <c r="K65" s="142"/>
      <c r="L65" s="146"/>
    </row>
    <row r="66" spans="1:31" s="9" customFormat="1" ht="24.95" customHeight="1">
      <c r="B66" s="141"/>
      <c r="C66" s="142"/>
      <c r="D66" s="143" t="s">
        <v>990</v>
      </c>
      <c r="E66" s="144"/>
      <c r="F66" s="144"/>
      <c r="G66" s="144"/>
      <c r="H66" s="144"/>
      <c r="I66" s="144"/>
      <c r="J66" s="145">
        <f>J146</f>
        <v>0</v>
      </c>
      <c r="K66" s="142"/>
      <c r="L66" s="146"/>
    </row>
    <row r="67" spans="1:31" s="9" customFormat="1" ht="24.95" customHeight="1">
      <c r="B67" s="141"/>
      <c r="C67" s="142"/>
      <c r="D67" s="143" t="s">
        <v>127</v>
      </c>
      <c r="E67" s="144"/>
      <c r="F67" s="144"/>
      <c r="G67" s="144"/>
      <c r="H67" s="144"/>
      <c r="I67" s="144"/>
      <c r="J67" s="145">
        <f>J149</f>
        <v>0</v>
      </c>
      <c r="K67" s="142"/>
      <c r="L67" s="146"/>
    </row>
    <row r="68" spans="1:31" s="2" customFormat="1" ht="21.75" customHeight="1">
      <c r="A68" s="35"/>
      <c r="B68" s="36"/>
      <c r="C68" s="37"/>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5" customHeight="1">
      <c r="A69" s="35"/>
      <c r="B69" s="48"/>
      <c r="C69" s="49"/>
      <c r="D69" s="49"/>
      <c r="E69" s="49"/>
      <c r="F69" s="49"/>
      <c r="G69" s="49"/>
      <c r="H69" s="49"/>
      <c r="I69" s="49"/>
      <c r="J69" s="49"/>
      <c r="K69" s="49"/>
      <c r="L69" s="114"/>
      <c r="S69" s="35"/>
      <c r="T69" s="35"/>
      <c r="U69" s="35"/>
      <c r="V69" s="35"/>
      <c r="W69" s="35"/>
      <c r="X69" s="35"/>
      <c r="Y69" s="35"/>
      <c r="Z69" s="35"/>
      <c r="AA69" s="35"/>
      <c r="AB69" s="35"/>
      <c r="AC69" s="35"/>
      <c r="AD69" s="35"/>
      <c r="AE69" s="35"/>
    </row>
    <row r="73" spans="1:31" s="2" customFormat="1" ht="6.95" customHeight="1">
      <c r="A73" s="35"/>
      <c r="B73" s="50"/>
      <c r="C73" s="51"/>
      <c r="D73" s="51"/>
      <c r="E73" s="51"/>
      <c r="F73" s="51"/>
      <c r="G73" s="51"/>
      <c r="H73" s="51"/>
      <c r="I73" s="51"/>
      <c r="J73" s="51"/>
      <c r="K73" s="51"/>
      <c r="L73" s="114"/>
      <c r="S73" s="35"/>
      <c r="T73" s="35"/>
      <c r="U73" s="35"/>
      <c r="V73" s="35"/>
      <c r="W73" s="35"/>
      <c r="X73" s="35"/>
      <c r="Y73" s="35"/>
      <c r="Z73" s="35"/>
      <c r="AA73" s="35"/>
      <c r="AB73" s="35"/>
      <c r="AC73" s="35"/>
      <c r="AD73" s="35"/>
      <c r="AE73" s="35"/>
    </row>
    <row r="74" spans="1:31" s="2" customFormat="1" ht="24.95" customHeight="1">
      <c r="A74" s="35"/>
      <c r="B74" s="36"/>
      <c r="C74" s="24" t="s">
        <v>129</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6.5" customHeight="1">
      <c r="A77" s="35"/>
      <c r="B77" s="36"/>
      <c r="C77" s="37"/>
      <c r="D77" s="37"/>
      <c r="E77" s="382" t="str">
        <f>E7</f>
        <v>Modernizace operačních sálů a výměna operačního technologického komplementu pavilonu A</v>
      </c>
      <c r="F77" s="383"/>
      <c r="G77" s="383"/>
      <c r="H77" s="383"/>
      <c r="I77" s="37"/>
      <c r="J77" s="37"/>
      <c r="K77" s="37"/>
      <c r="L77" s="114"/>
      <c r="S77" s="35"/>
      <c r="T77" s="35"/>
      <c r="U77" s="35"/>
      <c r="V77" s="35"/>
      <c r="W77" s="35"/>
      <c r="X77" s="35"/>
      <c r="Y77" s="35"/>
      <c r="Z77" s="35"/>
      <c r="AA77" s="35"/>
      <c r="AB77" s="35"/>
      <c r="AC77" s="35"/>
      <c r="AD77" s="35"/>
      <c r="AE77" s="35"/>
    </row>
    <row r="78" spans="1:31" s="2" customFormat="1" ht="12" customHeight="1">
      <c r="A78" s="35"/>
      <c r="B78" s="36"/>
      <c r="C78" s="30" t="s">
        <v>112</v>
      </c>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6.5" customHeight="1">
      <c r="A79" s="35"/>
      <c r="B79" s="36"/>
      <c r="C79" s="37"/>
      <c r="D79" s="37"/>
      <c r="E79" s="336" t="str">
        <f>E9</f>
        <v>PS 03 - Úprava elektroinstalace</v>
      </c>
      <c r="F79" s="384"/>
      <c r="G79" s="384"/>
      <c r="H79" s="384"/>
      <c r="I79" s="37"/>
      <c r="J79" s="37"/>
      <c r="K79" s="37"/>
      <c r="L79" s="114"/>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14"/>
      <c r="S80" s="35"/>
      <c r="T80" s="35"/>
      <c r="U80" s="35"/>
      <c r="V80" s="35"/>
      <c r="W80" s="35"/>
      <c r="X80" s="35"/>
      <c r="Y80" s="35"/>
      <c r="Z80" s="35"/>
      <c r="AA80" s="35"/>
      <c r="AB80" s="35"/>
      <c r="AC80" s="35"/>
      <c r="AD80" s="35"/>
      <c r="AE80" s="35"/>
    </row>
    <row r="81" spans="1:65" s="2" customFormat="1" ht="12" customHeight="1">
      <c r="A81" s="35"/>
      <c r="B81" s="36"/>
      <c r="C81" s="30" t="s">
        <v>21</v>
      </c>
      <c r="D81" s="37"/>
      <c r="E81" s="37"/>
      <c r="F81" s="28" t="str">
        <f>F12</f>
        <v xml:space="preserve"> </v>
      </c>
      <c r="G81" s="37"/>
      <c r="H81" s="37"/>
      <c r="I81" s="30" t="s">
        <v>23</v>
      </c>
      <c r="J81" s="60" t="str">
        <f>IF(J12="","",J12)</f>
        <v>26. 1. 2022</v>
      </c>
      <c r="K81" s="37"/>
      <c r="L81" s="114"/>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14"/>
      <c r="S82" s="35"/>
      <c r="T82" s="35"/>
      <c r="U82" s="35"/>
      <c r="V82" s="35"/>
      <c r="W82" s="35"/>
      <c r="X82" s="35"/>
      <c r="Y82" s="35"/>
      <c r="Z82" s="35"/>
      <c r="AA82" s="35"/>
      <c r="AB82" s="35"/>
      <c r="AC82" s="35"/>
      <c r="AD82" s="35"/>
      <c r="AE82" s="35"/>
    </row>
    <row r="83" spans="1:65" s="2" customFormat="1" ht="40.15" customHeight="1">
      <c r="A83" s="35"/>
      <c r="B83" s="36"/>
      <c r="C83" s="30" t="s">
        <v>25</v>
      </c>
      <c r="D83" s="37"/>
      <c r="E83" s="37"/>
      <c r="F83" s="28" t="str">
        <f>E15</f>
        <v>SZZ Krnov,p.o.,I.P.Pavlova 552/9, 794 01 Krnov</v>
      </c>
      <c r="G83" s="37"/>
      <c r="H83" s="37"/>
      <c r="I83" s="30" t="s">
        <v>31</v>
      </c>
      <c r="J83" s="33" t="str">
        <f>E21</f>
        <v>Janda &amp; Zezula architekti, tř.28 října 1639, FM</v>
      </c>
      <c r="K83" s="37"/>
      <c r="L83" s="114"/>
      <c r="S83" s="35"/>
      <c r="T83" s="35"/>
      <c r="U83" s="35"/>
      <c r="V83" s="35"/>
      <c r="W83" s="35"/>
      <c r="X83" s="35"/>
      <c r="Y83" s="35"/>
      <c r="Z83" s="35"/>
      <c r="AA83" s="35"/>
      <c r="AB83" s="35"/>
      <c r="AC83" s="35"/>
      <c r="AD83" s="35"/>
      <c r="AE83" s="35"/>
    </row>
    <row r="84" spans="1:65" s="2" customFormat="1" ht="15.2" customHeight="1">
      <c r="A84" s="35"/>
      <c r="B84" s="36"/>
      <c r="C84" s="30" t="s">
        <v>29</v>
      </c>
      <c r="D84" s="37"/>
      <c r="E84" s="37"/>
      <c r="F84" s="28" t="str">
        <f>IF(E18="","",E18)</f>
        <v>Vyplň údaj</v>
      </c>
      <c r="G84" s="37"/>
      <c r="H84" s="37"/>
      <c r="I84" s="30" t="s">
        <v>34</v>
      </c>
      <c r="J84" s="33" t="str">
        <f>E24</f>
        <v xml:space="preserve"> </v>
      </c>
      <c r="K84" s="37"/>
      <c r="L84" s="114"/>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114"/>
      <c r="S85" s="35"/>
      <c r="T85" s="35"/>
      <c r="U85" s="35"/>
      <c r="V85" s="35"/>
      <c r="W85" s="35"/>
      <c r="X85" s="35"/>
      <c r="Y85" s="35"/>
      <c r="Z85" s="35"/>
      <c r="AA85" s="35"/>
      <c r="AB85" s="35"/>
      <c r="AC85" s="35"/>
      <c r="AD85" s="35"/>
      <c r="AE85" s="35"/>
    </row>
    <row r="86" spans="1:65" s="11" customFormat="1" ht="29.25" customHeight="1">
      <c r="A86" s="152"/>
      <c r="B86" s="153"/>
      <c r="C86" s="154" t="s">
        <v>130</v>
      </c>
      <c r="D86" s="155" t="s">
        <v>56</v>
      </c>
      <c r="E86" s="155" t="s">
        <v>52</v>
      </c>
      <c r="F86" s="155" t="s">
        <v>53</v>
      </c>
      <c r="G86" s="155" t="s">
        <v>131</v>
      </c>
      <c r="H86" s="155" t="s">
        <v>132</v>
      </c>
      <c r="I86" s="155" t="s">
        <v>133</v>
      </c>
      <c r="J86" s="155" t="s">
        <v>116</v>
      </c>
      <c r="K86" s="156" t="s">
        <v>134</v>
      </c>
      <c r="L86" s="157"/>
      <c r="M86" s="69" t="s">
        <v>19</v>
      </c>
      <c r="N86" s="70" t="s">
        <v>41</v>
      </c>
      <c r="O86" s="70" t="s">
        <v>135</v>
      </c>
      <c r="P86" s="70" t="s">
        <v>136</v>
      </c>
      <c r="Q86" s="70" t="s">
        <v>137</v>
      </c>
      <c r="R86" s="70" t="s">
        <v>138</v>
      </c>
      <c r="S86" s="70" t="s">
        <v>139</v>
      </c>
      <c r="T86" s="71" t="s">
        <v>140</v>
      </c>
      <c r="U86" s="152"/>
      <c r="V86" s="152"/>
      <c r="W86" s="152"/>
      <c r="X86" s="152"/>
      <c r="Y86" s="152"/>
      <c r="Z86" s="152"/>
      <c r="AA86" s="152"/>
      <c r="AB86" s="152"/>
      <c r="AC86" s="152"/>
      <c r="AD86" s="152"/>
      <c r="AE86" s="152"/>
    </row>
    <row r="87" spans="1:65" s="2" customFormat="1" ht="22.9" customHeight="1">
      <c r="A87" s="35"/>
      <c r="B87" s="36"/>
      <c r="C87" s="76" t="s">
        <v>141</v>
      </c>
      <c r="D87" s="37"/>
      <c r="E87" s="37"/>
      <c r="F87" s="37"/>
      <c r="G87" s="37"/>
      <c r="H87" s="37"/>
      <c r="I87" s="37"/>
      <c r="J87" s="158">
        <f>BK87</f>
        <v>0</v>
      </c>
      <c r="K87" s="37"/>
      <c r="L87" s="40"/>
      <c r="M87" s="72"/>
      <c r="N87" s="159"/>
      <c r="O87" s="73"/>
      <c r="P87" s="160">
        <f>P88+P91+P93+P95+P114+P129+P146+P149</f>
        <v>0</v>
      </c>
      <c r="Q87" s="73"/>
      <c r="R87" s="160">
        <f>R88+R91+R93+R95+R114+R129+R146+R149</f>
        <v>0</v>
      </c>
      <c r="S87" s="73"/>
      <c r="T87" s="161">
        <f>T88+T91+T93+T95+T114+T129+T146+T149</f>
        <v>0</v>
      </c>
      <c r="U87" s="35"/>
      <c r="V87" s="35"/>
      <c r="W87" s="35"/>
      <c r="X87" s="35"/>
      <c r="Y87" s="35"/>
      <c r="Z87" s="35"/>
      <c r="AA87" s="35"/>
      <c r="AB87" s="35"/>
      <c r="AC87" s="35"/>
      <c r="AD87" s="35"/>
      <c r="AE87" s="35"/>
      <c r="AT87" s="18" t="s">
        <v>70</v>
      </c>
      <c r="AU87" s="18" t="s">
        <v>117</v>
      </c>
      <c r="BK87" s="162">
        <f>BK88+BK91+BK93+BK95+BK114+BK129+BK146+BK149</f>
        <v>0</v>
      </c>
    </row>
    <row r="88" spans="1:65" s="12" customFormat="1" ht="25.9" customHeight="1">
      <c r="B88" s="163"/>
      <c r="C88" s="164"/>
      <c r="D88" s="165" t="s">
        <v>70</v>
      </c>
      <c r="E88" s="166" t="s">
        <v>991</v>
      </c>
      <c r="F88" s="166" t="s">
        <v>992</v>
      </c>
      <c r="G88" s="164"/>
      <c r="H88" s="164"/>
      <c r="I88" s="167"/>
      <c r="J88" s="168">
        <f>BK88</f>
        <v>0</v>
      </c>
      <c r="K88" s="164"/>
      <c r="L88" s="169"/>
      <c r="M88" s="170"/>
      <c r="N88" s="171"/>
      <c r="O88" s="171"/>
      <c r="P88" s="172">
        <f>SUM(P89:P90)</f>
        <v>0</v>
      </c>
      <c r="Q88" s="171"/>
      <c r="R88" s="172">
        <f>SUM(R89:R90)</f>
        <v>0</v>
      </c>
      <c r="S88" s="171"/>
      <c r="T88" s="173">
        <f>SUM(T89:T90)</f>
        <v>0</v>
      </c>
      <c r="AR88" s="174" t="s">
        <v>79</v>
      </c>
      <c r="AT88" s="175" t="s">
        <v>70</v>
      </c>
      <c r="AU88" s="175" t="s">
        <v>71</v>
      </c>
      <c r="AY88" s="174" t="s">
        <v>144</v>
      </c>
      <c r="BK88" s="176">
        <f>SUM(BK89:BK90)</f>
        <v>0</v>
      </c>
    </row>
    <row r="89" spans="1:65" s="2" customFormat="1" ht="16.5" customHeight="1">
      <c r="A89" s="35"/>
      <c r="B89" s="36"/>
      <c r="C89" s="179" t="s">
        <v>71</v>
      </c>
      <c r="D89" s="179" t="s">
        <v>147</v>
      </c>
      <c r="E89" s="180" t="s">
        <v>991</v>
      </c>
      <c r="F89" s="181" t="s">
        <v>993</v>
      </c>
      <c r="G89" s="182" t="s">
        <v>994</v>
      </c>
      <c r="H89" s="183">
        <v>1</v>
      </c>
      <c r="I89" s="184"/>
      <c r="J89" s="185">
        <f>ROUND(I89*H89,2)</f>
        <v>0</v>
      </c>
      <c r="K89" s="181" t="s">
        <v>19</v>
      </c>
      <c r="L89" s="40"/>
      <c r="M89" s="186" t="s">
        <v>19</v>
      </c>
      <c r="N89" s="187" t="s">
        <v>42</v>
      </c>
      <c r="O89" s="65"/>
      <c r="P89" s="188">
        <f>O89*H89</f>
        <v>0</v>
      </c>
      <c r="Q89" s="188">
        <v>0</v>
      </c>
      <c r="R89" s="188">
        <f>Q89*H89</f>
        <v>0</v>
      </c>
      <c r="S89" s="188">
        <v>0</v>
      </c>
      <c r="T89" s="189">
        <f>S89*H89</f>
        <v>0</v>
      </c>
      <c r="U89" s="35"/>
      <c r="V89" s="35"/>
      <c r="W89" s="35"/>
      <c r="X89" s="35"/>
      <c r="Y89" s="35"/>
      <c r="Z89" s="35"/>
      <c r="AA89" s="35"/>
      <c r="AB89" s="35"/>
      <c r="AC89" s="35"/>
      <c r="AD89" s="35"/>
      <c r="AE89" s="35"/>
      <c r="AR89" s="190" t="s">
        <v>152</v>
      </c>
      <c r="AT89" s="190" t="s">
        <v>147</v>
      </c>
      <c r="AU89" s="190" t="s">
        <v>79</v>
      </c>
      <c r="AY89" s="18" t="s">
        <v>144</v>
      </c>
      <c r="BE89" s="191">
        <f>IF(N89="základní",J89,0)</f>
        <v>0</v>
      </c>
      <c r="BF89" s="191">
        <f>IF(N89="snížená",J89,0)</f>
        <v>0</v>
      </c>
      <c r="BG89" s="191">
        <f>IF(N89="zákl. přenesená",J89,0)</f>
        <v>0</v>
      </c>
      <c r="BH89" s="191">
        <f>IF(N89="sníž. přenesená",J89,0)</f>
        <v>0</v>
      </c>
      <c r="BI89" s="191">
        <f>IF(N89="nulová",J89,0)</f>
        <v>0</v>
      </c>
      <c r="BJ89" s="18" t="s">
        <v>79</v>
      </c>
      <c r="BK89" s="191">
        <f>ROUND(I89*H89,2)</f>
        <v>0</v>
      </c>
      <c r="BL89" s="18" t="s">
        <v>152</v>
      </c>
      <c r="BM89" s="190" t="s">
        <v>81</v>
      </c>
    </row>
    <row r="90" spans="1:65" s="2" customFormat="1" ht="16.5" customHeight="1">
      <c r="A90" s="35"/>
      <c r="B90" s="36"/>
      <c r="C90" s="179" t="s">
        <v>71</v>
      </c>
      <c r="D90" s="179" t="s">
        <v>147</v>
      </c>
      <c r="E90" s="180" t="s">
        <v>995</v>
      </c>
      <c r="F90" s="181" t="s">
        <v>996</v>
      </c>
      <c r="G90" s="182" t="s">
        <v>994</v>
      </c>
      <c r="H90" s="183">
        <v>1</v>
      </c>
      <c r="I90" s="184"/>
      <c r="J90" s="185">
        <f>ROUND(I90*H90,2)</f>
        <v>0</v>
      </c>
      <c r="K90" s="181" t="s">
        <v>19</v>
      </c>
      <c r="L90" s="40"/>
      <c r="M90" s="186" t="s">
        <v>19</v>
      </c>
      <c r="N90" s="187" t="s">
        <v>42</v>
      </c>
      <c r="O90" s="65"/>
      <c r="P90" s="188">
        <f>O90*H90</f>
        <v>0</v>
      </c>
      <c r="Q90" s="188">
        <v>0</v>
      </c>
      <c r="R90" s="188">
        <f>Q90*H90</f>
        <v>0</v>
      </c>
      <c r="S90" s="188">
        <v>0</v>
      </c>
      <c r="T90" s="189">
        <f>S90*H90</f>
        <v>0</v>
      </c>
      <c r="U90" s="35"/>
      <c r="V90" s="35"/>
      <c r="W90" s="35"/>
      <c r="X90" s="35"/>
      <c r="Y90" s="35"/>
      <c r="Z90" s="35"/>
      <c r="AA90" s="35"/>
      <c r="AB90" s="35"/>
      <c r="AC90" s="35"/>
      <c r="AD90" s="35"/>
      <c r="AE90" s="35"/>
      <c r="AR90" s="190" t="s">
        <v>152</v>
      </c>
      <c r="AT90" s="190" t="s">
        <v>147</v>
      </c>
      <c r="AU90" s="190" t="s">
        <v>79</v>
      </c>
      <c r="AY90" s="18" t="s">
        <v>144</v>
      </c>
      <c r="BE90" s="191">
        <f>IF(N90="základní",J90,0)</f>
        <v>0</v>
      </c>
      <c r="BF90" s="191">
        <f>IF(N90="snížená",J90,0)</f>
        <v>0</v>
      </c>
      <c r="BG90" s="191">
        <f>IF(N90="zákl. přenesená",J90,0)</f>
        <v>0</v>
      </c>
      <c r="BH90" s="191">
        <f>IF(N90="sníž. přenesená",J90,0)</f>
        <v>0</v>
      </c>
      <c r="BI90" s="191">
        <f>IF(N90="nulová",J90,0)</f>
        <v>0</v>
      </c>
      <c r="BJ90" s="18" t="s">
        <v>79</v>
      </c>
      <c r="BK90" s="191">
        <f>ROUND(I90*H90,2)</f>
        <v>0</v>
      </c>
      <c r="BL90" s="18" t="s">
        <v>152</v>
      </c>
      <c r="BM90" s="190" t="s">
        <v>152</v>
      </c>
    </row>
    <row r="91" spans="1:65" s="12" customFormat="1" ht="25.9" customHeight="1">
      <c r="B91" s="163"/>
      <c r="C91" s="164"/>
      <c r="D91" s="165" t="s">
        <v>70</v>
      </c>
      <c r="E91" s="166" t="s">
        <v>997</v>
      </c>
      <c r="F91" s="166" t="s">
        <v>998</v>
      </c>
      <c r="G91" s="164"/>
      <c r="H91" s="164"/>
      <c r="I91" s="167"/>
      <c r="J91" s="168">
        <f>BK91</f>
        <v>0</v>
      </c>
      <c r="K91" s="164"/>
      <c r="L91" s="169"/>
      <c r="M91" s="170"/>
      <c r="N91" s="171"/>
      <c r="O91" s="171"/>
      <c r="P91" s="172">
        <f>P92</f>
        <v>0</v>
      </c>
      <c r="Q91" s="171"/>
      <c r="R91" s="172">
        <f>R92</f>
        <v>0</v>
      </c>
      <c r="S91" s="171"/>
      <c r="T91" s="173">
        <f>T92</f>
        <v>0</v>
      </c>
      <c r="AR91" s="174" t="s">
        <v>79</v>
      </c>
      <c r="AT91" s="175" t="s">
        <v>70</v>
      </c>
      <c r="AU91" s="175" t="s">
        <v>71</v>
      </c>
      <c r="AY91" s="174" t="s">
        <v>144</v>
      </c>
      <c r="BK91" s="176">
        <f>BK92</f>
        <v>0</v>
      </c>
    </row>
    <row r="92" spans="1:65" s="2" customFormat="1" ht="16.5" customHeight="1">
      <c r="A92" s="35"/>
      <c r="B92" s="36"/>
      <c r="C92" s="179" t="s">
        <v>71</v>
      </c>
      <c r="D92" s="179" t="s">
        <v>147</v>
      </c>
      <c r="E92" s="180" t="s">
        <v>999</v>
      </c>
      <c r="F92" s="181" t="s">
        <v>1000</v>
      </c>
      <c r="G92" s="182" t="s">
        <v>379</v>
      </c>
      <c r="H92" s="183">
        <v>2</v>
      </c>
      <c r="I92" s="184"/>
      <c r="J92" s="185">
        <f>ROUND(I92*H92,2)</f>
        <v>0</v>
      </c>
      <c r="K92" s="181" t="s">
        <v>19</v>
      </c>
      <c r="L92" s="40"/>
      <c r="M92" s="186" t="s">
        <v>19</v>
      </c>
      <c r="N92" s="187" t="s">
        <v>42</v>
      </c>
      <c r="O92" s="65"/>
      <c r="P92" s="188">
        <f>O92*H92</f>
        <v>0</v>
      </c>
      <c r="Q92" s="188">
        <v>0</v>
      </c>
      <c r="R92" s="188">
        <f>Q92*H92</f>
        <v>0</v>
      </c>
      <c r="S92" s="188">
        <v>0</v>
      </c>
      <c r="T92" s="189">
        <f>S92*H92</f>
        <v>0</v>
      </c>
      <c r="U92" s="35"/>
      <c r="V92" s="35"/>
      <c r="W92" s="35"/>
      <c r="X92" s="35"/>
      <c r="Y92" s="35"/>
      <c r="Z92" s="35"/>
      <c r="AA92" s="35"/>
      <c r="AB92" s="35"/>
      <c r="AC92" s="35"/>
      <c r="AD92" s="35"/>
      <c r="AE92" s="35"/>
      <c r="AR92" s="190" t="s">
        <v>152</v>
      </c>
      <c r="AT92" s="190" t="s">
        <v>147</v>
      </c>
      <c r="AU92" s="190" t="s">
        <v>79</v>
      </c>
      <c r="AY92" s="18" t="s">
        <v>144</v>
      </c>
      <c r="BE92" s="191">
        <f>IF(N92="základní",J92,0)</f>
        <v>0</v>
      </c>
      <c r="BF92" s="191">
        <f>IF(N92="snížená",J92,0)</f>
        <v>0</v>
      </c>
      <c r="BG92" s="191">
        <f>IF(N92="zákl. přenesená",J92,0)</f>
        <v>0</v>
      </c>
      <c r="BH92" s="191">
        <f>IF(N92="sníž. přenesená",J92,0)</f>
        <v>0</v>
      </c>
      <c r="BI92" s="191">
        <f>IF(N92="nulová",J92,0)</f>
        <v>0</v>
      </c>
      <c r="BJ92" s="18" t="s">
        <v>79</v>
      </c>
      <c r="BK92" s="191">
        <f>ROUND(I92*H92,2)</f>
        <v>0</v>
      </c>
      <c r="BL92" s="18" t="s">
        <v>152</v>
      </c>
      <c r="BM92" s="190" t="s">
        <v>145</v>
      </c>
    </row>
    <row r="93" spans="1:65" s="12" customFormat="1" ht="25.9" customHeight="1">
      <c r="B93" s="163"/>
      <c r="C93" s="164"/>
      <c r="D93" s="165" t="s">
        <v>70</v>
      </c>
      <c r="E93" s="166" t="s">
        <v>995</v>
      </c>
      <c r="F93" s="166" t="s">
        <v>1001</v>
      </c>
      <c r="G93" s="164"/>
      <c r="H93" s="164"/>
      <c r="I93" s="167"/>
      <c r="J93" s="168">
        <f>BK93</f>
        <v>0</v>
      </c>
      <c r="K93" s="164"/>
      <c r="L93" s="169"/>
      <c r="M93" s="170"/>
      <c r="N93" s="171"/>
      <c r="O93" s="171"/>
      <c r="P93" s="172">
        <f>P94</f>
        <v>0</v>
      </c>
      <c r="Q93" s="171"/>
      <c r="R93" s="172">
        <f>R94</f>
        <v>0</v>
      </c>
      <c r="S93" s="171"/>
      <c r="T93" s="173">
        <f>T94</f>
        <v>0</v>
      </c>
      <c r="AR93" s="174" t="s">
        <v>79</v>
      </c>
      <c r="AT93" s="175" t="s">
        <v>70</v>
      </c>
      <c r="AU93" s="175" t="s">
        <v>71</v>
      </c>
      <c r="AY93" s="174" t="s">
        <v>144</v>
      </c>
      <c r="BK93" s="176">
        <f>BK94</f>
        <v>0</v>
      </c>
    </row>
    <row r="94" spans="1:65" s="2" customFormat="1" ht="16.5" customHeight="1">
      <c r="A94" s="35"/>
      <c r="B94" s="36"/>
      <c r="C94" s="179" t="s">
        <v>71</v>
      </c>
      <c r="D94" s="179" t="s">
        <v>147</v>
      </c>
      <c r="E94" s="180" t="s">
        <v>1002</v>
      </c>
      <c r="F94" s="181" t="s">
        <v>1003</v>
      </c>
      <c r="G94" s="182" t="s">
        <v>379</v>
      </c>
      <c r="H94" s="183">
        <v>6</v>
      </c>
      <c r="I94" s="184"/>
      <c r="J94" s="185">
        <f>ROUND(I94*H94,2)</f>
        <v>0</v>
      </c>
      <c r="K94" s="181" t="s">
        <v>19</v>
      </c>
      <c r="L94" s="40"/>
      <c r="M94" s="186" t="s">
        <v>19</v>
      </c>
      <c r="N94" s="187" t="s">
        <v>42</v>
      </c>
      <c r="O94" s="65"/>
      <c r="P94" s="188">
        <f>O94*H94</f>
        <v>0</v>
      </c>
      <c r="Q94" s="188">
        <v>0</v>
      </c>
      <c r="R94" s="188">
        <f>Q94*H94</f>
        <v>0</v>
      </c>
      <c r="S94" s="188">
        <v>0</v>
      </c>
      <c r="T94" s="189">
        <f>S94*H94</f>
        <v>0</v>
      </c>
      <c r="U94" s="35"/>
      <c r="V94" s="35"/>
      <c r="W94" s="35"/>
      <c r="X94" s="35"/>
      <c r="Y94" s="35"/>
      <c r="Z94" s="35"/>
      <c r="AA94" s="35"/>
      <c r="AB94" s="35"/>
      <c r="AC94" s="35"/>
      <c r="AD94" s="35"/>
      <c r="AE94" s="35"/>
      <c r="AR94" s="190" t="s">
        <v>152</v>
      </c>
      <c r="AT94" s="190" t="s">
        <v>147</v>
      </c>
      <c r="AU94" s="190" t="s">
        <v>79</v>
      </c>
      <c r="AY94" s="18" t="s">
        <v>144</v>
      </c>
      <c r="BE94" s="191">
        <f>IF(N94="základní",J94,0)</f>
        <v>0</v>
      </c>
      <c r="BF94" s="191">
        <f>IF(N94="snížená",J94,0)</f>
        <v>0</v>
      </c>
      <c r="BG94" s="191">
        <f>IF(N94="zákl. přenesená",J94,0)</f>
        <v>0</v>
      </c>
      <c r="BH94" s="191">
        <f>IF(N94="sníž. přenesená",J94,0)</f>
        <v>0</v>
      </c>
      <c r="BI94" s="191">
        <f>IF(N94="nulová",J94,0)</f>
        <v>0</v>
      </c>
      <c r="BJ94" s="18" t="s">
        <v>79</v>
      </c>
      <c r="BK94" s="191">
        <f>ROUND(I94*H94,2)</f>
        <v>0</v>
      </c>
      <c r="BL94" s="18" t="s">
        <v>152</v>
      </c>
      <c r="BM94" s="190" t="s">
        <v>210</v>
      </c>
    </row>
    <row r="95" spans="1:65" s="12" customFormat="1" ht="25.9" customHeight="1">
      <c r="B95" s="163"/>
      <c r="C95" s="164"/>
      <c r="D95" s="165" t="s">
        <v>70</v>
      </c>
      <c r="E95" s="166" t="s">
        <v>1004</v>
      </c>
      <c r="F95" s="166" t="s">
        <v>1005</v>
      </c>
      <c r="G95" s="164"/>
      <c r="H95" s="164"/>
      <c r="I95" s="167"/>
      <c r="J95" s="168">
        <f>BK95</f>
        <v>0</v>
      </c>
      <c r="K95" s="164"/>
      <c r="L95" s="169"/>
      <c r="M95" s="170"/>
      <c r="N95" s="171"/>
      <c r="O95" s="171"/>
      <c r="P95" s="172">
        <f>SUM(P96:P113)</f>
        <v>0</v>
      </c>
      <c r="Q95" s="171"/>
      <c r="R95" s="172">
        <f>SUM(R96:R113)</f>
        <v>0</v>
      </c>
      <c r="S95" s="171"/>
      <c r="T95" s="173">
        <f>SUM(T96:T113)</f>
        <v>0</v>
      </c>
      <c r="AR95" s="174" t="s">
        <v>79</v>
      </c>
      <c r="AT95" s="175" t="s">
        <v>70</v>
      </c>
      <c r="AU95" s="175" t="s">
        <v>71</v>
      </c>
      <c r="AY95" s="174" t="s">
        <v>144</v>
      </c>
      <c r="BK95" s="176">
        <f>SUM(BK96:BK113)</f>
        <v>0</v>
      </c>
    </row>
    <row r="96" spans="1:65" s="2" customFormat="1" ht="16.5" customHeight="1">
      <c r="A96" s="35"/>
      <c r="B96" s="36"/>
      <c r="C96" s="179" t="s">
        <v>71</v>
      </c>
      <c r="D96" s="179" t="s">
        <v>147</v>
      </c>
      <c r="E96" s="180" t="s">
        <v>1006</v>
      </c>
      <c r="F96" s="181" t="s">
        <v>1007</v>
      </c>
      <c r="G96" s="182" t="s">
        <v>379</v>
      </c>
      <c r="H96" s="183">
        <v>10</v>
      </c>
      <c r="I96" s="184"/>
      <c r="J96" s="185">
        <f t="shared" ref="J96:J113" si="0">ROUND(I96*H96,2)</f>
        <v>0</v>
      </c>
      <c r="K96" s="181" t="s">
        <v>19</v>
      </c>
      <c r="L96" s="40"/>
      <c r="M96" s="186" t="s">
        <v>19</v>
      </c>
      <c r="N96" s="187" t="s">
        <v>42</v>
      </c>
      <c r="O96" s="65"/>
      <c r="P96" s="188">
        <f t="shared" ref="P96:P113" si="1">O96*H96</f>
        <v>0</v>
      </c>
      <c r="Q96" s="188">
        <v>0</v>
      </c>
      <c r="R96" s="188">
        <f t="shared" ref="R96:R113" si="2">Q96*H96</f>
        <v>0</v>
      </c>
      <c r="S96" s="188">
        <v>0</v>
      </c>
      <c r="T96" s="189">
        <f t="shared" ref="T96:T113" si="3">S96*H96</f>
        <v>0</v>
      </c>
      <c r="U96" s="35"/>
      <c r="V96" s="35"/>
      <c r="W96" s="35"/>
      <c r="X96" s="35"/>
      <c r="Y96" s="35"/>
      <c r="Z96" s="35"/>
      <c r="AA96" s="35"/>
      <c r="AB96" s="35"/>
      <c r="AC96" s="35"/>
      <c r="AD96" s="35"/>
      <c r="AE96" s="35"/>
      <c r="AR96" s="190" t="s">
        <v>152</v>
      </c>
      <c r="AT96" s="190" t="s">
        <v>147</v>
      </c>
      <c r="AU96" s="190" t="s">
        <v>79</v>
      </c>
      <c r="AY96" s="18" t="s">
        <v>144</v>
      </c>
      <c r="BE96" s="191">
        <f t="shared" ref="BE96:BE113" si="4">IF(N96="základní",J96,0)</f>
        <v>0</v>
      </c>
      <c r="BF96" s="191">
        <f t="shared" ref="BF96:BF113" si="5">IF(N96="snížená",J96,0)</f>
        <v>0</v>
      </c>
      <c r="BG96" s="191">
        <f t="shared" ref="BG96:BG113" si="6">IF(N96="zákl. přenesená",J96,0)</f>
        <v>0</v>
      </c>
      <c r="BH96" s="191">
        <f t="shared" ref="BH96:BH113" si="7">IF(N96="sníž. přenesená",J96,0)</f>
        <v>0</v>
      </c>
      <c r="BI96" s="191">
        <f t="shared" ref="BI96:BI113" si="8">IF(N96="nulová",J96,0)</f>
        <v>0</v>
      </c>
      <c r="BJ96" s="18" t="s">
        <v>79</v>
      </c>
      <c r="BK96" s="191">
        <f t="shared" ref="BK96:BK113" si="9">ROUND(I96*H96,2)</f>
        <v>0</v>
      </c>
      <c r="BL96" s="18" t="s">
        <v>152</v>
      </c>
      <c r="BM96" s="190" t="s">
        <v>228</v>
      </c>
    </row>
    <row r="97" spans="1:65" s="2" customFormat="1" ht="16.5" customHeight="1">
      <c r="A97" s="35"/>
      <c r="B97" s="36"/>
      <c r="C97" s="179" t="s">
        <v>71</v>
      </c>
      <c r="D97" s="179" t="s">
        <v>147</v>
      </c>
      <c r="E97" s="180" t="s">
        <v>1008</v>
      </c>
      <c r="F97" s="181" t="s">
        <v>1009</v>
      </c>
      <c r="G97" s="182" t="s">
        <v>379</v>
      </c>
      <c r="H97" s="183">
        <v>12</v>
      </c>
      <c r="I97" s="184"/>
      <c r="J97" s="185">
        <f t="shared" si="0"/>
        <v>0</v>
      </c>
      <c r="K97" s="181" t="s">
        <v>19</v>
      </c>
      <c r="L97" s="40"/>
      <c r="M97" s="186" t="s">
        <v>19</v>
      </c>
      <c r="N97" s="187" t="s">
        <v>42</v>
      </c>
      <c r="O97" s="65"/>
      <c r="P97" s="188">
        <f t="shared" si="1"/>
        <v>0</v>
      </c>
      <c r="Q97" s="188">
        <v>0</v>
      </c>
      <c r="R97" s="188">
        <f t="shared" si="2"/>
        <v>0</v>
      </c>
      <c r="S97" s="188">
        <v>0</v>
      </c>
      <c r="T97" s="189">
        <f t="shared" si="3"/>
        <v>0</v>
      </c>
      <c r="U97" s="35"/>
      <c r="V97" s="35"/>
      <c r="W97" s="35"/>
      <c r="X97" s="35"/>
      <c r="Y97" s="35"/>
      <c r="Z97" s="35"/>
      <c r="AA97" s="35"/>
      <c r="AB97" s="35"/>
      <c r="AC97" s="35"/>
      <c r="AD97" s="35"/>
      <c r="AE97" s="35"/>
      <c r="AR97" s="190" t="s">
        <v>152</v>
      </c>
      <c r="AT97" s="190" t="s">
        <v>147</v>
      </c>
      <c r="AU97" s="190" t="s">
        <v>79</v>
      </c>
      <c r="AY97" s="18" t="s">
        <v>144</v>
      </c>
      <c r="BE97" s="191">
        <f t="shared" si="4"/>
        <v>0</v>
      </c>
      <c r="BF97" s="191">
        <f t="shared" si="5"/>
        <v>0</v>
      </c>
      <c r="BG97" s="191">
        <f t="shared" si="6"/>
        <v>0</v>
      </c>
      <c r="BH97" s="191">
        <f t="shared" si="7"/>
        <v>0</v>
      </c>
      <c r="BI97" s="191">
        <f t="shared" si="8"/>
        <v>0</v>
      </c>
      <c r="BJ97" s="18" t="s">
        <v>79</v>
      </c>
      <c r="BK97" s="191">
        <f t="shared" si="9"/>
        <v>0</v>
      </c>
      <c r="BL97" s="18" t="s">
        <v>152</v>
      </c>
      <c r="BM97" s="190" t="s">
        <v>240</v>
      </c>
    </row>
    <row r="98" spans="1:65" s="2" customFormat="1" ht="16.5" customHeight="1">
      <c r="A98" s="35"/>
      <c r="B98" s="36"/>
      <c r="C98" s="179" t="s">
        <v>71</v>
      </c>
      <c r="D98" s="179" t="s">
        <v>147</v>
      </c>
      <c r="E98" s="180" t="s">
        <v>1004</v>
      </c>
      <c r="F98" s="181" t="s">
        <v>1010</v>
      </c>
      <c r="G98" s="182" t="s">
        <v>379</v>
      </c>
      <c r="H98" s="183">
        <v>16</v>
      </c>
      <c r="I98" s="184"/>
      <c r="J98" s="185">
        <f t="shared" si="0"/>
        <v>0</v>
      </c>
      <c r="K98" s="181" t="s">
        <v>19</v>
      </c>
      <c r="L98" s="40"/>
      <c r="M98" s="186" t="s">
        <v>19</v>
      </c>
      <c r="N98" s="187" t="s">
        <v>42</v>
      </c>
      <c r="O98" s="65"/>
      <c r="P98" s="188">
        <f t="shared" si="1"/>
        <v>0</v>
      </c>
      <c r="Q98" s="188">
        <v>0</v>
      </c>
      <c r="R98" s="188">
        <f t="shared" si="2"/>
        <v>0</v>
      </c>
      <c r="S98" s="188">
        <v>0</v>
      </c>
      <c r="T98" s="189">
        <f t="shared" si="3"/>
        <v>0</v>
      </c>
      <c r="U98" s="35"/>
      <c r="V98" s="35"/>
      <c r="W98" s="35"/>
      <c r="X98" s="35"/>
      <c r="Y98" s="35"/>
      <c r="Z98" s="35"/>
      <c r="AA98" s="35"/>
      <c r="AB98" s="35"/>
      <c r="AC98" s="35"/>
      <c r="AD98" s="35"/>
      <c r="AE98" s="35"/>
      <c r="AR98" s="190" t="s">
        <v>152</v>
      </c>
      <c r="AT98" s="190" t="s">
        <v>147</v>
      </c>
      <c r="AU98" s="190" t="s">
        <v>79</v>
      </c>
      <c r="AY98" s="18" t="s">
        <v>144</v>
      </c>
      <c r="BE98" s="191">
        <f t="shared" si="4"/>
        <v>0</v>
      </c>
      <c r="BF98" s="191">
        <f t="shared" si="5"/>
        <v>0</v>
      </c>
      <c r="BG98" s="191">
        <f t="shared" si="6"/>
        <v>0</v>
      </c>
      <c r="BH98" s="191">
        <f t="shared" si="7"/>
        <v>0</v>
      </c>
      <c r="BI98" s="191">
        <f t="shared" si="8"/>
        <v>0</v>
      </c>
      <c r="BJ98" s="18" t="s">
        <v>79</v>
      </c>
      <c r="BK98" s="191">
        <f t="shared" si="9"/>
        <v>0</v>
      </c>
      <c r="BL98" s="18" t="s">
        <v>152</v>
      </c>
      <c r="BM98" s="190" t="s">
        <v>251</v>
      </c>
    </row>
    <row r="99" spans="1:65" s="2" customFormat="1" ht="16.5" customHeight="1">
      <c r="A99" s="35"/>
      <c r="B99" s="36"/>
      <c r="C99" s="179" t="s">
        <v>71</v>
      </c>
      <c r="D99" s="179" t="s">
        <v>147</v>
      </c>
      <c r="E99" s="180" t="s">
        <v>1011</v>
      </c>
      <c r="F99" s="181" t="s">
        <v>1012</v>
      </c>
      <c r="G99" s="182" t="s">
        <v>379</v>
      </c>
      <c r="H99" s="183">
        <v>12</v>
      </c>
      <c r="I99" s="184"/>
      <c r="J99" s="185">
        <f t="shared" si="0"/>
        <v>0</v>
      </c>
      <c r="K99" s="181" t="s">
        <v>19</v>
      </c>
      <c r="L99" s="40"/>
      <c r="M99" s="186" t="s">
        <v>19</v>
      </c>
      <c r="N99" s="187" t="s">
        <v>42</v>
      </c>
      <c r="O99" s="65"/>
      <c r="P99" s="188">
        <f t="shared" si="1"/>
        <v>0</v>
      </c>
      <c r="Q99" s="188">
        <v>0</v>
      </c>
      <c r="R99" s="188">
        <f t="shared" si="2"/>
        <v>0</v>
      </c>
      <c r="S99" s="188">
        <v>0</v>
      </c>
      <c r="T99" s="189">
        <f t="shared" si="3"/>
        <v>0</v>
      </c>
      <c r="U99" s="35"/>
      <c r="V99" s="35"/>
      <c r="W99" s="35"/>
      <c r="X99" s="35"/>
      <c r="Y99" s="35"/>
      <c r="Z99" s="35"/>
      <c r="AA99" s="35"/>
      <c r="AB99" s="35"/>
      <c r="AC99" s="35"/>
      <c r="AD99" s="35"/>
      <c r="AE99" s="35"/>
      <c r="AR99" s="190" t="s">
        <v>152</v>
      </c>
      <c r="AT99" s="190" t="s">
        <v>147</v>
      </c>
      <c r="AU99" s="190" t="s">
        <v>79</v>
      </c>
      <c r="AY99" s="18" t="s">
        <v>144</v>
      </c>
      <c r="BE99" s="191">
        <f t="shared" si="4"/>
        <v>0</v>
      </c>
      <c r="BF99" s="191">
        <f t="shared" si="5"/>
        <v>0</v>
      </c>
      <c r="BG99" s="191">
        <f t="shared" si="6"/>
        <v>0</v>
      </c>
      <c r="BH99" s="191">
        <f t="shared" si="7"/>
        <v>0</v>
      </c>
      <c r="BI99" s="191">
        <f t="shared" si="8"/>
        <v>0</v>
      </c>
      <c r="BJ99" s="18" t="s">
        <v>79</v>
      </c>
      <c r="BK99" s="191">
        <f t="shared" si="9"/>
        <v>0</v>
      </c>
      <c r="BL99" s="18" t="s">
        <v>152</v>
      </c>
      <c r="BM99" s="190" t="s">
        <v>263</v>
      </c>
    </row>
    <row r="100" spans="1:65" s="2" customFormat="1" ht="16.5" customHeight="1">
      <c r="A100" s="35"/>
      <c r="B100" s="36"/>
      <c r="C100" s="179" t="s">
        <v>71</v>
      </c>
      <c r="D100" s="179" t="s">
        <v>147</v>
      </c>
      <c r="E100" s="180" t="s">
        <v>1013</v>
      </c>
      <c r="F100" s="181" t="s">
        <v>1014</v>
      </c>
      <c r="G100" s="182" t="s">
        <v>379</v>
      </c>
      <c r="H100" s="183">
        <v>16</v>
      </c>
      <c r="I100" s="184"/>
      <c r="J100" s="185">
        <f t="shared" si="0"/>
        <v>0</v>
      </c>
      <c r="K100" s="181" t="s">
        <v>19</v>
      </c>
      <c r="L100" s="40"/>
      <c r="M100" s="186" t="s">
        <v>19</v>
      </c>
      <c r="N100" s="187" t="s">
        <v>42</v>
      </c>
      <c r="O100" s="65"/>
      <c r="P100" s="188">
        <f t="shared" si="1"/>
        <v>0</v>
      </c>
      <c r="Q100" s="188">
        <v>0</v>
      </c>
      <c r="R100" s="188">
        <f t="shared" si="2"/>
        <v>0</v>
      </c>
      <c r="S100" s="188">
        <v>0</v>
      </c>
      <c r="T100" s="189">
        <f t="shared" si="3"/>
        <v>0</v>
      </c>
      <c r="U100" s="35"/>
      <c r="V100" s="35"/>
      <c r="W100" s="35"/>
      <c r="X100" s="35"/>
      <c r="Y100" s="35"/>
      <c r="Z100" s="35"/>
      <c r="AA100" s="35"/>
      <c r="AB100" s="35"/>
      <c r="AC100" s="35"/>
      <c r="AD100" s="35"/>
      <c r="AE100" s="35"/>
      <c r="AR100" s="190" t="s">
        <v>152</v>
      </c>
      <c r="AT100" s="190" t="s">
        <v>147</v>
      </c>
      <c r="AU100" s="190" t="s">
        <v>79</v>
      </c>
      <c r="AY100" s="18" t="s">
        <v>144</v>
      </c>
      <c r="BE100" s="191">
        <f t="shared" si="4"/>
        <v>0</v>
      </c>
      <c r="BF100" s="191">
        <f t="shared" si="5"/>
        <v>0</v>
      </c>
      <c r="BG100" s="191">
        <f t="shared" si="6"/>
        <v>0</v>
      </c>
      <c r="BH100" s="191">
        <f t="shared" si="7"/>
        <v>0</v>
      </c>
      <c r="BI100" s="191">
        <f t="shared" si="8"/>
        <v>0</v>
      </c>
      <c r="BJ100" s="18" t="s">
        <v>79</v>
      </c>
      <c r="BK100" s="191">
        <f t="shared" si="9"/>
        <v>0</v>
      </c>
      <c r="BL100" s="18" t="s">
        <v>152</v>
      </c>
      <c r="BM100" s="190" t="s">
        <v>279</v>
      </c>
    </row>
    <row r="101" spans="1:65" s="2" customFormat="1" ht="16.5" customHeight="1">
      <c r="A101" s="35"/>
      <c r="B101" s="36"/>
      <c r="C101" s="179" t="s">
        <v>71</v>
      </c>
      <c r="D101" s="179" t="s">
        <v>147</v>
      </c>
      <c r="E101" s="180" t="s">
        <v>1015</v>
      </c>
      <c r="F101" s="181" t="s">
        <v>1016</v>
      </c>
      <c r="G101" s="182" t="s">
        <v>379</v>
      </c>
      <c r="H101" s="183">
        <v>66</v>
      </c>
      <c r="I101" s="184"/>
      <c r="J101" s="185">
        <f t="shared" si="0"/>
        <v>0</v>
      </c>
      <c r="K101" s="181" t="s">
        <v>19</v>
      </c>
      <c r="L101" s="40"/>
      <c r="M101" s="186" t="s">
        <v>19</v>
      </c>
      <c r="N101" s="187" t="s">
        <v>42</v>
      </c>
      <c r="O101" s="65"/>
      <c r="P101" s="188">
        <f t="shared" si="1"/>
        <v>0</v>
      </c>
      <c r="Q101" s="188">
        <v>0</v>
      </c>
      <c r="R101" s="188">
        <f t="shared" si="2"/>
        <v>0</v>
      </c>
      <c r="S101" s="188">
        <v>0</v>
      </c>
      <c r="T101" s="189">
        <f t="shared" si="3"/>
        <v>0</v>
      </c>
      <c r="U101" s="35"/>
      <c r="V101" s="35"/>
      <c r="W101" s="35"/>
      <c r="X101" s="35"/>
      <c r="Y101" s="35"/>
      <c r="Z101" s="35"/>
      <c r="AA101" s="35"/>
      <c r="AB101" s="35"/>
      <c r="AC101" s="35"/>
      <c r="AD101" s="35"/>
      <c r="AE101" s="35"/>
      <c r="AR101" s="190" t="s">
        <v>152</v>
      </c>
      <c r="AT101" s="190" t="s">
        <v>147</v>
      </c>
      <c r="AU101" s="190" t="s">
        <v>79</v>
      </c>
      <c r="AY101" s="18" t="s">
        <v>144</v>
      </c>
      <c r="BE101" s="191">
        <f t="shared" si="4"/>
        <v>0</v>
      </c>
      <c r="BF101" s="191">
        <f t="shared" si="5"/>
        <v>0</v>
      </c>
      <c r="BG101" s="191">
        <f t="shared" si="6"/>
        <v>0</v>
      </c>
      <c r="BH101" s="191">
        <f t="shared" si="7"/>
        <v>0</v>
      </c>
      <c r="BI101" s="191">
        <f t="shared" si="8"/>
        <v>0</v>
      </c>
      <c r="BJ101" s="18" t="s">
        <v>79</v>
      </c>
      <c r="BK101" s="191">
        <f t="shared" si="9"/>
        <v>0</v>
      </c>
      <c r="BL101" s="18" t="s">
        <v>152</v>
      </c>
      <c r="BM101" s="190" t="s">
        <v>291</v>
      </c>
    </row>
    <row r="102" spans="1:65" s="2" customFormat="1" ht="16.5" customHeight="1">
      <c r="A102" s="35"/>
      <c r="B102" s="36"/>
      <c r="C102" s="179" t="s">
        <v>71</v>
      </c>
      <c r="D102" s="179" t="s">
        <v>147</v>
      </c>
      <c r="E102" s="180" t="s">
        <v>1017</v>
      </c>
      <c r="F102" s="181" t="s">
        <v>1018</v>
      </c>
      <c r="G102" s="182" t="s">
        <v>379</v>
      </c>
      <c r="H102" s="183">
        <v>60</v>
      </c>
      <c r="I102" s="184"/>
      <c r="J102" s="185">
        <f t="shared" si="0"/>
        <v>0</v>
      </c>
      <c r="K102" s="181" t="s">
        <v>19</v>
      </c>
      <c r="L102" s="40"/>
      <c r="M102" s="186" t="s">
        <v>19</v>
      </c>
      <c r="N102" s="187" t="s">
        <v>42</v>
      </c>
      <c r="O102" s="65"/>
      <c r="P102" s="188">
        <f t="shared" si="1"/>
        <v>0</v>
      </c>
      <c r="Q102" s="188">
        <v>0</v>
      </c>
      <c r="R102" s="188">
        <f t="shared" si="2"/>
        <v>0</v>
      </c>
      <c r="S102" s="188">
        <v>0</v>
      </c>
      <c r="T102" s="189">
        <f t="shared" si="3"/>
        <v>0</v>
      </c>
      <c r="U102" s="35"/>
      <c r="V102" s="35"/>
      <c r="W102" s="35"/>
      <c r="X102" s="35"/>
      <c r="Y102" s="35"/>
      <c r="Z102" s="35"/>
      <c r="AA102" s="35"/>
      <c r="AB102" s="35"/>
      <c r="AC102" s="35"/>
      <c r="AD102" s="35"/>
      <c r="AE102" s="35"/>
      <c r="AR102" s="190" t="s">
        <v>152</v>
      </c>
      <c r="AT102" s="190" t="s">
        <v>147</v>
      </c>
      <c r="AU102" s="190" t="s">
        <v>79</v>
      </c>
      <c r="AY102" s="18" t="s">
        <v>144</v>
      </c>
      <c r="BE102" s="191">
        <f t="shared" si="4"/>
        <v>0</v>
      </c>
      <c r="BF102" s="191">
        <f t="shared" si="5"/>
        <v>0</v>
      </c>
      <c r="BG102" s="191">
        <f t="shared" si="6"/>
        <v>0</v>
      </c>
      <c r="BH102" s="191">
        <f t="shared" si="7"/>
        <v>0</v>
      </c>
      <c r="BI102" s="191">
        <f t="shared" si="8"/>
        <v>0</v>
      </c>
      <c r="BJ102" s="18" t="s">
        <v>79</v>
      </c>
      <c r="BK102" s="191">
        <f t="shared" si="9"/>
        <v>0</v>
      </c>
      <c r="BL102" s="18" t="s">
        <v>152</v>
      </c>
      <c r="BM102" s="190" t="s">
        <v>304</v>
      </c>
    </row>
    <row r="103" spans="1:65" s="2" customFormat="1" ht="16.5" customHeight="1">
      <c r="A103" s="35"/>
      <c r="B103" s="36"/>
      <c r="C103" s="179" t="s">
        <v>71</v>
      </c>
      <c r="D103" s="179" t="s">
        <v>147</v>
      </c>
      <c r="E103" s="180" t="s">
        <v>1019</v>
      </c>
      <c r="F103" s="181" t="s">
        <v>1020</v>
      </c>
      <c r="G103" s="182" t="s">
        <v>379</v>
      </c>
      <c r="H103" s="183">
        <v>80</v>
      </c>
      <c r="I103" s="184"/>
      <c r="J103" s="185">
        <f t="shared" si="0"/>
        <v>0</v>
      </c>
      <c r="K103" s="181" t="s">
        <v>19</v>
      </c>
      <c r="L103" s="40"/>
      <c r="M103" s="186" t="s">
        <v>19</v>
      </c>
      <c r="N103" s="187" t="s">
        <v>42</v>
      </c>
      <c r="O103" s="65"/>
      <c r="P103" s="188">
        <f t="shared" si="1"/>
        <v>0</v>
      </c>
      <c r="Q103" s="188">
        <v>0</v>
      </c>
      <c r="R103" s="188">
        <f t="shared" si="2"/>
        <v>0</v>
      </c>
      <c r="S103" s="188">
        <v>0</v>
      </c>
      <c r="T103" s="189">
        <f t="shared" si="3"/>
        <v>0</v>
      </c>
      <c r="U103" s="35"/>
      <c r="V103" s="35"/>
      <c r="W103" s="35"/>
      <c r="X103" s="35"/>
      <c r="Y103" s="35"/>
      <c r="Z103" s="35"/>
      <c r="AA103" s="35"/>
      <c r="AB103" s="35"/>
      <c r="AC103" s="35"/>
      <c r="AD103" s="35"/>
      <c r="AE103" s="35"/>
      <c r="AR103" s="190" t="s">
        <v>152</v>
      </c>
      <c r="AT103" s="190" t="s">
        <v>147</v>
      </c>
      <c r="AU103" s="190" t="s">
        <v>79</v>
      </c>
      <c r="AY103" s="18" t="s">
        <v>144</v>
      </c>
      <c r="BE103" s="191">
        <f t="shared" si="4"/>
        <v>0</v>
      </c>
      <c r="BF103" s="191">
        <f t="shared" si="5"/>
        <v>0</v>
      </c>
      <c r="BG103" s="191">
        <f t="shared" si="6"/>
        <v>0</v>
      </c>
      <c r="BH103" s="191">
        <f t="shared" si="7"/>
        <v>0</v>
      </c>
      <c r="BI103" s="191">
        <f t="shared" si="8"/>
        <v>0</v>
      </c>
      <c r="BJ103" s="18" t="s">
        <v>79</v>
      </c>
      <c r="BK103" s="191">
        <f t="shared" si="9"/>
        <v>0</v>
      </c>
      <c r="BL103" s="18" t="s">
        <v>152</v>
      </c>
      <c r="BM103" s="190" t="s">
        <v>315</v>
      </c>
    </row>
    <row r="104" spans="1:65" s="2" customFormat="1" ht="16.5" customHeight="1">
      <c r="A104" s="35"/>
      <c r="B104" s="36"/>
      <c r="C104" s="179" t="s">
        <v>71</v>
      </c>
      <c r="D104" s="179" t="s">
        <v>147</v>
      </c>
      <c r="E104" s="180" t="s">
        <v>1021</v>
      </c>
      <c r="F104" s="181" t="s">
        <v>1022</v>
      </c>
      <c r="G104" s="182" t="s">
        <v>379</v>
      </c>
      <c r="H104" s="183">
        <v>50</v>
      </c>
      <c r="I104" s="184"/>
      <c r="J104" s="185">
        <f t="shared" si="0"/>
        <v>0</v>
      </c>
      <c r="K104" s="181" t="s">
        <v>19</v>
      </c>
      <c r="L104" s="40"/>
      <c r="M104" s="186" t="s">
        <v>19</v>
      </c>
      <c r="N104" s="187" t="s">
        <v>42</v>
      </c>
      <c r="O104" s="65"/>
      <c r="P104" s="188">
        <f t="shared" si="1"/>
        <v>0</v>
      </c>
      <c r="Q104" s="188">
        <v>0</v>
      </c>
      <c r="R104" s="188">
        <f t="shared" si="2"/>
        <v>0</v>
      </c>
      <c r="S104" s="188">
        <v>0</v>
      </c>
      <c r="T104" s="189">
        <f t="shared" si="3"/>
        <v>0</v>
      </c>
      <c r="U104" s="35"/>
      <c r="V104" s="35"/>
      <c r="W104" s="35"/>
      <c r="X104" s="35"/>
      <c r="Y104" s="35"/>
      <c r="Z104" s="35"/>
      <c r="AA104" s="35"/>
      <c r="AB104" s="35"/>
      <c r="AC104" s="35"/>
      <c r="AD104" s="35"/>
      <c r="AE104" s="35"/>
      <c r="AR104" s="190" t="s">
        <v>152</v>
      </c>
      <c r="AT104" s="190" t="s">
        <v>147</v>
      </c>
      <c r="AU104" s="190" t="s">
        <v>79</v>
      </c>
      <c r="AY104" s="18" t="s">
        <v>144</v>
      </c>
      <c r="BE104" s="191">
        <f t="shared" si="4"/>
        <v>0</v>
      </c>
      <c r="BF104" s="191">
        <f t="shared" si="5"/>
        <v>0</v>
      </c>
      <c r="BG104" s="191">
        <f t="shared" si="6"/>
        <v>0</v>
      </c>
      <c r="BH104" s="191">
        <f t="shared" si="7"/>
        <v>0</v>
      </c>
      <c r="BI104" s="191">
        <f t="shared" si="8"/>
        <v>0</v>
      </c>
      <c r="BJ104" s="18" t="s">
        <v>79</v>
      </c>
      <c r="BK104" s="191">
        <f t="shared" si="9"/>
        <v>0</v>
      </c>
      <c r="BL104" s="18" t="s">
        <v>152</v>
      </c>
      <c r="BM104" s="190" t="s">
        <v>323</v>
      </c>
    </row>
    <row r="105" spans="1:65" s="2" customFormat="1" ht="16.5" customHeight="1">
      <c r="A105" s="35"/>
      <c r="B105" s="36"/>
      <c r="C105" s="179" t="s">
        <v>71</v>
      </c>
      <c r="D105" s="179" t="s">
        <v>147</v>
      </c>
      <c r="E105" s="180" t="s">
        <v>1023</v>
      </c>
      <c r="F105" s="181" t="s">
        <v>1024</v>
      </c>
      <c r="G105" s="182" t="s">
        <v>379</v>
      </c>
      <c r="H105" s="183">
        <v>20</v>
      </c>
      <c r="I105" s="184"/>
      <c r="J105" s="185">
        <f t="shared" si="0"/>
        <v>0</v>
      </c>
      <c r="K105" s="181" t="s">
        <v>19</v>
      </c>
      <c r="L105" s="40"/>
      <c r="M105" s="186" t="s">
        <v>19</v>
      </c>
      <c r="N105" s="187" t="s">
        <v>42</v>
      </c>
      <c r="O105" s="65"/>
      <c r="P105" s="188">
        <f t="shared" si="1"/>
        <v>0</v>
      </c>
      <c r="Q105" s="188">
        <v>0</v>
      </c>
      <c r="R105" s="188">
        <f t="shared" si="2"/>
        <v>0</v>
      </c>
      <c r="S105" s="188">
        <v>0</v>
      </c>
      <c r="T105" s="189">
        <f t="shared" si="3"/>
        <v>0</v>
      </c>
      <c r="U105" s="35"/>
      <c r="V105" s="35"/>
      <c r="W105" s="35"/>
      <c r="X105" s="35"/>
      <c r="Y105" s="35"/>
      <c r="Z105" s="35"/>
      <c r="AA105" s="35"/>
      <c r="AB105" s="35"/>
      <c r="AC105" s="35"/>
      <c r="AD105" s="35"/>
      <c r="AE105" s="35"/>
      <c r="AR105" s="190" t="s">
        <v>152</v>
      </c>
      <c r="AT105" s="190" t="s">
        <v>147</v>
      </c>
      <c r="AU105" s="190" t="s">
        <v>79</v>
      </c>
      <c r="AY105" s="18" t="s">
        <v>144</v>
      </c>
      <c r="BE105" s="191">
        <f t="shared" si="4"/>
        <v>0</v>
      </c>
      <c r="BF105" s="191">
        <f t="shared" si="5"/>
        <v>0</v>
      </c>
      <c r="BG105" s="191">
        <f t="shared" si="6"/>
        <v>0</v>
      </c>
      <c r="BH105" s="191">
        <f t="shared" si="7"/>
        <v>0</v>
      </c>
      <c r="BI105" s="191">
        <f t="shared" si="8"/>
        <v>0</v>
      </c>
      <c r="BJ105" s="18" t="s">
        <v>79</v>
      </c>
      <c r="BK105" s="191">
        <f t="shared" si="9"/>
        <v>0</v>
      </c>
      <c r="BL105" s="18" t="s">
        <v>152</v>
      </c>
      <c r="BM105" s="190" t="s">
        <v>338</v>
      </c>
    </row>
    <row r="106" spans="1:65" s="2" customFormat="1" ht="16.5" customHeight="1">
      <c r="A106" s="35"/>
      <c r="B106" s="36"/>
      <c r="C106" s="179" t="s">
        <v>71</v>
      </c>
      <c r="D106" s="179" t="s">
        <v>147</v>
      </c>
      <c r="E106" s="180" t="s">
        <v>1025</v>
      </c>
      <c r="F106" s="181" t="s">
        <v>1026</v>
      </c>
      <c r="G106" s="182" t="s">
        <v>379</v>
      </c>
      <c r="H106" s="183">
        <v>30</v>
      </c>
      <c r="I106" s="184"/>
      <c r="J106" s="185">
        <f t="shared" si="0"/>
        <v>0</v>
      </c>
      <c r="K106" s="181" t="s">
        <v>19</v>
      </c>
      <c r="L106" s="40"/>
      <c r="M106" s="186" t="s">
        <v>19</v>
      </c>
      <c r="N106" s="187" t="s">
        <v>42</v>
      </c>
      <c r="O106" s="65"/>
      <c r="P106" s="188">
        <f t="shared" si="1"/>
        <v>0</v>
      </c>
      <c r="Q106" s="188">
        <v>0</v>
      </c>
      <c r="R106" s="188">
        <f t="shared" si="2"/>
        <v>0</v>
      </c>
      <c r="S106" s="188">
        <v>0</v>
      </c>
      <c r="T106" s="189">
        <f t="shared" si="3"/>
        <v>0</v>
      </c>
      <c r="U106" s="35"/>
      <c r="V106" s="35"/>
      <c r="W106" s="35"/>
      <c r="X106" s="35"/>
      <c r="Y106" s="35"/>
      <c r="Z106" s="35"/>
      <c r="AA106" s="35"/>
      <c r="AB106" s="35"/>
      <c r="AC106" s="35"/>
      <c r="AD106" s="35"/>
      <c r="AE106" s="35"/>
      <c r="AR106" s="190" t="s">
        <v>152</v>
      </c>
      <c r="AT106" s="190" t="s">
        <v>147</v>
      </c>
      <c r="AU106" s="190" t="s">
        <v>79</v>
      </c>
      <c r="AY106" s="18" t="s">
        <v>144</v>
      </c>
      <c r="BE106" s="191">
        <f t="shared" si="4"/>
        <v>0</v>
      </c>
      <c r="BF106" s="191">
        <f t="shared" si="5"/>
        <v>0</v>
      </c>
      <c r="BG106" s="191">
        <f t="shared" si="6"/>
        <v>0</v>
      </c>
      <c r="BH106" s="191">
        <f t="shared" si="7"/>
        <v>0</v>
      </c>
      <c r="BI106" s="191">
        <f t="shared" si="8"/>
        <v>0</v>
      </c>
      <c r="BJ106" s="18" t="s">
        <v>79</v>
      </c>
      <c r="BK106" s="191">
        <f t="shared" si="9"/>
        <v>0</v>
      </c>
      <c r="BL106" s="18" t="s">
        <v>152</v>
      </c>
      <c r="BM106" s="190" t="s">
        <v>348</v>
      </c>
    </row>
    <row r="107" spans="1:65" s="2" customFormat="1" ht="16.5" customHeight="1">
      <c r="A107" s="35"/>
      <c r="B107" s="36"/>
      <c r="C107" s="179" t="s">
        <v>71</v>
      </c>
      <c r="D107" s="179" t="s">
        <v>147</v>
      </c>
      <c r="E107" s="180" t="s">
        <v>1027</v>
      </c>
      <c r="F107" s="181" t="s">
        <v>1028</v>
      </c>
      <c r="G107" s="182" t="s">
        <v>379</v>
      </c>
      <c r="H107" s="183">
        <v>32</v>
      </c>
      <c r="I107" s="184"/>
      <c r="J107" s="185">
        <f t="shared" si="0"/>
        <v>0</v>
      </c>
      <c r="K107" s="181" t="s">
        <v>19</v>
      </c>
      <c r="L107" s="40"/>
      <c r="M107" s="186" t="s">
        <v>19</v>
      </c>
      <c r="N107" s="187" t="s">
        <v>42</v>
      </c>
      <c r="O107" s="65"/>
      <c r="P107" s="188">
        <f t="shared" si="1"/>
        <v>0</v>
      </c>
      <c r="Q107" s="188">
        <v>0</v>
      </c>
      <c r="R107" s="188">
        <f t="shared" si="2"/>
        <v>0</v>
      </c>
      <c r="S107" s="188">
        <v>0</v>
      </c>
      <c r="T107" s="189">
        <f t="shared" si="3"/>
        <v>0</v>
      </c>
      <c r="U107" s="35"/>
      <c r="V107" s="35"/>
      <c r="W107" s="35"/>
      <c r="X107" s="35"/>
      <c r="Y107" s="35"/>
      <c r="Z107" s="35"/>
      <c r="AA107" s="35"/>
      <c r="AB107" s="35"/>
      <c r="AC107" s="35"/>
      <c r="AD107" s="35"/>
      <c r="AE107" s="35"/>
      <c r="AR107" s="190" t="s">
        <v>152</v>
      </c>
      <c r="AT107" s="190" t="s">
        <v>147</v>
      </c>
      <c r="AU107" s="190" t="s">
        <v>79</v>
      </c>
      <c r="AY107" s="18" t="s">
        <v>144</v>
      </c>
      <c r="BE107" s="191">
        <f t="shared" si="4"/>
        <v>0</v>
      </c>
      <c r="BF107" s="191">
        <f t="shared" si="5"/>
        <v>0</v>
      </c>
      <c r="BG107" s="191">
        <f t="shared" si="6"/>
        <v>0</v>
      </c>
      <c r="BH107" s="191">
        <f t="shared" si="7"/>
        <v>0</v>
      </c>
      <c r="BI107" s="191">
        <f t="shared" si="8"/>
        <v>0</v>
      </c>
      <c r="BJ107" s="18" t="s">
        <v>79</v>
      </c>
      <c r="BK107" s="191">
        <f t="shared" si="9"/>
        <v>0</v>
      </c>
      <c r="BL107" s="18" t="s">
        <v>152</v>
      </c>
      <c r="BM107" s="190" t="s">
        <v>301</v>
      </c>
    </row>
    <row r="108" spans="1:65" s="2" customFormat="1" ht="16.5" customHeight="1">
      <c r="A108" s="35"/>
      <c r="B108" s="36"/>
      <c r="C108" s="179" t="s">
        <v>71</v>
      </c>
      <c r="D108" s="179" t="s">
        <v>147</v>
      </c>
      <c r="E108" s="180" t="s">
        <v>1029</v>
      </c>
      <c r="F108" s="181" t="s">
        <v>1030</v>
      </c>
      <c r="G108" s="182" t="s">
        <v>379</v>
      </c>
      <c r="H108" s="183">
        <v>86</v>
      </c>
      <c r="I108" s="184"/>
      <c r="J108" s="185">
        <f t="shared" si="0"/>
        <v>0</v>
      </c>
      <c r="K108" s="181" t="s">
        <v>19</v>
      </c>
      <c r="L108" s="40"/>
      <c r="M108" s="186" t="s">
        <v>19</v>
      </c>
      <c r="N108" s="187" t="s">
        <v>42</v>
      </c>
      <c r="O108" s="65"/>
      <c r="P108" s="188">
        <f t="shared" si="1"/>
        <v>0</v>
      </c>
      <c r="Q108" s="188">
        <v>0</v>
      </c>
      <c r="R108" s="188">
        <f t="shared" si="2"/>
        <v>0</v>
      </c>
      <c r="S108" s="188">
        <v>0</v>
      </c>
      <c r="T108" s="189">
        <f t="shared" si="3"/>
        <v>0</v>
      </c>
      <c r="U108" s="35"/>
      <c r="V108" s="35"/>
      <c r="W108" s="35"/>
      <c r="X108" s="35"/>
      <c r="Y108" s="35"/>
      <c r="Z108" s="35"/>
      <c r="AA108" s="35"/>
      <c r="AB108" s="35"/>
      <c r="AC108" s="35"/>
      <c r="AD108" s="35"/>
      <c r="AE108" s="35"/>
      <c r="AR108" s="190" t="s">
        <v>152</v>
      </c>
      <c r="AT108" s="190" t="s">
        <v>147</v>
      </c>
      <c r="AU108" s="190" t="s">
        <v>79</v>
      </c>
      <c r="AY108" s="18" t="s">
        <v>144</v>
      </c>
      <c r="BE108" s="191">
        <f t="shared" si="4"/>
        <v>0</v>
      </c>
      <c r="BF108" s="191">
        <f t="shared" si="5"/>
        <v>0</v>
      </c>
      <c r="BG108" s="191">
        <f t="shared" si="6"/>
        <v>0</v>
      </c>
      <c r="BH108" s="191">
        <f t="shared" si="7"/>
        <v>0</v>
      </c>
      <c r="BI108" s="191">
        <f t="shared" si="8"/>
        <v>0</v>
      </c>
      <c r="BJ108" s="18" t="s">
        <v>79</v>
      </c>
      <c r="BK108" s="191">
        <f t="shared" si="9"/>
        <v>0</v>
      </c>
      <c r="BL108" s="18" t="s">
        <v>152</v>
      </c>
      <c r="BM108" s="190" t="s">
        <v>403</v>
      </c>
    </row>
    <row r="109" spans="1:65" s="2" customFormat="1" ht="16.5" customHeight="1">
      <c r="A109" s="35"/>
      <c r="B109" s="36"/>
      <c r="C109" s="179" t="s">
        <v>71</v>
      </c>
      <c r="D109" s="179" t="s">
        <v>147</v>
      </c>
      <c r="E109" s="180" t="s">
        <v>1031</v>
      </c>
      <c r="F109" s="181" t="s">
        <v>1032</v>
      </c>
      <c r="G109" s="182" t="s">
        <v>379</v>
      </c>
      <c r="H109" s="183">
        <v>38</v>
      </c>
      <c r="I109" s="184"/>
      <c r="J109" s="185">
        <f t="shared" si="0"/>
        <v>0</v>
      </c>
      <c r="K109" s="181" t="s">
        <v>19</v>
      </c>
      <c r="L109" s="40"/>
      <c r="M109" s="186" t="s">
        <v>19</v>
      </c>
      <c r="N109" s="187" t="s">
        <v>42</v>
      </c>
      <c r="O109" s="65"/>
      <c r="P109" s="188">
        <f t="shared" si="1"/>
        <v>0</v>
      </c>
      <c r="Q109" s="188">
        <v>0</v>
      </c>
      <c r="R109" s="188">
        <f t="shared" si="2"/>
        <v>0</v>
      </c>
      <c r="S109" s="188">
        <v>0</v>
      </c>
      <c r="T109" s="189">
        <f t="shared" si="3"/>
        <v>0</v>
      </c>
      <c r="U109" s="35"/>
      <c r="V109" s="35"/>
      <c r="W109" s="35"/>
      <c r="X109" s="35"/>
      <c r="Y109" s="35"/>
      <c r="Z109" s="35"/>
      <c r="AA109" s="35"/>
      <c r="AB109" s="35"/>
      <c r="AC109" s="35"/>
      <c r="AD109" s="35"/>
      <c r="AE109" s="35"/>
      <c r="AR109" s="190" t="s">
        <v>152</v>
      </c>
      <c r="AT109" s="190" t="s">
        <v>147</v>
      </c>
      <c r="AU109" s="190" t="s">
        <v>79</v>
      </c>
      <c r="AY109" s="18" t="s">
        <v>144</v>
      </c>
      <c r="BE109" s="191">
        <f t="shared" si="4"/>
        <v>0</v>
      </c>
      <c r="BF109" s="191">
        <f t="shared" si="5"/>
        <v>0</v>
      </c>
      <c r="BG109" s="191">
        <f t="shared" si="6"/>
        <v>0</v>
      </c>
      <c r="BH109" s="191">
        <f t="shared" si="7"/>
        <v>0</v>
      </c>
      <c r="BI109" s="191">
        <f t="shared" si="8"/>
        <v>0</v>
      </c>
      <c r="BJ109" s="18" t="s">
        <v>79</v>
      </c>
      <c r="BK109" s="191">
        <f t="shared" si="9"/>
        <v>0</v>
      </c>
      <c r="BL109" s="18" t="s">
        <v>152</v>
      </c>
      <c r="BM109" s="190" t="s">
        <v>406</v>
      </c>
    </row>
    <row r="110" spans="1:65" s="2" customFormat="1" ht="16.5" customHeight="1">
      <c r="A110" s="35"/>
      <c r="B110" s="36"/>
      <c r="C110" s="179" t="s">
        <v>71</v>
      </c>
      <c r="D110" s="179" t="s">
        <v>147</v>
      </c>
      <c r="E110" s="180" t="s">
        <v>1033</v>
      </c>
      <c r="F110" s="181" t="s">
        <v>1034</v>
      </c>
      <c r="G110" s="182" t="s">
        <v>379</v>
      </c>
      <c r="H110" s="183">
        <v>36</v>
      </c>
      <c r="I110" s="184"/>
      <c r="J110" s="185">
        <f t="shared" si="0"/>
        <v>0</v>
      </c>
      <c r="K110" s="181" t="s">
        <v>19</v>
      </c>
      <c r="L110" s="40"/>
      <c r="M110" s="186" t="s">
        <v>19</v>
      </c>
      <c r="N110" s="187" t="s">
        <v>42</v>
      </c>
      <c r="O110" s="65"/>
      <c r="P110" s="188">
        <f t="shared" si="1"/>
        <v>0</v>
      </c>
      <c r="Q110" s="188">
        <v>0</v>
      </c>
      <c r="R110" s="188">
        <f t="shared" si="2"/>
        <v>0</v>
      </c>
      <c r="S110" s="188">
        <v>0</v>
      </c>
      <c r="T110" s="189">
        <f t="shared" si="3"/>
        <v>0</v>
      </c>
      <c r="U110" s="35"/>
      <c r="V110" s="35"/>
      <c r="W110" s="35"/>
      <c r="X110" s="35"/>
      <c r="Y110" s="35"/>
      <c r="Z110" s="35"/>
      <c r="AA110" s="35"/>
      <c r="AB110" s="35"/>
      <c r="AC110" s="35"/>
      <c r="AD110" s="35"/>
      <c r="AE110" s="35"/>
      <c r="AR110" s="190" t="s">
        <v>152</v>
      </c>
      <c r="AT110" s="190" t="s">
        <v>147</v>
      </c>
      <c r="AU110" s="190" t="s">
        <v>79</v>
      </c>
      <c r="AY110" s="18" t="s">
        <v>144</v>
      </c>
      <c r="BE110" s="191">
        <f t="shared" si="4"/>
        <v>0</v>
      </c>
      <c r="BF110" s="191">
        <f t="shared" si="5"/>
        <v>0</v>
      </c>
      <c r="BG110" s="191">
        <f t="shared" si="6"/>
        <v>0</v>
      </c>
      <c r="BH110" s="191">
        <f t="shared" si="7"/>
        <v>0</v>
      </c>
      <c r="BI110" s="191">
        <f t="shared" si="8"/>
        <v>0</v>
      </c>
      <c r="BJ110" s="18" t="s">
        <v>79</v>
      </c>
      <c r="BK110" s="191">
        <f t="shared" si="9"/>
        <v>0</v>
      </c>
      <c r="BL110" s="18" t="s">
        <v>152</v>
      </c>
      <c r="BM110" s="190" t="s">
        <v>409</v>
      </c>
    </row>
    <row r="111" spans="1:65" s="2" customFormat="1" ht="16.5" customHeight="1">
      <c r="A111" s="35"/>
      <c r="B111" s="36"/>
      <c r="C111" s="179" t="s">
        <v>71</v>
      </c>
      <c r="D111" s="179" t="s">
        <v>147</v>
      </c>
      <c r="E111" s="180" t="s">
        <v>1035</v>
      </c>
      <c r="F111" s="181" t="s">
        <v>1036</v>
      </c>
      <c r="G111" s="182" t="s">
        <v>379</v>
      </c>
      <c r="H111" s="183">
        <v>32</v>
      </c>
      <c r="I111" s="184"/>
      <c r="J111" s="185">
        <f t="shared" si="0"/>
        <v>0</v>
      </c>
      <c r="K111" s="181" t="s">
        <v>19</v>
      </c>
      <c r="L111" s="40"/>
      <c r="M111" s="186" t="s">
        <v>19</v>
      </c>
      <c r="N111" s="187" t="s">
        <v>42</v>
      </c>
      <c r="O111" s="65"/>
      <c r="P111" s="188">
        <f t="shared" si="1"/>
        <v>0</v>
      </c>
      <c r="Q111" s="188">
        <v>0</v>
      </c>
      <c r="R111" s="188">
        <f t="shared" si="2"/>
        <v>0</v>
      </c>
      <c r="S111" s="188">
        <v>0</v>
      </c>
      <c r="T111" s="189">
        <f t="shared" si="3"/>
        <v>0</v>
      </c>
      <c r="U111" s="35"/>
      <c r="V111" s="35"/>
      <c r="W111" s="35"/>
      <c r="X111" s="35"/>
      <c r="Y111" s="35"/>
      <c r="Z111" s="35"/>
      <c r="AA111" s="35"/>
      <c r="AB111" s="35"/>
      <c r="AC111" s="35"/>
      <c r="AD111" s="35"/>
      <c r="AE111" s="35"/>
      <c r="AR111" s="190" t="s">
        <v>152</v>
      </c>
      <c r="AT111" s="190" t="s">
        <v>147</v>
      </c>
      <c r="AU111" s="190" t="s">
        <v>79</v>
      </c>
      <c r="AY111" s="18" t="s">
        <v>144</v>
      </c>
      <c r="BE111" s="191">
        <f t="shared" si="4"/>
        <v>0</v>
      </c>
      <c r="BF111" s="191">
        <f t="shared" si="5"/>
        <v>0</v>
      </c>
      <c r="BG111" s="191">
        <f t="shared" si="6"/>
        <v>0</v>
      </c>
      <c r="BH111" s="191">
        <f t="shared" si="7"/>
        <v>0</v>
      </c>
      <c r="BI111" s="191">
        <f t="shared" si="8"/>
        <v>0</v>
      </c>
      <c r="BJ111" s="18" t="s">
        <v>79</v>
      </c>
      <c r="BK111" s="191">
        <f t="shared" si="9"/>
        <v>0</v>
      </c>
      <c r="BL111" s="18" t="s">
        <v>152</v>
      </c>
      <c r="BM111" s="190" t="s">
        <v>413</v>
      </c>
    </row>
    <row r="112" spans="1:65" s="2" customFormat="1" ht="16.5" customHeight="1">
      <c r="A112" s="35"/>
      <c r="B112" s="36"/>
      <c r="C112" s="179" t="s">
        <v>71</v>
      </c>
      <c r="D112" s="179" t="s">
        <v>147</v>
      </c>
      <c r="E112" s="180" t="s">
        <v>1037</v>
      </c>
      <c r="F112" s="181" t="s">
        <v>1038</v>
      </c>
      <c r="G112" s="182" t="s">
        <v>379</v>
      </c>
      <c r="H112" s="183">
        <v>86</v>
      </c>
      <c r="I112" s="184"/>
      <c r="J112" s="185">
        <f t="shared" si="0"/>
        <v>0</v>
      </c>
      <c r="K112" s="181" t="s">
        <v>19</v>
      </c>
      <c r="L112" s="40"/>
      <c r="M112" s="186" t="s">
        <v>19</v>
      </c>
      <c r="N112" s="187" t="s">
        <v>42</v>
      </c>
      <c r="O112" s="65"/>
      <c r="P112" s="188">
        <f t="shared" si="1"/>
        <v>0</v>
      </c>
      <c r="Q112" s="188">
        <v>0</v>
      </c>
      <c r="R112" s="188">
        <f t="shared" si="2"/>
        <v>0</v>
      </c>
      <c r="S112" s="188">
        <v>0</v>
      </c>
      <c r="T112" s="189">
        <f t="shared" si="3"/>
        <v>0</v>
      </c>
      <c r="U112" s="35"/>
      <c r="V112" s="35"/>
      <c r="W112" s="35"/>
      <c r="X112" s="35"/>
      <c r="Y112" s="35"/>
      <c r="Z112" s="35"/>
      <c r="AA112" s="35"/>
      <c r="AB112" s="35"/>
      <c r="AC112" s="35"/>
      <c r="AD112" s="35"/>
      <c r="AE112" s="35"/>
      <c r="AR112" s="190" t="s">
        <v>152</v>
      </c>
      <c r="AT112" s="190" t="s">
        <v>147</v>
      </c>
      <c r="AU112" s="190" t="s">
        <v>79</v>
      </c>
      <c r="AY112" s="18" t="s">
        <v>144</v>
      </c>
      <c r="BE112" s="191">
        <f t="shared" si="4"/>
        <v>0</v>
      </c>
      <c r="BF112" s="191">
        <f t="shared" si="5"/>
        <v>0</v>
      </c>
      <c r="BG112" s="191">
        <f t="shared" si="6"/>
        <v>0</v>
      </c>
      <c r="BH112" s="191">
        <f t="shared" si="7"/>
        <v>0</v>
      </c>
      <c r="BI112" s="191">
        <f t="shared" si="8"/>
        <v>0</v>
      </c>
      <c r="BJ112" s="18" t="s">
        <v>79</v>
      </c>
      <c r="BK112" s="191">
        <f t="shared" si="9"/>
        <v>0</v>
      </c>
      <c r="BL112" s="18" t="s">
        <v>152</v>
      </c>
      <c r="BM112" s="190" t="s">
        <v>421</v>
      </c>
    </row>
    <row r="113" spans="1:65" s="2" customFormat="1" ht="16.5" customHeight="1">
      <c r="A113" s="35"/>
      <c r="B113" s="36"/>
      <c r="C113" s="179" t="s">
        <v>71</v>
      </c>
      <c r="D113" s="179" t="s">
        <v>147</v>
      </c>
      <c r="E113" s="180" t="s">
        <v>1039</v>
      </c>
      <c r="F113" s="181" t="s">
        <v>1040</v>
      </c>
      <c r="G113" s="182" t="s">
        <v>379</v>
      </c>
      <c r="H113" s="183">
        <v>60</v>
      </c>
      <c r="I113" s="184"/>
      <c r="J113" s="185">
        <f t="shared" si="0"/>
        <v>0</v>
      </c>
      <c r="K113" s="181" t="s">
        <v>19</v>
      </c>
      <c r="L113" s="40"/>
      <c r="M113" s="186" t="s">
        <v>19</v>
      </c>
      <c r="N113" s="187" t="s">
        <v>42</v>
      </c>
      <c r="O113" s="65"/>
      <c r="P113" s="188">
        <f t="shared" si="1"/>
        <v>0</v>
      </c>
      <c r="Q113" s="188">
        <v>0</v>
      </c>
      <c r="R113" s="188">
        <f t="shared" si="2"/>
        <v>0</v>
      </c>
      <c r="S113" s="188">
        <v>0</v>
      </c>
      <c r="T113" s="189">
        <f t="shared" si="3"/>
        <v>0</v>
      </c>
      <c r="U113" s="35"/>
      <c r="V113" s="35"/>
      <c r="W113" s="35"/>
      <c r="X113" s="35"/>
      <c r="Y113" s="35"/>
      <c r="Z113" s="35"/>
      <c r="AA113" s="35"/>
      <c r="AB113" s="35"/>
      <c r="AC113" s="35"/>
      <c r="AD113" s="35"/>
      <c r="AE113" s="35"/>
      <c r="AR113" s="190" t="s">
        <v>152</v>
      </c>
      <c r="AT113" s="190" t="s">
        <v>147</v>
      </c>
      <c r="AU113" s="190" t="s">
        <v>79</v>
      </c>
      <c r="AY113" s="18" t="s">
        <v>144</v>
      </c>
      <c r="BE113" s="191">
        <f t="shared" si="4"/>
        <v>0</v>
      </c>
      <c r="BF113" s="191">
        <f t="shared" si="5"/>
        <v>0</v>
      </c>
      <c r="BG113" s="191">
        <f t="shared" si="6"/>
        <v>0</v>
      </c>
      <c r="BH113" s="191">
        <f t="shared" si="7"/>
        <v>0</v>
      </c>
      <c r="BI113" s="191">
        <f t="shared" si="8"/>
        <v>0</v>
      </c>
      <c r="BJ113" s="18" t="s">
        <v>79</v>
      </c>
      <c r="BK113" s="191">
        <f t="shared" si="9"/>
        <v>0</v>
      </c>
      <c r="BL113" s="18" t="s">
        <v>152</v>
      </c>
      <c r="BM113" s="190" t="s">
        <v>424</v>
      </c>
    </row>
    <row r="114" spans="1:65" s="12" customFormat="1" ht="25.9" customHeight="1">
      <c r="B114" s="163"/>
      <c r="C114" s="164"/>
      <c r="D114" s="165" t="s">
        <v>70</v>
      </c>
      <c r="E114" s="166" t="s">
        <v>1011</v>
      </c>
      <c r="F114" s="166" t="s">
        <v>1041</v>
      </c>
      <c r="G114" s="164"/>
      <c r="H114" s="164"/>
      <c r="I114" s="167"/>
      <c r="J114" s="168">
        <f>BK114</f>
        <v>0</v>
      </c>
      <c r="K114" s="164"/>
      <c r="L114" s="169"/>
      <c r="M114" s="170"/>
      <c r="N114" s="171"/>
      <c r="O114" s="171"/>
      <c r="P114" s="172">
        <f>SUM(P115:P128)</f>
        <v>0</v>
      </c>
      <c r="Q114" s="171"/>
      <c r="R114" s="172">
        <f>SUM(R115:R128)</f>
        <v>0</v>
      </c>
      <c r="S114" s="171"/>
      <c r="T114" s="173">
        <f>SUM(T115:T128)</f>
        <v>0</v>
      </c>
      <c r="AR114" s="174" t="s">
        <v>79</v>
      </c>
      <c r="AT114" s="175" t="s">
        <v>70</v>
      </c>
      <c r="AU114" s="175" t="s">
        <v>71</v>
      </c>
      <c r="AY114" s="174" t="s">
        <v>144</v>
      </c>
      <c r="BK114" s="176">
        <f>SUM(BK115:BK128)</f>
        <v>0</v>
      </c>
    </row>
    <row r="115" spans="1:65" s="2" customFormat="1" ht="16.5" customHeight="1">
      <c r="A115" s="35"/>
      <c r="B115" s="36"/>
      <c r="C115" s="179" t="s">
        <v>71</v>
      </c>
      <c r="D115" s="179" t="s">
        <v>147</v>
      </c>
      <c r="E115" s="180" t="s">
        <v>1042</v>
      </c>
      <c r="F115" s="181" t="s">
        <v>1043</v>
      </c>
      <c r="G115" s="182" t="s">
        <v>379</v>
      </c>
      <c r="H115" s="183">
        <v>150</v>
      </c>
      <c r="I115" s="184"/>
      <c r="J115" s="185">
        <f t="shared" ref="J115:J128" si="10">ROUND(I115*H115,2)</f>
        <v>0</v>
      </c>
      <c r="K115" s="181" t="s">
        <v>19</v>
      </c>
      <c r="L115" s="40"/>
      <c r="M115" s="186" t="s">
        <v>19</v>
      </c>
      <c r="N115" s="187" t="s">
        <v>42</v>
      </c>
      <c r="O115" s="65"/>
      <c r="P115" s="188">
        <f t="shared" ref="P115:P128" si="11">O115*H115</f>
        <v>0</v>
      </c>
      <c r="Q115" s="188">
        <v>0</v>
      </c>
      <c r="R115" s="188">
        <f t="shared" ref="R115:R128" si="12">Q115*H115</f>
        <v>0</v>
      </c>
      <c r="S115" s="188">
        <v>0</v>
      </c>
      <c r="T115" s="189">
        <f t="shared" ref="T115:T128" si="13">S115*H115</f>
        <v>0</v>
      </c>
      <c r="U115" s="35"/>
      <c r="V115" s="35"/>
      <c r="W115" s="35"/>
      <c r="X115" s="35"/>
      <c r="Y115" s="35"/>
      <c r="Z115" s="35"/>
      <c r="AA115" s="35"/>
      <c r="AB115" s="35"/>
      <c r="AC115" s="35"/>
      <c r="AD115" s="35"/>
      <c r="AE115" s="35"/>
      <c r="AR115" s="190" t="s">
        <v>152</v>
      </c>
      <c r="AT115" s="190" t="s">
        <v>147</v>
      </c>
      <c r="AU115" s="190" t="s">
        <v>79</v>
      </c>
      <c r="AY115" s="18" t="s">
        <v>144</v>
      </c>
      <c r="BE115" s="191">
        <f t="shared" ref="BE115:BE128" si="14">IF(N115="základní",J115,0)</f>
        <v>0</v>
      </c>
      <c r="BF115" s="191">
        <f t="shared" ref="BF115:BF128" si="15">IF(N115="snížená",J115,0)</f>
        <v>0</v>
      </c>
      <c r="BG115" s="191">
        <f t="shared" ref="BG115:BG128" si="16">IF(N115="zákl. přenesená",J115,0)</f>
        <v>0</v>
      </c>
      <c r="BH115" s="191">
        <f t="shared" ref="BH115:BH128" si="17">IF(N115="sníž. přenesená",J115,0)</f>
        <v>0</v>
      </c>
      <c r="BI115" s="191">
        <f t="shared" ref="BI115:BI128" si="18">IF(N115="nulová",J115,0)</f>
        <v>0</v>
      </c>
      <c r="BJ115" s="18" t="s">
        <v>79</v>
      </c>
      <c r="BK115" s="191">
        <f t="shared" ref="BK115:BK128" si="19">ROUND(I115*H115,2)</f>
        <v>0</v>
      </c>
      <c r="BL115" s="18" t="s">
        <v>152</v>
      </c>
      <c r="BM115" s="190" t="s">
        <v>426</v>
      </c>
    </row>
    <row r="116" spans="1:65" s="2" customFormat="1" ht="16.5" customHeight="1">
      <c r="A116" s="35"/>
      <c r="B116" s="36"/>
      <c r="C116" s="179" t="s">
        <v>71</v>
      </c>
      <c r="D116" s="179" t="s">
        <v>147</v>
      </c>
      <c r="E116" s="180" t="s">
        <v>1044</v>
      </c>
      <c r="F116" s="181" t="s">
        <v>1045</v>
      </c>
      <c r="G116" s="182" t="s">
        <v>379</v>
      </c>
      <c r="H116" s="183">
        <v>60</v>
      </c>
      <c r="I116" s="184"/>
      <c r="J116" s="185">
        <f t="shared" si="10"/>
        <v>0</v>
      </c>
      <c r="K116" s="181" t="s">
        <v>19</v>
      </c>
      <c r="L116" s="40"/>
      <c r="M116" s="186" t="s">
        <v>19</v>
      </c>
      <c r="N116" s="187" t="s">
        <v>42</v>
      </c>
      <c r="O116" s="65"/>
      <c r="P116" s="188">
        <f t="shared" si="11"/>
        <v>0</v>
      </c>
      <c r="Q116" s="188">
        <v>0</v>
      </c>
      <c r="R116" s="188">
        <f t="shared" si="12"/>
        <v>0</v>
      </c>
      <c r="S116" s="188">
        <v>0</v>
      </c>
      <c r="T116" s="189">
        <f t="shared" si="13"/>
        <v>0</v>
      </c>
      <c r="U116" s="35"/>
      <c r="V116" s="35"/>
      <c r="W116" s="35"/>
      <c r="X116" s="35"/>
      <c r="Y116" s="35"/>
      <c r="Z116" s="35"/>
      <c r="AA116" s="35"/>
      <c r="AB116" s="35"/>
      <c r="AC116" s="35"/>
      <c r="AD116" s="35"/>
      <c r="AE116" s="35"/>
      <c r="AR116" s="190" t="s">
        <v>152</v>
      </c>
      <c r="AT116" s="190" t="s">
        <v>147</v>
      </c>
      <c r="AU116" s="190" t="s">
        <v>79</v>
      </c>
      <c r="AY116" s="18" t="s">
        <v>144</v>
      </c>
      <c r="BE116" s="191">
        <f t="shared" si="14"/>
        <v>0</v>
      </c>
      <c r="BF116" s="191">
        <f t="shared" si="15"/>
        <v>0</v>
      </c>
      <c r="BG116" s="191">
        <f t="shared" si="16"/>
        <v>0</v>
      </c>
      <c r="BH116" s="191">
        <f t="shared" si="17"/>
        <v>0</v>
      </c>
      <c r="BI116" s="191">
        <f t="shared" si="18"/>
        <v>0</v>
      </c>
      <c r="BJ116" s="18" t="s">
        <v>79</v>
      </c>
      <c r="BK116" s="191">
        <f t="shared" si="19"/>
        <v>0</v>
      </c>
      <c r="BL116" s="18" t="s">
        <v>152</v>
      </c>
      <c r="BM116" s="190" t="s">
        <v>429</v>
      </c>
    </row>
    <row r="117" spans="1:65" s="2" customFormat="1" ht="16.5" customHeight="1">
      <c r="A117" s="35"/>
      <c r="B117" s="36"/>
      <c r="C117" s="179" t="s">
        <v>71</v>
      </c>
      <c r="D117" s="179" t="s">
        <v>147</v>
      </c>
      <c r="E117" s="180" t="s">
        <v>1046</v>
      </c>
      <c r="F117" s="181" t="s">
        <v>1047</v>
      </c>
      <c r="G117" s="182" t="s">
        <v>379</v>
      </c>
      <c r="H117" s="183">
        <v>20</v>
      </c>
      <c r="I117" s="184"/>
      <c r="J117" s="185">
        <f t="shared" si="10"/>
        <v>0</v>
      </c>
      <c r="K117" s="181" t="s">
        <v>19</v>
      </c>
      <c r="L117" s="40"/>
      <c r="M117" s="186" t="s">
        <v>19</v>
      </c>
      <c r="N117" s="187" t="s">
        <v>42</v>
      </c>
      <c r="O117" s="65"/>
      <c r="P117" s="188">
        <f t="shared" si="11"/>
        <v>0</v>
      </c>
      <c r="Q117" s="188">
        <v>0</v>
      </c>
      <c r="R117" s="188">
        <f t="shared" si="12"/>
        <v>0</v>
      </c>
      <c r="S117" s="188">
        <v>0</v>
      </c>
      <c r="T117" s="189">
        <f t="shared" si="13"/>
        <v>0</v>
      </c>
      <c r="U117" s="35"/>
      <c r="V117" s="35"/>
      <c r="W117" s="35"/>
      <c r="X117" s="35"/>
      <c r="Y117" s="35"/>
      <c r="Z117" s="35"/>
      <c r="AA117" s="35"/>
      <c r="AB117" s="35"/>
      <c r="AC117" s="35"/>
      <c r="AD117" s="35"/>
      <c r="AE117" s="35"/>
      <c r="AR117" s="190" t="s">
        <v>152</v>
      </c>
      <c r="AT117" s="190" t="s">
        <v>147</v>
      </c>
      <c r="AU117" s="190" t="s">
        <v>79</v>
      </c>
      <c r="AY117" s="18" t="s">
        <v>144</v>
      </c>
      <c r="BE117" s="191">
        <f t="shared" si="14"/>
        <v>0</v>
      </c>
      <c r="BF117" s="191">
        <f t="shared" si="15"/>
        <v>0</v>
      </c>
      <c r="BG117" s="191">
        <f t="shared" si="16"/>
        <v>0</v>
      </c>
      <c r="BH117" s="191">
        <f t="shared" si="17"/>
        <v>0</v>
      </c>
      <c r="BI117" s="191">
        <f t="shared" si="18"/>
        <v>0</v>
      </c>
      <c r="BJ117" s="18" t="s">
        <v>79</v>
      </c>
      <c r="BK117" s="191">
        <f t="shared" si="19"/>
        <v>0</v>
      </c>
      <c r="BL117" s="18" t="s">
        <v>152</v>
      </c>
      <c r="BM117" s="190" t="s">
        <v>430</v>
      </c>
    </row>
    <row r="118" spans="1:65" s="2" customFormat="1" ht="16.5" customHeight="1">
      <c r="A118" s="35"/>
      <c r="B118" s="36"/>
      <c r="C118" s="179" t="s">
        <v>71</v>
      </c>
      <c r="D118" s="179" t="s">
        <v>147</v>
      </c>
      <c r="E118" s="180" t="s">
        <v>1048</v>
      </c>
      <c r="F118" s="181" t="s">
        <v>1049</v>
      </c>
      <c r="G118" s="182" t="s">
        <v>379</v>
      </c>
      <c r="H118" s="183">
        <v>30</v>
      </c>
      <c r="I118" s="184"/>
      <c r="J118" s="185">
        <f t="shared" si="10"/>
        <v>0</v>
      </c>
      <c r="K118" s="181" t="s">
        <v>19</v>
      </c>
      <c r="L118" s="40"/>
      <c r="M118" s="186" t="s">
        <v>19</v>
      </c>
      <c r="N118" s="187" t="s">
        <v>42</v>
      </c>
      <c r="O118" s="65"/>
      <c r="P118" s="188">
        <f t="shared" si="11"/>
        <v>0</v>
      </c>
      <c r="Q118" s="188">
        <v>0</v>
      </c>
      <c r="R118" s="188">
        <f t="shared" si="12"/>
        <v>0</v>
      </c>
      <c r="S118" s="188">
        <v>0</v>
      </c>
      <c r="T118" s="189">
        <f t="shared" si="13"/>
        <v>0</v>
      </c>
      <c r="U118" s="35"/>
      <c r="V118" s="35"/>
      <c r="W118" s="35"/>
      <c r="X118" s="35"/>
      <c r="Y118" s="35"/>
      <c r="Z118" s="35"/>
      <c r="AA118" s="35"/>
      <c r="AB118" s="35"/>
      <c r="AC118" s="35"/>
      <c r="AD118" s="35"/>
      <c r="AE118" s="35"/>
      <c r="AR118" s="190" t="s">
        <v>152</v>
      </c>
      <c r="AT118" s="190" t="s">
        <v>147</v>
      </c>
      <c r="AU118" s="190" t="s">
        <v>79</v>
      </c>
      <c r="AY118" s="18" t="s">
        <v>144</v>
      </c>
      <c r="BE118" s="191">
        <f t="shared" si="14"/>
        <v>0</v>
      </c>
      <c r="BF118" s="191">
        <f t="shared" si="15"/>
        <v>0</v>
      </c>
      <c r="BG118" s="191">
        <f t="shared" si="16"/>
        <v>0</v>
      </c>
      <c r="BH118" s="191">
        <f t="shared" si="17"/>
        <v>0</v>
      </c>
      <c r="BI118" s="191">
        <f t="shared" si="18"/>
        <v>0</v>
      </c>
      <c r="BJ118" s="18" t="s">
        <v>79</v>
      </c>
      <c r="BK118" s="191">
        <f t="shared" si="19"/>
        <v>0</v>
      </c>
      <c r="BL118" s="18" t="s">
        <v>152</v>
      </c>
      <c r="BM118" s="190" t="s">
        <v>433</v>
      </c>
    </row>
    <row r="119" spans="1:65" s="2" customFormat="1" ht="16.5" customHeight="1">
      <c r="A119" s="35"/>
      <c r="B119" s="36"/>
      <c r="C119" s="179" t="s">
        <v>71</v>
      </c>
      <c r="D119" s="179" t="s">
        <v>147</v>
      </c>
      <c r="E119" s="180" t="s">
        <v>1050</v>
      </c>
      <c r="F119" s="181" t="s">
        <v>1051</v>
      </c>
      <c r="G119" s="182" t="s">
        <v>379</v>
      </c>
      <c r="H119" s="183">
        <v>20</v>
      </c>
      <c r="I119" s="184"/>
      <c r="J119" s="185">
        <f t="shared" si="10"/>
        <v>0</v>
      </c>
      <c r="K119" s="181" t="s">
        <v>19</v>
      </c>
      <c r="L119" s="40"/>
      <c r="M119" s="186" t="s">
        <v>19</v>
      </c>
      <c r="N119" s="187" t="s">
        <v>42</v>
      </c>
      <c r="O119" s="65"/>
      <c r="P119" s="188">
        <f t="shared" si="11"/>
        <v>0</v>
      </c>
      <c r="Q119" s="188">
        <v>0</v>
      </c>
      <c r="R119" s="188">
        <f t="shared" si="12"/>
        <v>0</v>
      </c>
      <c r="S119" s="188">
        <v>0</v>
      </c>
      <c r="T119" s="189">
        <f t="shared" si="13"/>
        <v>0</v>
      </c>
      <c r="U119" s="35"/>
      <c r="V119" s="35"/>
      <c r="W119" s="35"/>
      <c r="X119" s="35"/>
      <c r="Y119" s="35"/>
      <c r="Z119" s="35"/>
      <c r="AA119" s="35"/>
      <c r="AB119" s="35"/>
      <c r="AC119" s="35"/>
      <c r="AD119" s="35"/>
      <c r="AE119" s="35"/>
      <c r="AR119" s="190" t="s">
        <v>152</v>
      </c>
      <c r="AT119" s="190" t="s">
        <v>147</v>
      </c>
      <c r="AU119" s="190" t="s">
        <v>79</v>
      </c>
      <c r="AY119" s="18" t="s">
        <v>144</v>
      </c>
      <c r="BE119" s="191">
        <f t="shared" si="14"/>
        <v>0</v>
      </c>
      <c r="BF119" s="191">
        <f t="shared" si="15"/>
        <v>0</v>
      </c>
      <c r="BG119" s="191">
        <f t="shared" si="16"/>
        <v>0</v>
      </c>
      <c r="BH119" s="191">
        <f t="shared" si="17"/>
        <v>0</v>
      </c>
      <c r="BI119" s="191">
        <f t="shared" si="18"/>
        <v>0</v>
      </c>
      <c r="BJ119" s="18" t="s">
        <v>79</v>
      </c>
      <c r="BK119" s="191">
        <f t="shared" si="19"/>
        <v>0</v>
      </c>
      <c r="BL119" s="18" t="s">
        <v>152</v>
      </c>
      <c r="BM119" s="190" t="s">
        <v>436</v>
      </c>
    </row>
    <row r="120" spans="1:65" s="2" customFormat="1" ht="16.5" customHeight="1">
      <c r="A120" s="35"/>
      <c r="B120" s="36"/>
      <c r="C120" s="179" t="s">
        <v>71</v>
      </c>
      <c r="D120" s="179" t="s">
        <v>147</v>
      </c>
      <c r="E120" s="180" t="s">
        <v>1052</v>
      </c>
      <c r="F120" s="181" t="s">
        <v>1053</v>
      </c>
      <c r="G120" s="182" t="s">
        <v>379</v>
      </c>
      <c r="H120" s="183">
        <v>200</v>
      </c>
      <c r="I120" s="184"/>
      <c r="J120" s="185">
        <f t="shared" si="10"/>
        <v>0</v>
      </c>
      <c r="K120" s="181" t="s">
        <v>19</v>
      </c>
      <c r="L120" s="40"/>
      <c r="M120" s="186" t="s">
        <v>19</v>
      </c>
      <c r="N120" s="187" t="s">
        <v>42</v>
      </c>
      <c r="O120" s="65"/>
      <c r="P120" s="188">
        <f t="shared" si="11"/>
        <v>0</v>
      </c>
      <c r="Q120" s="188">
        <v>0</v>
      </c>
      <c r="R120" s="188">
        <f t="shared" si="12"/>
        <v>0</v>
      </c>
      <c r="S120" s="188">
        <v>0</v>
      </c>
      <c r="T120" s="189">
        <f t="shared" si="13"/>
        <v>0</v>
      </c>
      <c r="U120" s="35"/>
      <c r="V120" s="35"/>
      <c r="W120" s="35"/>
      <c r="X120" s="35"/>
      <c r="Y120" s="35"/>
      <c r="Z120" s="35"/>
      <c r="AA120" s="35"/>
      <c r="AB120" s="35"/>
      <c r="AC120" s="35"/>
      <c r="AD120" s="35"/>
      <c r="AE120" s="35"/>
      <c r="AR120" s="190" t="s">
        <v>152</v>
      </c>
      <c r="AT120" s="190" t="s">
        <v>147</v>
      </c>
      <c r="AU120" s="190" t="s">
        <v>79</v>
      </c>
      <c r="AY120" s="18" t="s">
        <v>144</v>
      </c>
      <c r="BE120" s="191">
        <f t="shared" si="14"/>
        <v>0</v>
      </c>
      <c r="BF120" s="191">
        <f t="shared" si="15"/>
        <v>0</v>
      </c>
      <c r="BG120" s="191">
        <f t="shared" si="16"/>
        <v>0</v>
      </c>
      <c r="BH120" s="191">
        <f t="shared" si="17"/>
        <v>0</v>
      </c>
      <c r="BI120" s="191">
        <f t="shared" si="18"/>
        <v>0</v>
      </c>
      <c r="BJ120" s="18" t="s">
        <v>79</v>
      </c>
      <c r="BK120" s="191">
        <f t="shared" si="19"/>
        <v>0</v>
      </c>
      <c r="BL120" s="18" t="s">
        <v>152</v>
      </c>
      <c r="BM120" s="190" t="s">
        <v>437</v>
      </c>
    </row>
    <row r="121" spans="1:65" s="2" customFormat="1" ht="16.5" customHeight="1">
      <c r="A121" s="35"/>
      <c r="B121" s="36"/>
      <c r="C121" s="179" t="s">
        <v>71</v>
      </c>
      <c r="D121" s="179" t="s">
        <v>147</v>
      </c>
      <c r="E121" s="180" t="s">
        <v>1054</v>
      </c>
      <c r="F121" s="181" t="s">
        <v>1055</v>
      </c>
      <c r="G121" s="182" t="s">
        <v>379</v>
      </c>
      <c r="H121" s="183">
        <v>150</v>
      </c>
      <c r="I121" s="184"/>
      <c r="J121" s="185">
        <f t="shared" si="10"/>
        <v>0</v>
      </c>
      <c r="K121" s="181" t="s">
        <v>19</v>
      </c>
      <c r="L121" s="40"/>
      <c r="M121" s="186" t="s">
        <v>19</v>
      </c>
      <c r="N121" s="187" t="s">
        <v>42</v>
      </c>
      <c r="O121" s="65"/>
      <c r="P121" s="188">
        <f t="shared" si="11"/>
        <v>0</v>
      </c>
      <c r="Q121" s="188">
        <v>0</v>
      </c>
      <c r="R121" s="188">
        <f t="shared" si="12"/>
        <v>0</v>
      </c>
      <c r="S121" s="188">
        <v>0</v>
      </c>
      <c r="T121" s="189">
        <f t="shared" si="13"/>
        <v>0</v>
      </c>
      <c r="U121" s="35"/>
      <c r="V121" s="35"/>
      <c r="W121" s="35"/>
      <c r="X121" s="35"/>
      <c r="Y121" s="35"/>
      <c r="Z121" s="35"/>
      <c r="AA121" s="35"/>
      <c r="AB121" s="35"/>
      <c r="AC121" s="35"/>
      <c r="AD121" s="35"/>
      <c r="AE121" s="35"/>
      <c r="AR121" s="190" t="s">
        <v>152</v>
      </c>
      <c r="AT121" s="190" t="s">
        <v>147</v>
      </c>
      <c r="AU121" s="190" t="s">
        <v>79</v>
      </c>
      <c r="AY121" s="18" t="s">
        <v>144</v>
      </c>
      <c r="BE121" s="191">
        <f t="shared" si="14"/>
        <v>0</v>
      </c>
      <c r="BF121" s="191">
        <f t="shared" si="15"/>
        <v>0</v>
      </c>
      <c r="BG121" s="191">
        <f t="shared" si="16"/>
        <v>0</v>
      </c>
      <c r="BH121" s="191">
        <f t="shared" si="17"/>
        <v>0</v>
      </c>
      <c r="BI121" s="191">
        <f t="shared" si="18"/>
        <v>0</v>
      </c>
      <c r="BJ121" s="18" t="s">
        <v>79</v>
      </c>
      <c r="BK121" s="191">
        <f t="shared" si="19"/>
        <v>0</v>
      </c>
      <c r="BL121" s="18" t="s">
        <v>152</v>
      </c>
      <c r="BM121" s="190" t="s">
        <v>439</v>
      </c>
    </row>
    <row r="122" spans="1:65" s="2" customFormat="1" ht="16.5" customHeight="1">
      <c r="A122" s="35"/>
      <c r="B122" s="36"/>
      <c r="C122" s="179" t="s">
        <v>71</v>
      </c>
      <c r="D122" s="179" t="s">
        <v>147</v>
      </c>
      <c r="E122" s="180" t="s">
        <v>1056</v>
      </c>
      <c r="F122" s="181" t="s">
        <v>1057</v>
      </c>
      <c r="G122" s="182" t="s">
        <v>379</v>
      </c>
      <c r="H122" s="183">
        <v>150</v>
      </c>
      <c r="I122" s="184"/>
      <c r="J122" s="185">
        <f t="shared" si="10"/>
        <v>0</v>
      </c>
      <c r="K122" s="181" t="s">
        <v>19</v>
      </c>
      <c r="L122" s="40"/>
      <c r="M122" s="186" t="s">
        <v>19</v>
      </c>
      <c r="N122" s="187" t="s">
        <v>42</v>
      </c>
      <c r="O122" s="65"/>
      <c r="P122" s="188">
        <f t="shared" si="11"/>
        <v>0</v>
      </c>
      <c r="Q122" s="188">
        <v>0</v>
      </c>
      <c r="R122" s="188">
        <f t="shared" si="12"/>
        <v>0</v>
      </c>
      <c r="S122" s="188">
        <v>0</v>
      </c>
      <c r="T122" s="189">
        <f t="shared" si="13"/>
        <v>0</v>
      </c>
      <c r="U122" s="35"/>
      <c r="V122" s="35"/>
      <c r="W122" s="35"/>
      <c r="X122" s="35"/>
      <c r="Y122" s="35"/>
      <c r="Z122" s="35"/>
      <c r="AA122" s="35"/>
      <c r="AB122" s="35"/>
      <c r="AC122" s="35"/>
      <c r="AD122" s="35"/>
      <c r="AE122" s="35"/>
      <c r="AR122" s="190" t="s">
        <v>152</v>
      </c>
      <c r="AT122" s="190" t="s">
        <v>147</v>
      </c>
      <c r="AU122" s="190" t="s">
        <v>79</v>
      </c>
      <c r="AY122" s="18" t="s">
        <v>144</v>
      </c>
      <c r="BE122" s="191">
        <f t="shared" si="14"/>
        <v>0</v>
      </c>
      <c r="BF122" s="191">
        <f t="shared" si="15"/>
        <v>0</v>
      </c>
      <c r="BG122" s="191">
        <f t="shared" si="16"/>
        <v>0</v>
      </c>
      <c r="BH122" s="191">
        <f t="shared" si="17"/>
        <v>0</v>
      </c>
      <c r="BI122" s="191">
        <f t="shared" si="18"/>
        <v>0</v>
      </c>
      <c r="BJ122" s="18" t="s">
        <v>79</v>
      </c>
      <c r="BK122" s="191">
        <f t="shared" si="19"/>
        <v>0</v>
      </c>
      <c r="BL122" s="18" t="s">
        <v>152</v>
      </c>
      <c r="BM122" s="190" t="s">
        <v>444</v>
      </c>
    </row>
    <row r="123" spans="1:65" s="2" customFormat="1" ht="16.5" customHeight="1">
      <c r="A123" s="35"/>
      <c r="B123" s="36"/>
      <c r="C123" s="179" t="s">
        <v>71</v>
      </c>
      <c r="D123" s="179" t="s">
        <v>147</v>
      </c>
      <c r="E123" s="180" t="s">
        <v>1058</v>
      </c>
      <c r="F123" s="181" t="s">
        <v>1059</v>
      </c>
      <c r="G123" s="182" t="s">
        <v>237</v>
      </c>
      <c r="H123" s="183">
        <v>80</v>
      </c>
      <c r="I123" s="184"/>
      <c r="J123" s="185">
        <f t="shared" si="10"/>
        <v>0</v>
      </c>
      <c r="K123" s="181" t="s">
        <v>19</v>
      </c>
      <c r="L123" s="40"/>
      <c r="M123" s="186" t="s">
        <v>19</v>
      </c>
      <c r="N123" s="187" t="s">
        <v>42</v>
      </c>
      <c r="O123" s="65"/>
      <c r="P123" s="188">
        <f t="shared" si="11"/>
        <v>0</v>
      </c>
      <c r="Q123" s="188">
        <v>0</v>
      </c>
      <c r="R123" s="188">
        <f t="shared" si="12"/>
        <v>0</v>
      </c>
      <c r="S123" s="188">
        <v>0</v>
      </c>
      <c r="T123" s="189">
        <f t="shared" si="13"/>
        <v>0</v>
      </c>
      <c r="U123" s="35"/>
      <c r="V123" s="35"/>
      <c r="W123" s="35"/>
      <c r="X123" s="35"/>
      <c r="Y123" s="35"/>
      <c r="Z123" s="35"/>
      <c r="AA123" s="35"/>
      <c r="AB123" s="35"/>
      <c r="AC123" s="35"/>
      <c r="AD123" s="35"/>
      <c r="AE123" s="35"/>
      <c r="AR123" s="190" t="s">
        <v>152</v>
      </c>
      <c r="AT123" s="190" t="s">
        <v>147</v>
      </c>
      <c r="AU123" s="190" t="s">
        <v>79</v>
      </c>
      <c r="AY123" s="18" t="s">
        <v>144</v>
      </c>
      <c r="BE123" s="191">
        <f t="shared" si="14"/>
        <v>0</v>
      </c>
      <c r="BF123" s="191">
        <f t="shared" si="15"/>
        <v>0</v>
      </c>
      <c r="BG123" s="191">
        <f t="shared" si="16"/>
        <v>0</v>
      </c>
      <c r="BH123" s="191">
        <f t="shared" si="17"/>
        <v>0</v>
      </c>
      <c r="BI123" s="191">
        <f t="shared" si="18"/>
        <v>0</v>
      </c>
      <c r="BJ123" s="18" t="s">
        <v>79</v>
      </c>
      <c r="BK123" s="191">
        <f t="shared" si="19"/>
        <v>0</v>
      </c>
      <c r="BL123" s="18" t="s">
        <v>152</v>
      </c>
      <c r="BM123" s="190" t="s">
        <v>445</v>
      </c>
    </row>
    <row r="124" spans="1:65" s="2" customFormat="1" ht="16.5" customHeight="1">
      <c r="A124" s="35"/>
      <c r="B124" s="36"/>
      <c r="C124" s="179" t="s">
        <v>71</v>
      </c>
      <c r="D124" s="179" t="s">
        <v>147</v>
      </c>
      <c r="E124" s="180" t="s">
        <v>1060</v>
      </c>
      <c r="F124" s="181" t="s">
        <v>1061</v>
      </c>
      <c r="G124" s="182" t="s">
        <v>237</v>
      </c>
      <c r="H124" s="183">
        <v>40</v>
      </c>
      <c r="I124" s="184"/>
      <c r="J124" s="185">
        <f t="shared" si="10"/>
        <v>0</v>
      </c>
      <c r="K124" s="181" t="s">
        <v>19</v>
      </c>
      <c r="L124" s="40"/>
      <c r="M124" s="186" t="s">
        <v>19</v>
      </c>
      <c r="N124" s="187" t="s">
        <v>42</v>
      </c>
      <c r="O124" s="65"/>
      <c r="P124" s="188">
        <f t="shared" si="11"/>
        <v>0</v>
      </c>
      <c r="Q124" s="188">
        <v>0</v>
      </c>
      <c r="R124" s="188">
        <f t="shared" si="12"/>
        <v>0</v>
      </c>
      <c r="S124" s="188">
        <v>0</v>
      </c>
      <c r="T124" s="189">
        <f t="shared" si="13"/>
        <v>0</v>
      </c>
      <c r="U124" s="35"/>
      <c r="V124" s="35"/>
      <c r="W124" s="35"/>
      <c r="X124" s="35"/>
      <c r="Y124" s="35"/>
      <c r="Z124" s="35"/>
      <c r="AA124" s="35"/>
      <c r="AB124" s="35"/>
      <c r="AC124" s="35"/>
      <c r="AD124" s="35"/>
      <c r="AE124" s="35"/>
      <c r="AR124" s="190" t="s">
        <v>152</v>
      </c>
      <c r="AT124" s="190" t="s">
        <v>147</v>
      </c>
      <c r="AU124" s="190" t="s">
        <v>79</v>
      </c>
      <c r="AY124" s="18" t="s">
        <v>144</v>
      </c>
      <c r="BE124" s="191">
        <f t="shared" si="14"/>
        <v>0</v>
      </c>
      <c r="BF124" s="191">
        <f t="shared" si="15"/>
        <v>0</v>
      </c>
      <c r="BG124" s="191">
        <f t="shared" si="16"/>
        <v>0</v>
      </c>
      <c r="BH124" s="191">
        <f t="shared" si="17"/>
        <v>0</v>
      </c>
      <c r="BI124" s="191">
        <f t="shared" si="18"/>
        <v>0</v>
      </c>
      <c r="BJ124" s="18" t="s">
        <v>79</v>
      </c>
      <c r="BK124" s="191">
        <f t="shared" si="19"/>
        <v>0</v>
      </c>
      <c r="BL124" s="18" t="s">
        <v>152</v>
      </c>
      <c r="BM124" s="190" t="s">
        <v>448</v>
      </c>
    </row>
    <row r="125" spans="1:65" s="2" customFormat="1" ht="16.5" customHeight="1">
      <c r="A125" s="35"/>
      <c r="B125" s="36"/>
      <c r="C125" s="179" t="s">
        <v>71</v>
      </c>
      <c r="D125" s="179" t="s">
        <v>147</v>
      </c>
      <c r="E125" s="180" t="s">
        <v>1062</v>
      </c>
      <c r="F125" s="181" t="s">
        <v>1063</v>
      </c>
      <c r="G125" s="182" t="s">
        <v>379</v>
      </c>
      <c r="H125" s="183">
        <v>90</v>
      </c>
      <c r="I125" s="184"/>
      <c r="J125" s="185">
        <f t="shared" si="10"/>
        <v>0</v>
      </c>
      <c r="K125" s="181" t="s">
        <v>19</v>
      </c>
      <c r="L125" s="40"/>
      <c r="M125" s="186" t="s">
        <v>19</v>
      </c>
      <c r="N125" s="187" t="s">
        <v>42</v>
      </c>
      <c r="O125" s="65"/>
      <c r="P125" s="188">
        <f t="shared" si="11"/>
        <v>0</v>
      </c>
      <c r="Q125" s="188">
        <v>0</v>
      </c>
      <c r="R125" s="188">
        <f t="shared" si="12"/>
        <v>0</v>
      </c>
      <c r="S125" s="188">
        <v>0</v>
      </c>
      <c r="T125" s="189">
        <f t="shared" si="13"/>
        <v>0</v>
      </c>
      <c r="U125" s="35"/>
      <c r="V125" s="35"/>
      <c r="W125" s="35"/>
      <c r="X125" s="35"/>
      <c r="Y125" s="35"/>
      <c r="Z125" s="35"/>
      <c r="AA125" s="35"/>
      <c r="AB125" s="35"/>
      <c r="AC125" s="35"/>
      <c r="AD125" s="35"/>
      <c r="AE125" s="35"/>
      <c r="AR125" s="190" t="s">
        <v>152</v>
      </c>
      <c r="AT125" s="190" t="s">
        <v>147</v>
      </c>
      <c r="AU125" s="190" t="s">
        <v>79</v>
      </c>
      <c r="AY125" s="18" t="s">
        <v>144</v>
      </c>
      <c r="BE125" s="191">
        <f t="shared" si="14"/>
        <v>0</v>
      </c>
      <c r="BF125" s="191">
        <f t="shared" si="15"/>
        <v>0</v>
      </c>
      <c r="BG125" s="191">
        <f t="shared" si="16"/>
        <v>0</v>
      </c>
      <c r="BH125" s="191">
        <f t="shared" si="17"/>
        <v>0</v>
      </c>
      <c r="BI125" s="191">
        <f t="shared" si="18"/>
        <v>0</v>
      </c>
      <c r="BJ125" s="18" t="s">
        <v>79</v>
      </c>
      <c r="BK125" s="191">
        <f t="shared" si="19"/>
        <v>0</v>
      </c>
      <c r="BL125" s="18" t="s">
        <v>152</v>
      </c>
      <c r="BM125" s="190" t="s">
        <v>455</v>
      </c>
    </row>
    <row r="126" spans="1:65" s="2" customFormat="1" ht="16.5" customHeight="1">
      <c r="A126" s="35"/>
      <c r="B126" s="36"/>
      <c r="C126" s="179" t="s">
        <v>71</v>
      </c>
      <c r="D126" s="179" t="s">
        <v>147</v>
      </c>
      <c r="E126" s="180" t="s">
        <v>1064</v>
      </c>
      <c r="F126" s="181" t="s">
        <v>1065</v>
      </c>
      <c r="G126" s="182" t="s">
        <v>379</v>
      </c>
      <c r="H126" s="183">
        <v>120</v>
      </c>
      <c r="I126" s="184"/>
      <c r="J126" s="185">
        <f t="shared" si="10"/>
        <v>0</v>
      </c>
      <c r="K126" s="181" t="s">
        <v>19</v>
      </c>
      <c r="L126" s="40"/>
      <c r="M126" s="186" t="s">
        <v>19</v>
      </c>
      <c r="N126" s="187" t="s">
        <v>42</v>
      </c>
      <c r="O126" s="65"/>
      <c r="P126" s="188">
        <f t="shared" si="11"/>
        <v>0</v>
      </c>
      <c r="Q126" s="188">
        <v>0</v>
      </c>
      <c r="R126" s="188">
        <f t="shared" si="12"/>
        <v>0</v>
      </c>
      <c r="S126" s="188">
        <v>0</v>
      </c>
      <c r="T126" s="189">
        <f t="shared" si="13"/>
        <v>0</v>
      </c>
      <c r="U126" s="35"/>
      <c r="V126" s="35"/>
      <c r="W126" s="35"/>
      <c r="X126" s="35"/>
      <c r="Y126" s="35"/>
      <c r="Z126" s="35"/>
      <c r="AA126" s="35"/>
      <c r="AB126" s="35"/>
      <c r="AC126" s="35"/>
      <c r="AD126" s="35"/>
      <c r="AE126" s="35"/>
      <c r="AR126" s="190" t="s">
        <v>152</v>
      </c>
      <c r="AT126" s="190" t="s">
        <v>147</v>
      </c>
      <c r="AU126" s="190" t="s">
        <v>79</v>
      </c>
      <c r="AY126" s="18" t="s">
        <v>144</v>
      </c>
      <c r="BE126" s="191">
        <f t="shared" si="14"/>
        <v>0</v>
      </c>
      <c r="BF126" s="191">
        <f t="shared" si="15"/>
        <v>0</v>
      </c>
      <c r="BG126" s="191">
        <f t="shared" si="16"/>
        <v>0</v>
      </c>
      <c r="BH126" s="191">
        <f t="shared" si="17"/>
        <v>0</v>
      </c>
      <c r="BI126" s="191">
        <f t="shared" si="18"/>
        <v>0</v>
      </c>
      <c r="BJ126" s="18" t="s">
        <v>79</v>
      </c>
      <c r="BK126" s="191">
        <f t="shared" si="19"/>
        <v>0</v>
      </c>
      <c r="BL126" s="18" t="s">
        <v>152</v>
      </c>
      <c r="BM126" s="190" t="s">
        <v>456</v>
      </c>
    </row>
    <row r="127" spans="1:65" s="2" customFormat="1" ht="16.5" customHeight="1">
      <c r="A127" s="35"/>
      <c r="B127" s="36"/>
      <c r="C127" s="179" t="s">
        <v>71</v>
      </c>
      <c r="D127" s="179" t="s">
        <v>147</v>
      </c>
      <c r="E127" s="180" t="s">
        <v>1066</v>
      </c>
      <c r="F127" s="181" t="s">
        <v>1067</v>
      </c>
      <c r="G127" s="182" t="s">
        <v>379</v>
      </c>
      <c r="H127" s="183">
        <v>100</v>
      </c>
      <c r="I127" s="184"/>
      <c r="J127" s="185">
        <f t="shared" si="10"/>
        <v>0</v>
      </c>
      <c r="K127" s="181" t="s">
        <v>19</v>
      </c>
      <c r="L127" s="40"/>
      <c r="M127" s="186" t="s">
        <v>19</v>
      </c>
      <c r="N127" s="187" t="s">
        <v>42</v>
      </c>
      <c r="O127" s="65"/>
      <c r="P127" s="188">
        <f t="shared" si="11"/>
        <v>0</v>
      </c>
      <c r="Q127" s="188">
        <v>0</v>
      </c>
      <c r="R127" s="188">
        <f t="shared" si="12"/>
        <v>0</v>
      </c>
      <c r="S127" s="188">
        <v>0</v>
      </c>
      <c r="T127" s="189">
        <f t="shared" si="13"/>
        <v>0</v>
      </c>
      <c r="U127" s="35"/>
      <c r="V127" s="35"/>
      <c r="W127" s="35"/>
      <c r="X127" s="35"/>
      <c r="Y127" s="35"/>
      <c r="Z127" s="35"/>
      <c r="AA127" s="35"/>
      <c r="AB127" s="35"/>
      <c r="AC127" s="35"/>
      <c r="AD127" s="35"/>
      <c r="AE127" s="35"/>
      <c r="AR127" s="190" t="s">
        <v>152</v>
      </c>
      <c r="AT127" s="190" t="s">
        <v>147</v>
      </c>
      <c r="AU127" s="190" t="s">
        <v>79</v>
      </c>
      <c r="AY127" s="18" t="s">
        <v>144</v>
      </c>
      <c r="BE127" s="191">
        <f t="shared" si="14"/>
        <v>0</v>
      </c>
      <c r="BF127" s="191">
        <f t="shared" si="15"/>
        <v>0</v>
      </c>
      <c r="BG127" s="191">
        <f t="shared" si="16"/>
        <v>0</v>
      </c>
      <c r="BH127" s="191">
        <f t="shared" si="17"/>
        <v>0</v>
      </c>
      <c r="BI127" s="191">
        <f t="shared" si="18"/>
        <v>0</v>
      </c>
      <c r="BJ127" s="18" t="s">
        <v>79</v>
      </c>
      <c r="BK127" s="191">
        <f t="shared" si="19"/>
        <v>0</v>
      </c>
      <c r="BL127" s="18" t="s">
        <v>152</v>
      </c>
      <c r="BM127" s="190" t="s">
        <v>459</v>
      </c>
    </row>
    <row r="128" spans="1:65" s="2" customFormat="1" ht="16.5" customHeight="1">
      <c r="A128" s="35"/>
      <c r="B128" s="36"/>
      <c r="C128" s="179" t="s">
        <v>71</v>
      </c>
      <c r="D128" s="179" t="s">
        <v>147</v>
      </c>
      <c r="E128" s="180" t="s">
        <v>1068</v>
      </c>
      <c r="F128" s="181" t="s">
        <v>1069</v>
      </c>
      <c r="G128" s="182" t="s">
        <v>994</v>
      </c>
      <c r="H128" s="183">
        <v>1</v>
      </c>
      <c r="I128" s="184"/>
      <c r="J128" s="185">
        <f t="shared" si="10"/>
        <v>0</v>
      </c>
      <c r="K128" s="181" t="s">
        <v>19</v>
      </c>
      <c r="L128" s="40"/>
      <c r="M128" s="186" t="s">
        <v>19</v>
      </c>
      <c r="N128" s="187" t="s">
        <v>42</v>
      </c>
      <c r="O128" s="65"/>
      <c r="P128" s="188">
        <f t="shared" si="11"/>
        <v>0</v>
      </c>
      <c r="Q128" s="188">
        <v>0</v>
      </c>
      <c r="R128" s="188">
        <f t="shared" si="12"/>
        <v>0</v>
      </c>
      <c r="S128" s="188">
        <v>0</v>
      </c>
      <c r="T128" s="189">
        <f t="shared" si="13"/>
        <v>0</v>
      </c>
      <c r="U128" s="35"/>
      <c r="V128" s="35"/>
      <c r="W128" s="35"/>
      <c r="X128" s="35"/>
      <c r="Y128" s="35"/>
      <c r="Z128" s="35"/>
      <c r="AA128" s="35"/>
      <c r="AB128" s="35"/>
      <c r="AC128" s="35"/>
      <c r="AD128" s="35"/>
      <c r="AE128" s="35"/>
      <c r="AR128" s="190" t="s">
        <v>152</v>
      </c>
      <c r="AT128" s="190" t="s">
        <v>147</v>
      </c>
      <c r="AU128" s="190" t="s">
        <v>79</v>
      </c>
      <c r="AY128" s="18" t="s">
        <v>144</v>
      </c>
      <c r="BE128" s="191">
        <f t="shared" si="14"/>
        <v>0</v>
      </c>
      <c r="BF128" s="191">
        <f t="shared" si="15"/>
        <v>0</v>
      </c>
      <c r="BG128" s="191">
        <f t="shared" si="16"/>
        <v>0</v>
      </c>
      <c r="BH128" s="191">
        <f t="shared" si="17"/>
        <v>0</v>
      </c>
      <c r="BI128" s="191">
        <f t="shared" si="18"/>
        <v>0</v>
      </c>
      <c r="BJ128" s="18" t="s">
        <v>79</v>
      </c>
      <c r="BK128" s="191">
        <f t="shared" si="19"/>
        <v>0</v>
      </c>
      <c r="BL128" s="18" t="s">
        <v>152</v>
      </c>
      <c r="BM128" s="190" t="s">
        <v>464</v>
      </c>
    </row>
    <row r="129" spans="1:65" s="12" customFormat="1" ht="25.9" customHeight="1">
      <c r="B129" s="163"/>
      <c r="C129" s="164"/>
      <c r="D129" s="165" t="s">
        <v>70</v>
      </c>
      <c r="E129" s="166" t="s">
        <v>1013</v>
      </c>
      <c r="F129" s="166" t="s">
        <v>1070</v>
      </c>
      <c r="G129" s="164"/>
      <c r="H129" s="164"/>
      <c r="I129" s="167"/>
      <c r="J129" s="168">
        <f>BK129</f>
        <v>0</v>
      </c>
      <c r="K129" s="164"/>
      <c r="L129" s="169"/>
      <c r="M129" s="170"/>
      <c r="N129" s="171"/>
      <c r="O129" s="171"/>
      <c r="P129" s="172">
        <f>SUM(P130:P145)</f>
        <v>0</v>
      </c>
      <c r="Q129" s="171"/>
      <c r="R129" s="172">
        <f>SUM(R130:R145)</f>
        <v>0</v>
      </c>
      <c r="S129" s="171"/>
      <c r="T129" s="173">
        <f>SUM(T130:T145)</f>
        <v>0</v>
      </c>
      <c r="AR129" s="174" t="s">
        <v>79</v>
      </c>
      <c r="AT129" s="175" t="s">
        <v>70</v>
      </c>
      <c r="AU129" s="175" t="s">
        <v>71</v>
      </c>
      <c r="AY129" s="174" t="s">
        <v>144</v>
      </c>
      <c r="BK129" s="176">
        <f>SUM(BK130:BK145)</f>
        <v>0</v>
      </c>
    </row>
    <row r="130" spans="1:65" s="2" customFormat="1" ht="16.5" customHeight="1">
      <c r="A130" s="35"/>
      <c r="B130" s="36"/>
      <c r="C130" s="179" t="s">
        <v>71</v>
      </c>
      <c r="D130" s="179" t="s">
        <v>147</v>
      </c>
      <c r="E130" s="180" t="s">
        <v>1071</v>
      </c>
      <c r="F130" s="181" t="s">
        <v>1072</v>
      </c>
      <c r="G130" s="182" t="s">
        <v>237</v>
      </c>
      <c r="H130" s="183">
        <v>250</v>
      </c>
      <c r="I130" s="184"/>
      <c r="J130" s="185">
        <f t="shared" ref="J130:J145" si="20">ROUND(I130*H130,2)</f>
        <v>0</v>
      </c>
      <c r="K130" s="181" t="s">
        <v>19</v>
      </c>
      <c r="L130" s="40"/>
      <c r="M130" s="186" t="s">
        <v>19</v>
      </c>
      <c r="N130" s="187" t="s">
        <v>42</v>
      </c>
      <c r="O130" s="65"/>
      <c r="P130" s="188">
        <f t="shared" ref="P130:P145" si="21">O130*H130</f>
        <v>0</v>
      </c>
      <c r="Q130" s="188">
        <v>0</v>
      </c>
      <c r="R130" s="188">
        <f t="shared" ref="R130:R145" si="22">Q130*H130</f>
        <v>0</v>
      </c>
      <c r="S130" s="188">
        <v>0</v>
      </c>
      <c r="T130" s="189">
        <f t="shared" ref="T130:T145" si="23">S130*H130</f>
        <v>0</v>
      </c>
      <c r="U130" s="35"/>
      <c r="V130" s="35"/>
      <c r="W130" s="35"/>
      <c r="X130" s="35"/>
      <c r="Y130" s="35"/>
      <c r="Z130" s="35"/>
      <c r="AA130" s="35"/>
      <c r="AB130" s="35"/>
      <c r="AC130" s="35"/>
      <c r="AD130" s="35"/>
      <c r="AE130" s="35"/>
      <c r="AR130" s="190" t="s">
        <v>152</v>
      </c>
      <c r="AT130" s="190" t="s">
        <v>147</v>
      </c>
      <c r="AU130" s="190" t="s">
        <v>79</v>
      </c>
      <c r="AY130" s="18" t="s">
        <v>144</v>
      </c>
      <c r="BE130" s="191">
        <f t="shared" ref="BE130:BE145" si="24">IF(N130="základní",J130,0)</f>
        <v>0</v>
      </c>
      <c r="BF130" s="191">
        <f t="shared" ref="BF130:BF145" si="25">IF(N130="snížená",J130,0)</f>
        <v>0</v>
      </c>
      <c r="BG130" s="191">
        <f t="shared" ref="BG130:BG145" si="26">IF(N130="zákl. přenesená",J130,0)</f>
        <v>0</v>
      </c>
      <c r="BH130" s="191">
        <f t="shared" ref="BH130:BH145" si="27">IF(N130="sníž. přenesená",J130,0)</f>
        <v>0</v>
      </c>
      <c r="BI130" s="191">
        <f t="shared" ref="BI130:BI145" si="28">IF(N130="nulová",J130,0)</f>
        <v>0</v>
      </c>
      <c r="BJ130" s="18" t="s">
        <v>79</v>
      </c>
      <c r="BK130" s="191">
        <f t="shared" ref="BK130:BK145" si="29">ROUND(I130*H130,2)</f>
        <v>0</v>
      </c>
      <c r="BL130" s="18" t="s">
        <v>152</v>
      </c>
      <c r="BM130" s="190" t="s">
        <v>465</v>
      </c>
    </row>
    <row r="131" spans="1:65" s="2" customFormat="1" ht="16.5" customHeight="1">
      <c r="A131" s="35"/>
      <c r="B131" s="36"/>
      <c r="C131" s="179" t="s">
        <v>71</v>
      </c>
      <c r="D131" s="179" t="s">
        <v>147</v>
      </c>
      <c r="E131" s="180" t="s">
        <v>1073</v>
      </c>
      <c r="F131" s="181" t="s">
        <v>1074</v>
      </c>
      <c r="G131" s="182" t="s">
        <v>237</v>
      </c>
      <c r="H131" s="183">
        <v>550</v>
      </c>
      <c r="I131" s="184"/>
      <c r="J131" s="185">
        <f t="shared" si="20"/>
        <v>0</v>
      </c>
      <c r="K131" s="181" t="s">
        <v>19</v>
      </c>
      <c r="L131" s="40"/>
      <c r="M131" s="186" t="s">
        <v>19</v>
      </c>
      <c r="N131" s="187" t="s">
        <v>42</v>
      </c>
      <c r="O131" s="65"/>
      <c r="P131" s="188">
        <f t="shared" si="21"/>
        <v>0</v>
      </c>
      <c r="Q131" s="188">
        <v>0</v>
      </c>
      <c r="R131" s="188">
        <f t="shared" si="22"/>
        <v>0</v>
      </c>
      <c r="S131" s="188">
        <v>0</v>
      </c>
      <c r="T131" s="189">
        <f t="shared" si="23"/>
        <v>0</v>
      </c>
      <c r="U131" s="35"/>
      <c r="V131" s="35"/>
      <c r="W131" s="35"/>
      <c r="X131" s="35"/>
      <c r="Y131" s="35"/>
      <c r="Z131" s="35"/>
      <c r="AA131" s="35"/>
      <c r="AB131" s="35"/>
      <c r="AC131" s="35"/>
      <c r="AD131" s="35"/>
      <c r="AE131" s="35"/>
      <c r="AR131" s="190" t="s">
        <v>152</v>
      </c>
      <c r="AT131" s="190" t="s">
        <v>147</v>
      </c>
      <c r="AU131" s="190" t="s">
        <v>79</v>
      </c>
      <c r="AY131" s="18" t="s">
        <v>144</v>
      </c>
      <c r="BE131" s="191">
        <f t="shared" si="24"/>
        <v>0</v>
      </c>
      <c r="BF131" s="191">
        <f t="shared" si="25"/>
        <v>0</v>
      </c>
      <c r="BG131" s="191">
        <f t="shared" si="26"/>
        <v>0</v>
      </c>
      <c r="BH131" s="191">
        <f t="shared" si="27"/>
        <v>0</v>
      </c>
      <c r="BI131" s="191">
        <f t="shared" si="28"/>
        <v>0</v>
      </c>
      <c r="BJ131" s="18" t="s">
        <v>79</v>
      </c>
      <c r="BK131" s="191">
        <f t="shared" si="29"/>
        <v>0</v>
      </c>
      <c r="BL131" s="18" t="s">
        <v>152</v>
      </c>
      <c r="BM131" s="190" t="s">
        <v>468</v>
      </c>
    </row>
    <row r="132" spans="1:65" s="2" customFormat="1" ht="16.5" customHeight="1">
      <c r="A132" s="35"/>
      <c r="B132" s="36"/>
      <c r="C132" s="179" t="s">
        <v>71</v>
      </c>
      <c r="D132" s="179" t="s">
        <v>147</v>
      </c>
      <c r="E132" s="180" t="s">
        <v>1075</v>
      </c>
      <c r="F132" s="181" t="s">
        <v>1076</v>
      </c>
      <c r="G132" s="182" t="s">
        <v>237</v>
      </c>
      <c r="H132" s="183">
        <v>800</v>
      </c>
      <c r="I132" s="184"/>
      <c r="J132" s="185">
        <f t="shared" si="20"/>
        <v>0</v>
      </c>
      <c r="K132" s="181" t="s">
        <v>19</v>
      </c>
      <c r="L132" s="40"/>
      <c r="M132" s="186" t="s">
        <v>19</v>
      </c>
      <c r="N132" s="187" t="s">
        <v>42</v>
      </c>
      <c r="O132" s="65"/>
      <c r="P132" s="188">
        <f t="shared" si="21"/>
        <v>0</v>
      </c>
      <c r="Q132" s="188">
        <v>0</v>
      </c>
      <c r="R132" s="188">
        <f t="shared" si="22"/>
        <v>0</v>
      </c>
      <c r="S132" s="188">
        <v>0</v>
      </c>
      <c r="T132" s="189">
        <f t="shared" si="23"/>
        <v>0</v>
      </c>
      <c r="U132" s="35"/>
      <c r="V132" s="35"/>
      <c r="W132" s="35"/>
      <c r="X132" s="35"/>
      <c r="Y132" s="35"/>
      <c r="Z132" s="35"/>
      <c r="AA132" s="35"/>
      <c r="AB132" s="35"/>
      <c r="AC132" s="35"/>
      <c r="AD132" s="35"/>
      <c r="AE132" s="35"/>
      <c r="AR132" s="190" t="s">
        <v>152</v>
      </c>
      <c r="AT132" s="190" t="s">
        <v>147</v>
      </c>
      <c r="AU132" s="190" t="s">
        <v>79</v>
      </c>
      <c r="AY132" s="18" t="s">
        <v>144</v>
      </c>
      <c r="BE132" s="191">
        <f t="shared" si="24"/>
        <v>0</v>
      </c>
      <c r="BF132" s="191">
        <f t="shared" si="25"/>
        <v>0</v>
      </c>
      <c r="BG132" s="191">
        <f t="shared" si="26"/>
        <v>0</v>
      </c>
      <c r="BH132" s="191">
        <f t="shared" si="27"/>
        <v>0</v>
      </c>
      <c r="BI132" s="191">
        <f t="shared" si="28"/>
        <v>0</v>
      </c>
      <c r="BJ132" s="18" t="s">
        <v>79</v>
      </c>
      <c r="BK132" s="191">
        <f t="shared" si="29"/>
        <v>0</v>
      </c>
      <c r="BL132" s="18" t="s">
        <v>152</v>
      </c>
      <c r="BM132" s="190" t="s">
        <v>473</v>
      </c>
    </row>
    <row r="133" spans="1:65" s="2" customFormat="1" ht="16.5" customHeight="1">
      <c r="A133" s="35"/>
      <c r="B133" s="36"/>
      <c r="C133" s="179" t="s">
        <v>71</v>
      </c>
      <c r="D133" s="179" t="s">
        <v>147</v>
      </c>
      <c r="E133" s="180" t="s">
        <v>1077</v>
      </c>
      <c r="F133" s="181" t="s">
        <v>1078</v>
      </c>
      <c r="G133" s="182" t="s">
        <v>237</v>
      </c>
      <c r="H133" s="183">
        <v>6000</v>
      </c>
      <c r="I133" s="184"/>
      <c r="J133" s="185">
        <f t="shared" si="20"/>
        <v>0</v>
      </c>
      <c r="K133" s="181" t="s">
        <v>19</v>
      </c>
      <c r="L133" s="40"/>
      <c r="M133" s="186" t="s">
        <v>19</v>
      </c>
      <c r="N133" s="187" t="s">
        <v>42</v>
      </c>
      <c r="O133" s="65"/>
      <c r="P133" s="188">
        <f t="shared" si="21"/>
        <v>0</v>
      </c>
      <c r="Q133" s="188">
        <v>0</v>
      </c>
      <c r="R133" s="188">
        <f t="shared" si="22"/>
        <v>0</v>
      </c>
      <c r="S133" s="188">
        <v>0</v>
      </c>
      <c r="T133" s="189">
        <f t="shared" si="23"/>
        <v>0</v>
      </c>
      <c r="U133" s="35"/>
      <c r="V133" s="35"/>
      <c r="W133" s="35"/>
      <c r="X133" s="35"/>
      <c r="Y133" s="35"/>
      <c r="Z133" s="35"/>
      <c r="AA133" s="35"/>
      <c r="AB133" s="35"/>
      <c r="AC133" s="35"/>
      <c r="AD133" s="35"/>
      <c r="AE133" s="35"/>
      <c r="AR133" s="190" t="s">
        <v>152</v>
      </c>
      <c r="AT133" s="190" t="s">
        <v>147</v>
      </c>
      <c r="AU133" s="190" t="s">
        <v>79</v>
      </c>
      <c r="AY133" s="18" t="s">
        <v>144</v>
      </c>
      <c r="BE133" s="191">
        <f t="shared" si="24"/>
        <v>0</v>
      </c>
      <c r="BF133" s="191">
        <f t="shared" si="25"/>
        <v>0</v>
      </c>
      <c r="BG133" s="191">
        <f t="shared" si="26"/>
        <v>0</v>
      </c>
      <c r="BH133" s="191">
        <f t="shared" si="27"/>
        <v>0</v>
      </c>
      <c r="BI133" s="191">
        <f t="shared" si="28"/>
        <v>0</v>
      </c>
      <c r="BJ133" s="18" t="s">
        <v>79</v>
      </c>
      <c r="BK133" s="191">
        <f t="shared" si="29"/>
        <v>0</v>
      </c>
      <c r="BL133" s="18" t="s">
        <v>152</v>
      </c>
      <c r="BM133" s="190" t="s">
        <v>474</v>
      </c>
    </row>
    <row r="134" spans="1:65" s="2" customFormat="1" ht="16.5" customHeight="1">
      <c r="A134" s="35"/>
      <c r="B134" s="36"/>
      <c r="C134" s="179" t="s">
        <v>71</v>
      </c>
      <c r="D134" s="179" t="s">
        <v>147</v>
      </c>
      <c r="E134" s="180" t="s">
        <v>1079</v>
      </c>
      <c r="F134" s="181" t="s">
        <v>1080</v>
      </c>
      <c r="G134" s="182" t="s">
        <v>237</v>
      </c>
      <c r="H134" s="183">
        <v>200</v>
      </c>
      <c r="I134" s="184"/>
      <c r="J134" s="185">
        <f t="shared" si="20"/>
        <v>0</v>
      </c>
      <c r="K134" s="181" t="s">
        <v>19</v>
      </c>
      <c r="L134" s="40"/>
      <c r="M134" s="186" t="s">
        <v>19</v>
      </c>
      <c r="N134" s="187" t="s">
        <v>42</v>
      </c>
      <c r="O134" s="65"/>
      <c r="P134" s="188">
        <f t="shared" si="21"/>
        <v>0</v>
      </c>
      <c r="Q134" s="188">
        <v>0</v>
      </c>
      <c r="R134" s="188">
        <f t="shared" si="22"/>
        <v>0</v>
      </c>
      <c r="S134" s="188">
        <v>0</v>
      </c>
      <c r="T134" s="189">
        <f t="shared" si="23"/>
        <v>0</v>
      </c>
      <c r="U134" s="35"/>
      <c r="V134" s="35"/>
      <c r="W134" s="35"/>
      <c r="X134" s="35"/>
      <c r="Y134" s="35"/>
      <c r="Z134" s="35"/>
      <c r="AA134" s="35"/>
      <c r="AB134" s="35"/>
      <c r="AC134" s="35"/>
      <c r="AD134" s="35"/>
      <c r="AE134" s="35"/>
      <c r="AR134" s="190" t="s">
        <v>152</v>
      </c>
      <c r="AT134" s="190" t="s">
        <v>147</v>
      </c>
      <c r="AU134" s="190" t="s">
        <v>79</v>
      </c>
      <c r="AY134" s="18" t="s">
        <v>144</v>
      </c>
      <c r="BE134" s="191">
        <f t="shared" si="24"/>
        <v>0</v>
      </c>
      <c r="BF134" s="191">
        <f t="shared" si="25"/>
        <v>0</v>
      </c>
      <c r="BG134" s="191">
        <f t="shared" si="26"/>
        <v>0</v>
      </c>
      <c r="BH134" s="191">
        <f t="shared" si="27"/>
        <v>0</v>
      </c>
      <c r="BI134" s="191">
        <f t="shared" si="28"/>
        <v>0</v>
      </c>
      <c r="BJ134" s="18" t="s">
        <v>79</v>
      </c>
      <c r="BK134" s="191">
        <f t="shared" si="29"/>
        <v>0</v>
      </c>
      <c r="BL134" s="18" t="s">
        <v>152</v>
      </c>
      <c r="BM134" s="190" t="s">
        <v>477</v>
      </c>
    </row>
    <row r="135" spans="1:65" s="2" customFormat="1" ht="16.5" customHeight="1">
      <c r="A135" s="35"/>
      <c r="B135" s="36"/>
      <c r="C135" s="179" t="s">
        <v>71</v>
      </c>
      <c r="D135" s="179" t="s">
        <v>147</v>
      </c>
      <c r="E135" s="180" t="s">
        <v>1081</v>
      </c>
      <c r="F135" s="181" t="s">
        <v>1082</v>
      </c>
      <c r="G135" s="182" t="s">
        <v>237</v>
      </c>
      <c r="H135" s="183">
        <v>250</v>
      </c>
      <c r="I135" s="184"/>
      <c r="J135" s="185">
        <f t="shared" si="20"/>
        <v>0</v>
      </c>
      <c r="K135" s="181" t="s">
        <v>19</v>
      </c>
      <c r="L135" s="40"/>
      <c r="M135" s="186" t="s">
        <v>19</v>
      </c>
      <c r="N135" s="187" t="s">
        <v>42</v>
      </c>
      <c r="O135" s="65"/>
      <c r="P135" s="188">
        <f t="shared" si="21"/>
        <v>0</v>
      </c>
      <c r="Q135" s="188">
        <v>0</v>
      </c>
      <c r="R135" s="188">
        <f t="shared" si="22"/>
        <v>0</v>
      </c>
      <c r="S135" s="188">
        <v>0</v>
      </c>
      <c r="T135" s="189">
        <f t="shared" si="23"/>
        <v>0</v>
      </c>
      <c r="U135" s="35"/>
      <c r="V135" s="35"/>
      <c r="W135" s="35"/>
      <c r="X135" s="35"/>
      <c r="Y135" s="35"/>
      <c r="Z135" s="35"/>
      <c r="AA135" s="35"/>
      <c r="AB135" s="35"/>
      <c r="AC135" s="35"/>
      <c r="AD135" s="35"/>
      <c r="AE135" s="35"/>
      <c r="AR135" s="190" t="s">
        <v>152</v>
      </c>
      <c r="AT135" s="190" t="s">
        <v>147</v>
      </c>
      <c r="AU135" s="190" t="s">
        <v>79</v>
      </c>
      <c r="AY135" s="18" t="s">
        <v>144</v>
      </c>
      <c r="BE135" s="191">
        <f t="shared" si="24"/>
        <v>0</v>
      </c>
      <c r="BF135" s="191">
        <f t="shared" si="25"/>
        <v>0</v>
      </c>
      <c r="BG135" s="191">
        <f t="shared" si="26"/>
        <v>0</v>
      </c>
      <c r="BH135" s="191">
        <f t="shared" si="27"/>
        <v>0</v>
      </c>
      <c r="BI135" s="191">
        <f t="shared" si="28"/>
        <v>0</v>
      </c>
      <c r="BJ135" s="18" t="s">
        <v>79</v>
      </c>
      <c r="BK135" s="191">
        <f t="shared" si="29"/>
        <v>0</v>
      </c>
      <c r="BL135" s="18" t="s">
        <v>152</v>
      </c>
      <c r="BM135" s="190" t="s">
        <v>1083</v>
      </c>
    </row>
    <row r="136" spans="1:65" s="2" customFormat="1" ht="16.5" customHeight="1">
      <c r="A136" s="35"/>
      <c r="B136" s="36"/>
      <c r="C136" s="179" t="s">
        <v>71</v>
      </c>
      <c r="D136" s="179" t="s">
        <v>147</v>
      </c>
      <c r="E136" s="180" t="s">
        <v>1084</v>
      </c>
      <c r="F136" s="181" t="s">
        <v>1085</v>
      </c>
      <c r="G136" s="182" t="s">
        <v>237</v>
      </c>
      <c r="H136" s="183">
        <v>150</v>
      </c>
      <c r="I136" s="184"/>
      <c r="J136" s="185">
        <f t="shared" si="20"/>
        <v>0</v>
      </c>
      <c r="K136" s="181" t="s">
        <v>19</v>
      </c>
      <c r="L136" s="40"/>
      <c r="M136" s="186" t="s">
        <v>19</v>
      </c>
      <c r="N136" s="187" t="s">
        <v>42</v>
      </c>
      <c r="O136" s="65"/>
      <c r="P136" s="188">
        <f t="shared" si="21"/>
        <v>0</v>
      </c>
      <c r="Q136" s="188">
        <v>0</v>
      </c>
      <c r="R136" s="188">
        <f t="shared" si="22"/>
        <v>0</v>
      </c>
      <c r="S136" s="188">
        <v>0</v>
      </c>
      <c r="T136" s="189">
        <f t="shared" si="23"/>
        <v>0</v>
      </c>
      <c r="U136" s="35"/>
      <c r="V136" s="35"/>
      <c r="W136" s="35"/>
      <c r="X136" s="35"/>
      <c r="Y136" s="35"/>
      <c r="Z136" s="35"/>
      <c r="AA136" s="35"/>
      <c r="AB136" s="35"/>
      <c r="AC136" s="35"/>
      <c r="AD136" s="35"/>
      <c r="AE136" s="35"/>
      <c r="AR136" s="190" t="s">
        <v>152</v>
      </c>
      <c r="AT136" s="190" t="s">
        <v>147</v>
      </c>
      <c r="AU136" s="190" t="s">
        <v>79</v>
      </c>
      <c r="AY136" s="18" t="s">
        <v>144</v>
      </c>
      <c r="BE136" s="191">
        <f t="shared" si="24"/>
        <v>0</v>
      </c>
      <c r="BF136" s="191">
        <f t="shared" si="25"/>
        <v>0</v>
      </c>
      <c r="BG136" s="191">
        <f t="shared" si="26"/>
        <v>0</v>
      </c>
      <c r="BH136" s="191">
        <f t="shared" si="27"/>
        <v>0</v>
      </c>
      <c r="BI136" s="191">
        <f t="shared" si="28"/>
        <v>0</v>
      </c>
      <c r="BJ136" s="18" t="s">
        <v>79</v>
      </c>
      <c r="BK136" s="191">
        <f t="shared" si="29"/>
        <v>0</v>
      </c>
      <c r="BL136" s="18" t="s">
        <v>152</v>
      </c>
      <c r="BM136" s="190" t="s">
        <v>1086</v>
      </c>
    </row>
    <row r="137" spans="1:65" s="2" customFormat="1" ht="16.5" customHeight="1">
      <c r="A137" s="35"/>
      <c r="B137" s="36"/>
      <c r="C137" s="179" t="s">
        <v>71</v>
      </c>
      <c r="D137" s="179" t="s">
        <v>147</v>
      </c>
      <c r="E137" s="180" t="s">
        <v>1087</v>
      </c>
      <c r="F137" s="181" t="s">
        <v>1088</v>
      </c>
      <c r="G137" s="182" t="s">
        <v>237</v>
      </c>
      <c r="H137" s="183">
        <v>100</v>
      </c>
      <c r="I137" s="184"/>
      <c r="J137" s="185">
        <f t="shared" si="20"/>
        <v>0</v>
      </c>
      <c r="K137" s="181" t="s">
        <v>19</v>
      </c>
      <c r="L137" s="40"/>
      <c r="M137" s="186" t="s">
        <v>19</v>
      </c>
      <c r="N137" s="187" t="s">
        <v>42</v>
      </c>
      <c r="O137" s="65"/>
      <c r="P137" s="188">
        <f t="shared" si="21"/>
        <v>0</v>
      </c>
      <c r="Q137" s="188">
        <v>0</v>
      </c>
      <c r="R137" s="188">
        <f t="shared" si="22"/>
        <v>0</v>
      </c>
      <c r="S137" s="188">
        <v>0</v>
      </c>
      <c r="T137" s="189">
        <f t="shared" si="23"/>
        <v>0</v>
      </c>
      <c r="U137" s="35"/>
      <c r="V137" s="35"/>
      <c r="W137" s="35"/>
      <c r="X137" s="35"/>
      <c r="Y137" s="35"/>
      <c r="Z137" s="35"/>
      <c r="AA137" s="35"/>
      <c r="AB137" s="35"/>
      <c r="AC137" s="35"/>
      <c r="AD137" s="35"/>
      <c r="AE137" s="35"/>
      <c r="AR137" s="190" t="s">
        <v>152</v>
      </c>
      <c r="AT137" s="190" t="s">
        <v>147</v>
      </c>
      <c r="AU137" s="190" t="s">
        <v>79</v>
      </c>
      <c r="AY137" s="18" t="s">
        <v>144</v>
      </c>
      <c r="BE137" s="191">
        <f t="shared" si="24"/>
        <v>0</v>
      </c>
      <c r="BF137" s="191">
        <f t="shared" si="25"/>
        <v>0</v>
      </c>
      <c r="BG137" s="191">
        <f t="shared" si="26"/>
        <v>0</v>
      </c>
      <c r="BH137" s="191">
        <f t="shared" si="27"/>
        <v>0</v>
      </c>
      <c r="BI137" s="191">
        <f t="shared" si="28"/>
        <v>0</v>
      </c>
      <c r="BJ137" s="18" t="s">
        <v>79</v>
      </c>
      <c r="BK137" s="191">
        <f t="shared" si="29"/>
        <v>0</v>
      </c>
      <c r="BL137" s="18" t="s">
        <v>152</v>
      </c>
      <c r="BM137" s="190" t="s">
        <v>481</v>
      </c>
    </row>
    <row r="138" spans="1:65" s="2" customFormat="1" ht="16.5" customHeight="1">
      <c r="A138" s="35"/>
      <c r="B138" s="36"/>
      <c r="C138" s="179" t="s">
        <v>71</v>
      </c>
      <c r="D138" s="179" t="s">
        <v>147</v>
      </c>
      <c r="E138" s="180" t="s">
        <v>1089</v>
      </c>
      <c r="F138" s="181" t="s">
        <v>1090</v>
      </c>
      <c r="G138" s="182" t="s">
        <v>237</v>
      </c>
      <c r="H138" s="183">
        <v>120</v>
      </c>
      <c r="I138" s="184"/>
      <c r="J138" s="185">
        <f t="shared" si="20"/>
        <v>0</v>
      </c>
      <c r="K138" s="181" t="s">
        <v>19</v>
      </c>
      <c r="L138" s="40"/>
      <c r="M138" s="186" t="s">
        <v>19</v>
      </c>
      <c r="N138" s="187" t="s">
        <v>42</v>
      </c>
      <c r="O138" s="65"/>
      <c r="P138" s="188">
        <f t="shared" si="21"/>
        <v>0</v>
      </c>
      <c r="Q138" s="188">
        <v>0</v>
      </c>
      <c r="R138" s="188">
        <f t="shared" si="22"/>
        <v>0</v>
      </c>
      <c r="S138" s="188">
        <v>0</v>
      </c>
      <c r="T138" s="189">
        <f t="shared" si="23"/>
        <v>0</v>
      </c>
      <c r="U138" s="35"/>
      <c r="V138" s="35"/>
      <c r="W138" s="35"/>
      <c r="X138" s="35"/>
      <c r="Y138" s="35"/>
      <c r="Z138" s="35"/>
      <c r="AA138" s="35"/>
      <c r="AB138" s="35"/>
      <c r="AC138" s="35"/>
      <c r="AD138" s="35"/>
      <c r="AE138" s="35"/>
      <c r="AR138" s="190" t="s">
        <v>152</v>
      </c>
      <c r="AT138" s="190" t="s">
        <v>147</v>
      </c>
      <c r="AU138" s="190" t="s">
        <v>79</v>
      </c>
      <c r="AY138" s="18" t="s">
        <v>144</v>
      </c>
      <c r="BE138" s="191">
        <f t="shared" si="24"/>
        <v>0</v>
      </c>
      <c r="BF138" s="191">
        <f t="shared" si="25"/>
        <v>0</v>
      </c>
      <c r="BG138" s="191">
        <f t="shared" si="26"/>
        <v>0</v>
      </c>
      <c r="BH138" s="191">
        <f t="shared" si="27"/>
        <v>0</v>
      </c>
      <c r="BI138" s="191">
        <f t="shared" si="28"/>
        <v>0</v>
      </c>
      <c r="BJ138" s="18" t="s">
        <v>79</v>
      </c>
      <c r="BK138" s="191">
        <f t="shared" si="29"/>
        <v>0</v>
      </c>
      <c r="BL138" s="18" t="s">
        <v>152</v>
      </c>
      <c r="BM138" s="190" t="s">
        <v>1091</v>
      </c>
    </row>
    <row r="139" spans="1:65" s="2" customFormat="1" ht="16.5" customHeight="1">
      <c r="A139" s="35"/>
      <c r="B139" s="36"/>
      <c r="C139" s="179" t="s">
        <v>71</v>
      </c>
      <c r="D139" s="179" t="s">
        <v>147</v>
      </c>
      <c r="E139" s="180" t="s">
        <v>1092</v>
      </c>
      <c r="F139" s="181" t="s">
        <v>1093</v>
      </c>
      <c r="G139" s="182" t="s">
        <v>237</v>
      </c>
      <c r="H139" s="183">
        <v>500</v>
      </c>
      <c r="I139" s="184"/>
      <c r="J139" s="185">
        <f t="shared" si="20"/>
        <v>0</v>
      </c>
      <c r="K139" s="181" t="s">
        <v>19</v>
      </c>
      <c r="L139" s="40"/>
      <c r="M139" s="186" t="s">
        <v>19</v>
      </c>
      <c r="N139" s="187" t="s">
        <v>42</v>
      </c>
      <c r="O139" s="65"/>
      <c r="P139" s="188">
        <f t="shared" si="21"/>
        <v>0</v>
      </c>
      <c r="Q139" s="188">
        <v>0</v>
      </c>
      <c r="R139" s="188">
        <f t="shared" si="22"/>
        <v>0</v>
      </c>
      <c r="S139" s="188">
        <v>0</v>
      </c>
      <c r="T139" s="189">
        <f t="shared" si="23"/>
        <v>0</v>
      </c>
      <c r="U139" s="35"/>
      <c r="V139" s="35"/>
      <c r="W139" s="35"/>
      <c r="X139" s="35"/>
      <c r="Y139" s="35"/>
      <c r="Z139" s="35"/>
      <c r="AA139" s="35"/>
      <c r="AB139" s="35"/>
      <c r="AC139" s="35"/>
      <c r="AD139" s="35"/>
      <c r="AE139" s="35"/>
      <c r="AR139" s="190" t="s">
        <v>152</v>
      </c>
      <c r="AT139" s="190" t="s">
        <v>147</v>
      </c>
      <c r="AU139" s="190" t="s">
        <v>79</v>
      </c>
      <c r="AY139" s="18" t="s">
        <v>144</v>
      </c>
      <c r="BE139" s="191">
        <f t="shared" si="24"/>
        <v>0</v>
      </c>
      <c r="BF139" s="191">
        <f t="shared" si="25"/>
        <v>0</v>
      </c>
      <c r="BG139" s="191">
        <f t="shared" si="26"/>
        <v>0</v>
      </c>
      <c r="BH139" s="191">
        <f t="shared" si="27"/>
        <v>0</v>
      </c>
      <c r="BI139" s="191">
        <f t="shared" si="28"/>
        <v>0</v>
      </c>
      <c r="BJ139" s="18" t="s">
        <v>79</v>
      </c>
      <c r="BK139" s="191">
        <f t="shared" si="29"/>
        <v>0</v>
      </c>
      <c r="BL139" s="18" t="s">
        <v>152</v>
      </c>
      <c r="BM139" s="190" t="s">
        <v>1094</v>
      </c>
    </row>
    <row r="140" spans="1:65" s="2" customFormat="1" ht="16.5" customHeight="1">
      <c r="A140" s="35"/>
      <c r="B140" s="36"/>
      <c r="C140" s="179" t="s">
        <v>71</v>
      </c>
      <c r="D140" s="179" t="s">
        <v>147</v>
      </c>
      <c r="E140" s="180" t="s">
        <v>1095</v>
      </c>
      <c r="F140" s="181" t="s">
        <v>1096</v>
      </c>
      <c r="G140" s="182" t="s">
        <v>237</v>
      </c>
      <c r="H140" s="183">
        <v>900</v>
      </c>
      <c r="I140" s="184"/>
      <c r="J140" s="185">
        <f t="shared" si="20"/>
        <v>0</v>
      </c>
      <c r="K140" s="181" t="s">
        <v>19</v>
      </c>
      <c r="L140" s="40"/>
      <c r="M140" s="186" t="s">
        <v>19</v>
      </c>
      <c r="N140" s="187" t="s">
        <v>42</v>
      </c>
      <c r="O140" s="65"/>
      <c r="P140" s="188">
        <f t="shared" si="21"/>
        <v>0</v>
      </c>
      <c r="Q140" s="188">
        <v>0</v>
      </c>
      <c r="R140" s="188">
        <f t="shared" si="22"/>
        <v>0</v>
      </c>
      <c r="S140" s="188">
        <v>0</v>
      </c>
      <c r="T140" s="189">
        <f t="shared" si="23"/>
        <v>0</v>
      </c>
      <c r="U140" s="35"/>
      <c r="V140" s="35"/>
      <c r="W140" s="35"/>
      <c r="X140" s="35"/>
      <c r="Y140" s="35"/>
      <c r="Z140" s="35"/>
      <c r="AA140" s="35"/>
      <c r="AB140" s="35"/>
      <c r="AC140" s="35"/>
      <c r="AD140" s="35"/>
      <c r="AE140" s="35"/>
      <c r="AR140" s="190" t="s">
        <v>152</v>
      </c>
      <c r="AT140" s="190" t="s">
        <v>147</v>
      </c>
      <c r="AU140" s="190" t="s">
        <v>79</v>
      </c>
      <c r="AY140" s="18" t="s">
        <v>144</v>
      </c>
      <c r="BE140" s="191">
        <f t="shared" si="24"/>
        <v>0</v>
      </c>
      <c r="BF140" s="191">
        <f t="shared" si="25"/>
        <v>0</v>
      </c>
      <c r="BG140" s="191">
        <f t="shared" si="26"/>
        <v>0</v>
      </c>
      <c r="BH140" s="191">
        <f t="shared" si="27"/>
        <v>0</v>
      </c>
      <c r="BI140" s="191">
        <f t="shared" si="28"/>
        <v>0</v>
      </c>
      <c r="BJ140" s="18" t="s">
        <v>79</v>
      </c>
      <c r="BK140" s="191">
        <f t="shared" si="29"/>
        <v>0</v>
      </c>
      <c r="BL140" s="18" t="s">
        <v>152</v>
      </c>
      <c r="BM140" s="190" t="s">
        <v>483</v>
      </c>
    </row>
    <row r="141" spans="1:65" s="2" customFormat="1" ht="16.5" customHeight="1">
      <c r="A141" s="35"/>
      <c r="B141" s="36"/>
      <c r="C141" s="179" t="s">
        <v>71</v>
      </c>
      <c r="D141" s="179" t="s">
        <v>147</v>
      </c>
      <c r="E141" s="180" t="s">
        <v>1097</v>
      </c>
      <c r="F141" s="181" t="s">
        <v>1098</v>
      </c>
      <c r="G141" s="182" t="s">
        <v>237</v>
      </c>
      <c r="H141" s="183">
        <v>240</v>
      </c>
      <c r="I141" s="184"/>
      <c r="J141" s="185">
        <f t="shared" si="20"/>
        <v>0</v>
      </c>
      <c r="K141" s="181" t="s">
        <v>19</v>
      </c>
      <c r="L141" s="40"/>
      <c r="M141" s="186" t="s">
        <v>19</v>
      </c>
      <c r="N141" s="187" t="s">
        <v>42</v>
      </c>
      <c r="O141" s="65"/>
      <c r="P141" s="188">
        <f t="shared" si="21"/>
        <v>0</v>
      </c>
      <c r="Q141" s="188">
        <v>0</v>
      </c>
      <c r="R141" s="188">
        <f t="shared" si="22"/>
        <v>0</v>
      </c>
      <c r="S141" s="188">
        <v>0</v>
      </c>
      <c r="T141" s="189">
        <f t="shared" si="23"/>
        <v>0</v>
      </c>
      <c r="U141" s="35"/>
      <c r="V141" s="35"/>
      <c r="W141" s="35"/>
      <c r="X141" s="35"/>
      <c r="Y141" s="35"/>
      <c r="Z141" s="35"/>
      <c r="AA141" s="35"/>
      <c r="AB141" s="35"/>
      <c r="AC141" s="35"/>
      <c r="AD141" s="35"/>
      <c r="AE141" s="35"/>
      <c r="AR141" s="190" t="s">
        <v>152</v>
      </c>
      <c r="AT141" s="190" t="s">
        <v>147</v>
      </c>
      <c r="AU141" s="190" t="s">
        <v>79</v>
      </c>
      <c r="AY141" s="18" t="s">
        <v>144</v>
      </c>
      <c r="BE141" s="191">
        <f t="shared" si="24"/>
        <v>0</v>
      </c>
      <c r="BF141" s="191">
        <f t="shared" si="25"/>
        <v>0</v>
      </c>
      <c r="BG141" s="191">
        <f t="shared" si="26"/>
        <v>0</v>
      </c>
      <c r="BH141" s="191">
        <f t="shared" si="27"/>
        <v>0</v>
      </c>
      <c r="BI141" s="191">
        <f t="shared" si="28"/>
        <v>0</v>
      </c>
      <c r="BJ141" s="18" t="s">
        <v>79</v>
      </c>
      <c r="BK141" s="191">
        <f t="shared" si="29"/>
        <v>0</v>
      </c>
      <c r="BL141" s="18" t="s">
        <v>152</v>
      </c>
      <c r="BM141" s="190" t="s">
        <v>1099</v>
      </c>
    </row>
    <row r="142" spans="1:65" s="2" customFormat="1" ht="16.5" customHeight="1">
      <c r="A142" s="35"/>
      <c r="B142" s="36"/>
      <c r="C142" s="179" t="s">
        <v>71</v>
      </c>
      <c r="D142" s="179" t="s">
        <v>147</v>
      </c>
      <c r="E142" s="180" t="s">
        <v>1100</v>
      </c>
      <c r="F142" s="181" t="s">
        <v>1101</v>
      </c>
      <c r="G142" s="182" t="s">
        <v>237</v>
      </c>
      <c r="H142" s="183">
        <v>200</v>
      </c>
      <c r="I142" s="184"/>
      <c r="J142" s="185">
        <f t="shared" si="20"/>
        <v>0</v>
      </c>
      <c r="K142" s="181" t="s">
        <v>19</v>
      </c>
      <c r="L142" s="40"/>
      <c r="M142" s="186" t="s">
        <v>19</v>
      </c>
      <c r="N142" s="187" t="s">
        <v>42</v>
      </c>
      <c r="O142" s="65"/>
      <c r="P142" s="188">
        <f t="shared" si="21"/>
        <v>0</v>
      </c>
      <c r="Q142" s="188">
        <v>0</v>
      </c>
      <c r="R142" s="188">
        <f t="shared" si="22"/>
        <v>0</v>
      </c>
      <c r="S142" s="188">
        <v>0</v>
      </c>
      <c r="T142" s="189">
        <f t="shared" si="23"/>
        <v>0</v>
      </c>
      <c r="U142" s="35"/>
      <c r="V142" s="35"/>
      <c r="W142" s="35"/>
      <c r="X142" s="35"/>
      <c r="Y142" s="35"/>
      <c r="Z142" s="35"/>
      <c r="AA142" s="35"/>
      <c r="AB142" s="35"/>
      <c r="AC142" s="35"/>
      <c r="AD142" s="35"/>
      <c r="AE142" s="35"/>
      <c r="AR142" s="190" t="s">
        <v>152</v>
      </c>
      <c r="AT142" s="190" t="s">
        <v>147</v>
      </c>
      <c r="AU142" s="190" t="s">
        <v>79</v>
      </c>
      <c r="AY142" s="18" t="s">
        <v>144</v>
      </c>
      <c r="BE142" s="191">
        <f t="shared" si="24"/>
        <v>0</v>
      </c>
      <c r="BF142" s="191">
        <f t="shared" si="25"/>
        <v>0</v>
      </c>
      <c r="BG142" s="191">
        <f t="shared" si="26"/>
        <v>0</v>
      </c>
      <c r="BH142" s="191">
        <f t="shared" si="27"/>
        <v>0</v>
      </c>
      <c r="BI142" s="191">
        <f t="shared" si="28"/>
        <v>0</v>
      </c>
      <c r="BJ142" s="18" t="s">
        <v>79</v>
      </c>
      <c r="BK142" s="191">
        <f t="shared" si="29"/>
        <v>0</v>
      </c>
      <c r="BL142" s="18" t="s">
        <v>152</v>
      </c>
      <c r="BM142" s="190" t="s">
        <v>1102</v>
      </c>
    </row>
    <row r="143" spans="1:65" s="2" customFormat="1" ht="16.5" customHeight="1">
      <c r="A143" s="35"/>
      <c r="B143" s="36"/>
      <c r="C143" s="179" t="s">
        <v>71</v>
      </c>
      <c r="D143" s="179" t="s">
        <v>147</v>
      </c>
      <c r="E143" s="180" t="s">
        <v>1103</v>
      </c>
      <c r="F143" s="181" t="s">
        <v>1104</v>
      </c>
      <c r="G143" s="182" t="s">
        <v>237</v>
      </c>
      <c r="H143" s="183">
        <v>500</v>
      </c>
      <c r="I143" s="184"/>
      <c r="J143" s="185">
        <f t="shared" si="20"/>
        <v>0</v>
      </c>
      <c r="K143" s="181" t="s">
        <v>19</v>
      </c>
      <c r="L143" s="40"/>
      <c r="M143" s="186" t="s">
        <v>19</v>
      </c>
      <c r="N143" s="187" t="s">
        <v>42</v>
      </c>
      <c r="O143" s="65"/>
      <c r="P143" s="188">
        <f t="shared" si="21"/>
        <v>0</v>
      </c>
      <c r="Q143" s="188">
        <v>0</v>
      </c>
      <c r="R143" s="188">
        <f t="shared" si="22"/>
        <v>0</v>
      </c>
      <c r="S143" s="188">
        <v>0</v>
      </c>
      <c r="T143" s="189">
        <f t="shared" si="23"/>
        <v>0</v>
      </c>
      <c r="U143" s="35"/>
      <c r="V143" s="35"/>
      <c r="W143" s="35"/>
      <c r="X143" s="35"/>
      <c r="Y143" s="35"/>
      <c r="Z143" s="35"/>
      <c r="AA143" s="35"/>
      <c r="AB143" s="35"/>
      <c r="AC143" s="35"/>
      <c r="AD143" s="35"/>
      <c r="AE143" s="35"/>
      <c r="AR143" s="190" t="s">
        <v>152</v>
      </c>
      <c r="AT143" s="190" t="s">
        <v>147</v>
      </c>
      <c r="AU143" s="190" t="s">
        <v>79</v>
      </c>
      <c r="AY143" s="18" t="s">
        <v>144</v>
      </c>
      <c r="BE143" s="191">
        <f t="shared" si="24"/>
        <v>0</v>
      </c>
      <c r="BF143" s="191">
        <f t="shared" si="25"/>
        <v>0</v>
      </c>
      <c r="BG143" s="191">
        <f t="shared" si="26"/>
        <v>0</v>
      </c>
      <c r="BH143" s="191">
        <f t="shared" si="27"/>
        <v>0</v>
      </c>
      <c r="BI143" s="191">
        <f t="shared" si="28"/>
        <v>0</v>
      </c>
      <c r="BJ143" s="18" t="s">
        <v>79</v>
      </c>
      <c r="BK143" s="191">
        <f t="shared" si="29"/>
        <v>0</v>
      </c>
      <c r="BL143" s="18" t="s">
        <v>152</v>
      </c>
      <c r="BM143" s="190" t="s">
        <v>486</v>
      </c>
    </row>
    <row r="144" spans="1:65" s="2" customFormat="1" ht="16.5" customHeight="1">
      <c r="A144" s="35"/>
      <c r="B144" s="36"/>
      <c r="C144" s="179" t="s">
        <v>71</v>
      </c>
      <c r="D144" s="179" t="s">
        <v>147</v>
      </c>
      <c r="E144" s="180" t="s">
        <v>1105</v>
      </c>
      <c r="F144" s="181" t="s">
        <v>1106</v>
      </c>
      <c r="G144" s="182" t="s">
        <v>237</v>
      </c>
      <c r="H144" s="183">
        <v>200</v>
      </c>
      <c r="I144" s="184"/>
      <c r="J144" s="185">
        <f t="shared" si="20"/>
        <v>0</v>
      </c>
      <c r="K144" s="181" t="s">
        <v>19</v>
      </c>
      <c r="L144" s="40"/>
      <c r="M144" s="186" t="s">
        <v>19</v>
      </c>
      <c r="N144" s="187" t="s">
        <v>42</v>
      </c>
      <c r="O144" s="65"/>
      <c r="P144" s="188">
        <f t="shared" si="21"/>
        <v>0</v>
      </c>
      <c r="Q144" s="188">
        <v>0</v>
      </c>
      <c r="R144" s="188">
        <f t="shared" si="22"/>
        <v>0</v>
      </c>
      <c r="S144" s="188">
        <v>0</v>
      </c>
      <c r="T144" s="189">
        <f t="shared" si="23"/>
        <v>0</v>
      </c>
      <c r="U144" s="35"/>
      <c r="V144" s="35"/>
      <c r="W144" s="35"/>
      <c r="X144" s="35"/>
      <c r="Y144" s="35"/>
      <c r="Z144" s="35"/>
      <c r="AA144" s="35"/>
      <c r="AB144" s="35"/>
      <c r="AC144" s="35"/>
      <c r="AD144" s="35"/>
      <c r="AE144" s="35"/>
      <c r="AR144" s="190" t="s">
        <v>152</v>
      </c>
      <c r="AT144" s="190" t="s">
        <v>147</v>
      </c>
      <c r="AU144" s="190" t="s">
        <v>79</v>
      </c>
      <c r="AY144" s="18" t="s">
        <v>144</v>
      </c>
      <c r="BE144" s="191">
        <f t="shared" si="24"/>
        <v>0</v>
      </c>
      <c r="BF144" s="191">
        <f t="shared" si="25"/>
        <v>0</v>
      </c>
      <c r="BG144" s="191">
        <f t="shared" si="26"/>
        <v>0</v>
      </c>
      <c r="BH144" s="191">
        <f t="shared" si="27"/>
        <v>0</v>
      </c>
      <c r="BI144" s="191">
        <f t="shared" si="28"/>
        <v>0</v>
      </c>
      <c r="BJ144" s="18" t="s">
        <v>79</v>
      </c>
      <c r="BK144" s="191">
        <f t="shared" si="29"/>
        <v>0</v>
      </c>
      <c r="BL144" s="18" t="s">
        <v>152</v>
      </c>
      <c r="BM144" s="190" t="s">
        <v>489</v>
      </c>
    </row>
    <row r="145" spans="1:65" s="2" customFormat="1" ht="16.5" customHeight="1">
      <c r="A145" s="35"/>
      <c r="B145" s="36"/>
      <c r="C145" s="179" t="s">
        <v>71</v>
      </c>
      <c r="D145" s="179" t="s">
        <v>147</v>
      </c>
      <c r="E145" s="180" t="s">
        <v>1107</v>
      </c>
      <c r="F145" s="181" t="s">
        <v>1108</v>
      </c>
      <c r="G145" s="182" t="s">
        <v>237</v>
      </c>
      <c r="H145" s="183">
        <v>12</v>
      </c>
      <c r="I145" s="184"/>
      <c r="J145" s="185">
        <f t="shared" si="20"/>
        <v>0</v>
      </c>
      <c r="K145" s="181" t="s">
        <v>19</v>
      </c>
      <c r="L145" s="40"/>
      <c r="M145" s="186" t="s">
        <v>19</v>
      </c>
      <c r="N145" s="187" t="s">
        <v>42</v>
      </c>
      <c r="O145" s="65"/>
      <c r="P145" s="188">
        <f t="shared" si="21"/>
        <v>0</v>
      </c>
      <c r="Q145" s="188">
        <v>0</v>
      </c>
      <c r="R145" s="188">
        <f t="shared" si="22"/>
        <v>0</v>
      </c>
      <c r="S145" s="188">
        <v>0</v>
      </c>
      <c r="T145" s="189">
        <f t="shared" si="23"/>
        <v>0</v>
      </c>
      <c r="U145" s="35"/>
      <c r="V145" s="35"/>
      <c r="W145" s="35"/>
      <c r="X145" s="35"/>
      <c r="Y145" s="35"/>
      <c r="Z145" s="35"/>
      <c r="AA145" s="35"/>
      <c r="AB145" s="35"/>
      <c r="AC145" s="35"/>
      <c r="AD145" s="35"/>
      <c r="AE145" s="35"/>
      <c r="AR145" s="190" t="s">
        <v>152</v>
      </c>
      <c r="AT145" s="190" t="s">
        <v>147</v>
      </c>
      <c r="AU145" s="190" t="s">
        <v>79</v>
      </c>
      <c r="AY145" s="18" t="s">
        <v>144</v>
      </c>
      <c r="BE145" s="191">
        <f t="shared" si="24"/>
        <v>0</v>
      </c>
      <c r="BF145" s="191">
        <f t="shared" si="25"/>
        <v>0</v>
      </c>
      <c r="BG145" s="191">
        <f t="shared" si="26"/>
        <v>0</v>
      </c>
      <c r="BH145" s="191">
        <f t="shared" si="27"/>
        <v>0</v>
      </c>
      <c r="BI145" s="191">
        <f t="shared" si="28"/>
        <v>0</v>
      </c>
      <c r="BJ145" s="18" t="s">
        <v>79</v>
      </c>
      <c r="BK145" s="191">
        <f t="shared" si="29"/>
        <v>0</v>
      </c>
      <c r="BL145" s="18" t="s">
        <v>152</v>
      </c>
      <c r="BM145" s="190" t="s">
        <v>490</v>
      </c>
    </row>
    <row r="146" spans="1:65" s="12" customFormat="1" ht="25.9" customHeight="1">
      <c r="B146" s="163"/>
      <c r="C146" s="164"/>
      <c r="D146" s="165" t="s">
        <v>70</v>
      </c>
      <c r="E146" s="166" t="s">
        <v>1109</v>
      </c>
      <c r="F146" s="166" t="s">
        <v>1110</v>
      </c>
      <c r="G146" s="164"/>
      <c r="H146" s="164"/>
      <c r="I146" s="167"/>
      <c r="J146" s="168">
        <f>BK146</f>
        <v>0</v>
      </c>
      <c r="K146" s="164"/>
      <c r="L146" s="169"/>
      <c r="M146" s="170"/>
      <c r="N146" s="171"/>
      <c r="O146" s="171"/>
      <c r="P146" s="172">
        <f>SUM(P147:P148)</f>
        <v>0</v>
      </c>
      <c r="Q146" s="171"/>
      <c r="R146" s="172">
        <f>SUM(R147:R148)</f>
        <v>0</v>
      </c>
      <c r="S146" s="171"/>
      <c r="T146" s="173">
        <f>SUM(T147:T148)</f>
        <v>0</v>
      </c>
      <c r="AR146" s="174" t="s">
        <v>79</v>
      </c>
      <c r="AT146" s="175" t="s">
        <v>70</v>
      </c>
      <c r="AU146" s="175" t="s">
        <v>71</v>
      </c>
      <c r="AY146" s="174" t="s">
        <v>144</v>
      </c>
      <c r="BK146" s="176">
        <f>SUM(BK147:BK148)</f>
        <v>0</v>
      </c>
    </row>
    <row r="147" spans="1:65" s="2" customFormat="1" ht="16.5" customHeight="1">
      <c r="A147" s="35"/>
      <c r="B147" s="36"/>
      <c r="C147" s="179" t="s">
        <v>71</v>
      </c>
      <c r="D147" s="179" t="s">
        <v>147</v>
      </c>
      <c r="E147" s="180" t="s">
        <v>1111</v>
      </c>
      <c r="F147" s="181" t="s">
        <v>1112</v>
      </c>
      <c r="G147" s="182" t="s">
        <v>379</v>
      </c>
      <c r="H147" s="183">
        <v>1</v>
      </c>
      <c r="I147" s="184"/>
      <c r="J147" s="185">
        <f>ROUND(I147*H147,2)</f>
        <v>0</v>
      </c>
      <c r="K147" s="181" t="s">
        <v>19</v>
      </c>
      <c r="L147" s="40"/>
      <c r="M147" s="186" t="s">
        <v>19</v>
      </c>
      <c r="N147" s="187" t="s">
        <v>42</v>
      </c>
      <c r="O147" s="65"/>
      <c r="P147" s="188">
        <f>O147*H147</f>
        <v>0</v>
      </c>
      <c r="Q147" s="188">
        <v>0</v>
      </c>
      <c r="R147" s="188">
        <f>Q147*H147</f>
        <v>0</v>
      </c>
      <c r="S147" s="188">
        <v>0</v>
      </c>
      <c r="T147" s="189">
        <f>S147*H147</f>
        <v>0</v>
      </c>
      <c r="U147" s="35"/>
      <c r="V147" s="35"/>
      <c r="W147" s="35"/>
      <c r="X147" s="35"/>
      <c r="Y147" s="35"/>
      <c r="Z147" s="35"/>
      <c r="AA147" s="35"/>
      <c r="AB147" s="35"/>
      <c r="AC147" s="35"/>
      <c r="AD147" s="35"/>
      <c r="AE147" s="35"/>
      <c r="AR147" s="190" t="s">
        <v>152</v>
      </c>
      <c r="AT147" s="190" t="s">
        <v>147</v>
      </c>
      <c r="AU147" s="190" t="s">
        <v>79</v>
      </c>
      <c r="AY147" s="18" t="s">
        <v>144</v>
      </c>
      <c r="BE147" s="191">
        <f>IF(N147="základní",J147,0)</f>
        <v>0</v>
      </c>
      <c r="BF147" s="191">
        <f>IF(N147="snížená",J147,0)</f>
        <v>0</v>
      </c>
      <c r="BG147" s="191">
        <f>IF(N147="zákl. přenesená",J147,0)</f>
        <v>0</v>
      </c>
      <c r="BH147" s="191">
        <f>IF(N147="sníž. přenesená",J147,0)</f>
        <v>0</v>
      </c>
      <c r="BI147" s="191">
        <f>IF(N147="nulová",J147,0)</f>
        <v>0</v>
      </c>
      <c r="BJ147" s="18" t="s">
        <v>79</v>
      </c>
      <c r="BK147" s="191">
        <f>ROUND(I147*H147,2)</f>
        <v>0</v>
      </c>
      <c r="BL147" s="18" t="s">
        <v>152</v>
      </c>
      <c r="BM147" s="190" t="s">
        <v>494</v>
      </c>
    </row>
    <row r="148" spans="1:65" s="2" customFormat="1" ht="16.5" customHeight="1">
      <c r="A148" s="35"/>
      <c r="B148" s="36"/>
      <c r="C148" s="179" t="s">
        <v>71</v>
      </c>
      <c r="D148" s="179" t="s">
        <v>147</v>
      </c>
      <c r="E148" s="180" t="s">
        <v>1113</v>
      </c>
      <c r="F148" s="181" t="s">
        <v>1114</v>
      </c>
      <c r="G148" s="182" t="s">
        <v>379</v>
      </c>
      <c r="H148" s="183">
        <v>1</v>
      </c>
      <c r="I148" s="184"/>
      <c r="J148" s="185">
        <f>ROUND(I148*H148,2)</f>
        <v>0</v>
      </c>
      <c r="K148" s="181" t="s">
        <v>19</v>
      </c>
      <c r="L148" s="40"/>
      <c r="M148" s="186" t="s">
        <v>19</v>
      </c>
      <c r="N148" s="187" t="s">
        <v>42</v>
      </c>
      <c r="O148" s="65"/>
      <c r="P148" s="188">
        <f>O148*H148</f>
        <v>0</v>
      </c>
      <c r="Q148" s="188">
        <v>0</v>
      </c>
      <c r="R148" s="188">
        <f>Q148*H148</f>
        <v>0</v>
      </c>
      <c r="S148" s="188">
        <v>0</v>
      </c>
      <c r="T148" s="189">
        <f>S148*H148</f>
        <v>0</v>
      </c>
      <c r="U148" s="35"/>
      <c r="V148" s="35"/>
      <c r="W148" s="35"/>
      <c r="X148" s="35"/>
      <c r="Y148" s="35"/>
      <c r="Z148" s="35"/>
      <c r="AA148" s="35"/>
      <c r="AB148" s="35"/>
      <c r="AC148" s="35"/>
      <c r="AD148" s="35"/>
      <c r="AE148" s="35"/>
      <c r="AR148" s="190" t="s">
        <v>152</v>
      </c>
      <c r="AT148" s="190" t="s">
        <v>147</v>
      </c>
      <c r="AU148" s="190" t="s">
        <v>79</v>
      </c>
      <c r="AY148" s="18" t="s">
        <v>144</v>
      </c>
      <c r="BE148" s="191">
        <f>IF(N148="základní",J148,0)</f>
        <v>0</v>
      </c>
      <c r="BF148" s="191">
        <f>IF(N148="snížená",J148,0)</f>
        <v>0</v>
      </c>
      <c r="BG148" s="191">
        <f>IF(N148="zákl. přenesená",J148,0)</f>
        <v>0</v>
      </c>
      <c r="BH148" s="191">
        <f>IF(N148="sníž. přenesená",J148,0)</f>
        <v>0</v>
      </c>
      <c r="BI148" s="191">
        <f>IF(N148="nulová",J148,0)</f>
        <v>0</v>
      </c>
      <c r="BJ148" s="18" t="s">
        <v>79</v>
      </c>
      <c r="BK148" s="191">
        <f>ROUND(I148*H148,2)</f>
        <v>0</v>
      </c>
      <c r="BL148" s="18" t="s">
        <v>152</v>
      </c>
      <c r="BM148" s="190" t="s">
        <v>497</v>
      </c>
    </row>
    <row r="149" spans="1:65" s="12" customFormat="1" ht="25.9" customHeight="1">
      <c r="B149" s="163"/>
      <c r="C149" s="164"/>
      <c r="D149" s="165" t="s">
        <v>70</v>
      </c>
      <c r="E149" s="166" t="s">
        <v>329</v>
      </c>
      <c r="F149" s="166" t="s">
        <v>330</v>
      </c>
      <c r="G149" s="164"/>
      <c r="H149" s="164"/>
      <c r="I149" s="167"/>
      <c r="J149" s="168">
        <f>BK149</f>
        <v>0</v>
      </c>
      <c r="K149" s="164"/>
      <c r="L149" s="169"/>
      <c r="M149" s="170"/>
      <c r="N149" s="171"/>
      <c r="O149" s="171"/>
      <c r="P149" s="172">
        <f>SUM(P150:P152)</f>
        <v>0</v>
      </c>
      <c r="Q149" s="171"/>
      <c r="R149" s="172">
        <f>SUM(R150:R152)</f>
        <v>0</v>
      </c>
      <c r="S149" s="171"/>
      <c r="T149" s="173">
        <f>SUM(T150:T152)</f>
        <v>0</v>
      </c>
      <c r="AR149" s="174" t="s">
        <v>152</v>
      </c>
      <c r="AT149" s="175" t="s">
        <v>70</v>
      </c>
      <c r="AU149" s="175" t="s">
        <v>71</v>
      </c>
      <c r="AY149" s="174" t="s">
        <v>144</v>
      </c>
      <c r="BK149" s="176">
        <f>SUM(BK150:BK152)</f>
        <v>0</v>
      </c>
    </row>
    <row r="150" spans="1:65" s="2" customFormat="1" ht="16.5" customHeight="1">
      <c r="A150" s="35"/>
      <c r="B150" s="36"/>
      <c r="C150" s="179" t="s">
        <v>79</v>
      </c>
      <c r="D150" s="179" t="s">
        <v>147</v>
      </c>
      <c r="E150" s="180" t="s">
        <v>332</v>
      </c>
      <c r="F150" s="181" t="s">
        <v>1115</v>
      </c>
      <c r="G150" s="182" t="s">
        <v>334</v>
      </c>
      <c r="H150" s="183">
        <v>1</v>
      </c>
      <c r="I150" s="184"/>
      <c r="J150" s="185">
        <f>ROUND(I150*H150,2)</f>
        <v>0</v>
      </c>
      <c r="K150" s="181" t="s">
        <v>19</v>
      </c>
      <c r="L150" s="40"/>
      <c r="M150" s="186" t="s">
        <v>19</v>
      </c>
      <c r="N150" s="187" t="s">
        <v>42</v>
      </c>
      <c r="O150" s="65"/>
      <c r="P150" s="188">
        <f>O150*H150</f>
        <v>0</v>
      </c>
      <c r="Q150" s="188">
        <v>0</v>
      </c>
      <c r="R150" s="188">
        <f>Q150*H150</f>
        <v>0</v>
      </c>
      <c r="S150" s="188">
        <v>0</v>
      </c>
      <c r="T150" s="189">
        <f>S150*H150</f>
        <v>0</v>
      </c>
      <c r="U150" s="35"/>
      <c r="V150" s="35"/>
      <c r="W150" s="35"/>
      <c r="X150" s="35"/>
      <c r="Y150" s="35"/>
      <c r="Z150" s="35"/>
      <c r="AA150" s="35"/>
      <c r="AB150" s="35"/>
      <c r="AC150" s="35"/>
      <c r="AD150" s="35"/>
      <c r="AE150" s="35"/>
      <c r="AR150" s="190" t="s">
        <v>336</v>
      </c>
      <c r="AT150" s="190" t="s">
        <v>147</v>
      </c>
      <c r="AU150" s="190" t="s">
        <v>79</v>
      </c>
      <c r="AY150" s="18" t="s">
        <v>144</v>
      </c>
      <c r="BE150" s="191">
        <f>IF(N150="základní",J150,0)</f>
        <v>0</v>
      </c>
      <c r="BF150" s="191">
        <f>IF(N150="snížená",J150,0)</f>
        <v>0</v>
      </c>
      <c r="BG150" s="191">
        <f>IF(N150="zákl. přenesená",J150,0)</f>
        <v>0</v>
      </c>
      <c r="BH150" s="191">
        <f>IF(N150="sníž. přenesená",J150,0)</f>
        <v>0</v>
      </c>
      <c r="BI150" s="191">
        <f>IF(N150="nulová",J150,0)</f>
        <v>0</v>
      </c>
      <c r="BJ150" s="18" t="s">
        <v>79</v>
      </c>
      <c r="BK150" s="191">
        <f>ROUND(I150*H150,2)</f>
        <v>0</v>
      </c>
      <c r="BL150" s="18" t="s">
        <v>336</v>
      </c>
      <c r="BM150" s="190" t="s">
        <v>1116</v>
      </c>
    </row>
    <row r="151" spans="1:65" s="2" customFormat="1" ht="16.5" customHeight="1">
      <c r="A151" s="35"/>
      <c r="B151" s="36"/>
      <c r="C151" s="179" t="s">
        <v>81</v>
      </c>
      <c r="D151" s="179" t="s">
        <v>147</v>
      </c>
      <c r="E151" s="180" t="s">
        <v>339</v>
      </c>
      <c r="F151" s="181" t="s">
        <v>750</v>
      </c>
      <c r="G151" s="182" t="s">
        <v>334</v>
      </c>
      <c r="H151" s="183">
        <v>1</v>
      </c>
      <c r="I151" s="184"/>
      <c r="J151" s="185">
        <f>ROUND(I151*H151,2)</f>
        <v>0</v>
      </c>
      <c r="K151" s="181" t="s">
        <v>19</v>
      </c>
      <c r="L151" s="40"/>
      <c r="M151" s="186" t="s">
        <v>19</v>
      </c>
      <c r="N151" s="187" t="s">
        <v>42</v>
      </c>
      <c r="O151" s="65"/>
      <c r="P151" s="188">
        <f>O151*H151</f>
        <v>0</v>
      </c>
      <c r="Q151" s="188">
        <v>0</v>
      </c>
      <c r="R151" s="188">
        <f>Q151*H151</f>
        <v>0</v>
      </c>
      <c r="S151" s="188">
        <v>0</v>
      </c>
      <c r="T151" s="189">
        <f>S151*H151</f>
        <v>0</v>
      </c>
      <c r="U151" s="35"/>
      <c r="V151" s="35"/>
      <c r="W151" s="35"/>
      <c r="X151" s="35"/>
      <c r="Y151" s="35"/>
      <c r="Z151" s="35"/>
      <c r="AA151" s="35"/>
      <c r="AB151" s="35"/>
      <c r="AC151" s="35"/>
      <c r="AD151" s="35"/>
      <c r="AE151" s="35"/>
      <c r="AR151" s="190" t="s">
        <v>336</v>
      </c>
      <c r="AT151" s="190" t="s">
        <v>147</v>
      </c>
      <c r="AU151" s="190" t="s">
        <v>79</v>
      </c>
      <c r="AY151" s="18" t="s">
        <v>144</v>
      </c>
      <c r="BE151" s="191">
        <f>IF(N151="základní",J151,0)</f>
        <v>0</v>
      </c>
      <c r="BF151" s="191">
        <f>IF(N151="snížená",J151,0)</f>
        <v>0</v>
      </c>
      <c r="BG151" s="191">
        <f>IF(N151="zákl. přenesená",J151,0)</f>
        <v>0</v>
      </c>
      <c r="BH151" s="191">
        <f>IF(N151="sníž. přenesená",J151,0)</f>
        <v>0</v>
      </c>
      <c r="BI151" s="191">
        <f>IF(N151="nulová",J151,0)</f>
        <v>0</v>
      </c>
      <c r="BJ151" s="18" t="s">
        <v>79</v>
      </c>
      <c r="BK151" s="191">
        <f>ROUND(I151*H151,2)</f>
        <v>0</v>
      </c>
      <c r="BL151" s="18" t="s">
        <v>336</v>
      </c>
      <c r="BM151" s="190" t="s">
        <v>1117</v>
      </c>
    </row>
    <row r="152" spans="1:65" s="2" customFormat="1" ht="16.5" customHeight="1">
      <c r="A152" s="35"/>
      <c r="B152" s="36"/>
      <c r="C152" s="179" t="s">
        <v>168</v>
      </c>
      <c r="D152" s="179" t="s">
        <v>147</v>
      </c>
      <c r="E152" s="180" t="s">
        <v>1118</v>
      </c>
      <c r="F152" s="181" t="s">
        <v>1119</v>
      </c>
      <c r="G152" s="182" t="s">
        <v>334</v>
      </c>
      <c r="H152" s="183">
        <v>1</v>
      </c>
      <c r="I152" s="184"/>
      <c r="J152" s="185">
        <f>ROUND(I152*H152,2)</f>
        <v>0</v>
      </c>
      <c r="K152" s="181" t="s">
        <v>19</v>
      </c>
      <c r="L152" s="40"/>
      <c r="M152" s="241" t="s">
        <v>19</v>
      </c>
      <c r="N152" s="242" t="s">
        <v>42</v>
      </c>
      <c r="O152" s="243"/>
      <c r="P152" s="244">
        <f>O152*H152</f>
        <v>0</v>
      </c>
      <c r="Q152" s="244">
        <v>0</v>
      </c>
      <c r="R152" s="244">
        <f>Q152*H152</f>
        <v>0</v>
      </c>
      <c r="S152" s="244">
        <v>0</v>
      </c>
      <c r="T152" s="245">
        <f>S152*H152</f>
        <v>0</v>
      </c>
      <c r="U152" s="35"/>
      <c r="V152" s="35"/>
      <c r="W152" s="35"/>
      <c r="X152" s="35"/>
      <c r="Y152" s="35"/>
      <c r="Z152" s="35"/>
      <c r="AA152" s="35"/>
      <c r="AB152" s="35"/>
      <c r="AC152" s="35"/>
      <c r="AD152" s="35"/>
      <c r="AE152" s="35"/>
      <c r="AR152" s="190" t="s">
        <v>336</v>
      </c>
      <c r="AT152" s="190" t="s">
        <v>147</v>
      </c>
      <c r="AU152" s="190" t="s">
        <v>79</v>
      </c>
      <c r="AY152" s="18" t="s">
        <v>144</v>
      </c>
      <c r="BE152" s="191">
        <f>IF(N152="základní",J152,0)</f>
        <v>0</v>
      </c>
      <c r="BF152" s="191">
        <f>IF(N152="snížená",J152,0)</f>
        <v>0</v>
      </c>
      <c r="BG152" s="191">
        <f>IF(N152="zákl. přenesená",J152,0)</f>
        <v>0</v>
      </c>
      <c r="BH152" s="191">
        <f>IF(N152="sníž. přenesená",J152,0)</f>
        <v>0</v>
      </c>
      <c r="BI152" s="191">
        <f>IF(N152="nulová",J152,0)</f>
        <v>0</v>
      </c>
      <c r="BJ152" s="18" t="s">
        <v>79</v>
      </c>
      <c r="BK152" s="191">
        <f>ROUND(I152*H152,2)</f>
        <v>0</v>
      </c>
      <c r="BL152" s="18" t="s">
        <v>336</v>
      </c>
      <c r="BM152" s="190" t="s">
        <v>1120</v>
      </c>
    </row>
    <row r="153" spans="1:65" s="2" customFormat="1" ht="6.95" customHeight="1">
      <c r="A153" s="35"/>
      <c r="B153" s="48"/>
      <c r="C153" s="49"/>
      <c r="D153" s="49"/>
      <c r="E153" s="49"/>
      <c r="F153" s="49"/>
      <c r="G153" s="49"/>
      <c r="H153" s="49"/>
      <c r="I153" s="49"/>
      <c r="J153" s="49"/>
      <c r="K153" s="49"/>
      <c r="L153" s="40"/>
      <c r="M153" s="35"/>
      <c r="O153" s="35"/>
      <c r="P153" s="35"/>
      <c r="Q153" s="35"/>
      <c r="R153" s="35"/>
      <c r="S153" s="35"/>
      <c r="T153" s="35"/>
      <c r="U153" s="35"/>
      <c r="V153" s="35"/>
      <c r="W153" s="35"/>
      <c r="X153" s="35"/>
      <c r="Y153" s="35"/>
      <c r="Z153" s="35"/>
      <c r="AA153" s="35"/>
      <c r="AB153" s="35"/>
      <c r="AC153" s="35"/>
      <c r="AD153" s="35"/>
      <c r="AE153" s="35"/>
    </row>
  </sheetData>
  <sheetProtection algorithmName="SHA-512" hashValue="RAxvyVtuHiinxZAp1cBgPf5nQYPJKKb7v9L5CjP38T4UcpyE7VcaZzET0ejUpIfPmPHOC3SJsqAExvFk7uAaTQ==" saltValue="sK9AFMA34vbB41+XLRg+ZyEb0+KdaXhlrTGEpbTZUfj2LZlEBJSRac8a5h+chTvPG1afZfb8cRBKWvyPOlImjQ==" spinCount="100000" sheet="1" objects="1" scenarios="1" formatColumns="0" formatRows="0" autoFilter="0"/>
  <autoFilter ref="C86:K15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3"/>
  <sheetViews>
    <sheetView showGridLines="0" topLeftCell="A1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107</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1121</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22</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tr">
        <f>IF('Rekapitulace stavby'!AN10="","",'Rekapitulace stavby'!AN10)</f>
        <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tr">
        <f>IF('Rekapitulace stavby'!E11="","",'Rekapitulace stavby'!E11)</f>
        <v>SZZ Krnov,p.o.,I.P.Pavlova 552/9, 794 01 Krnov</v>
      </c>
      <c r="F15" s="35"/>
      <c r="G15" s="35"/>
      <c r="H15" s="35"/>
      <c r="I15" s="113" t="s">
        <v>28</v>
      </c>
      <c r="J15" s="104" t="str">
        <f>IF('Rekapitulace stavby'!AN11="","",'Rekapitulace stavby'!AN11)</f>
        <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tr">
        <f>IF('Rekapitulace stavby'!AN16="","",'Rekapitulace stavby'!AN16)</f>
        <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tr">
        <f>IF('Rekapitulace stavby'!E17="","",'Rekapitulace stavby'!E17)</f>
        <v>Janda &amp; Zezula architekti, tř.28 října 1639, FM</v>
      </c>
      <c r="F21" s="35"/>
      <c r="G21" s="35"/>
      <c r="H21" s="35"/>
      <c r="I21" s="113" t="s">
        <v>28</v>
      </c>
      <c r="J21" s="104" t="str">
        <f>IF('Rekapitulace stavby'!AN17="","",'Rekapitulace stavby'!AN17)</f>
        <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tr">
        <f>IF('Rekapitulace stavby'!AN19="","",'Rekapitulace stavby'!AN19)</f>
        <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3" t="s">
        <v>28</v>
      </c>
      <c r="J24" s="104" t="str">
        <f>IF('Rekapitulace stavby'!AN20="","",'Rekapitulace stavby'!AN20)</f>
        <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ROUND(J80,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ROUND((SUM(BE80:BE82)),  2)</f>
        <v>0</v>
      </c>
      <c r="G33" s="35"/>
      <c r="H33" s="35"/>
      <c r="I33" s="125">
        <v>0.21</v>
      </c>
      <c r="J33" s="124">
        <f>ROUND(((SUM(BE80:BE82))*I33),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ROUND((SUM(BF80:BF82)),  2)</f>
        <v>0</v>
      </c>
      <c r="G34" s="35"/>
      <c r="H34" s="35"/>
      <c r="I34" s="125">
        <v>0.15</v>
      </c>
      <c r="J34" s="124">
        <f>ROUND(((SUM(BF80:BF82))*I34),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ROUND((SUM(BG80:BG82)),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ROUND((SUM(BH80:BH82)),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ROUND((SUM(BI80:BI82)),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SO 03 - Úprava zařízení vzduchotechniky</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SZZ Krnov,p.o.,I.P.Pavlova 552/9, 794 01 Krnov</v>
      </c>
      <c r="G54" s="37"/>
      <c r="H54" s="37"/>
      <c r="I54" s="30" t="s">
        <v>31</v>
      </c>
      <c r="J54" s="33" t="str">
        <f>E21</f>
        <v>Janda &amp; Zezula architekti, tř.28 října 1639, FM</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J80</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1122</v>
      </c>
      <c r="E60" s="144"/>
      <c r="F60" s="144"/>
      <c r="G60" s="144"/>
      <c r="H60" s="144"/>
      <c r="I60" s="144"/>
      <c r="J60" s="145">
        <f>J81</f>
        <v>0</v>
      </c>
      <c r="K60" s="142"/>
      <c r="L60" s="146"/>
    </row>
    <row r="61" spans="1:47" s="2" customFormat="1" ht="21.75" customHeight="1">
      <c r="A61" s="35"/>
      <c r="B61" s="36"/>
      <c r="C61" s="37"/>
      <c r="D61" s="37"/>
      <c r="E61" s="37"/>
      <c r="F61" s="37"/>
      <c r="G61" s="37"/>
      <c r="H61" s="37"/>
      <c r="I61" s="37"/>
      <c r="J61" s="37"/>
      <c r="K61" s="37"/>
      <c r="L61" s="114"/>
      <c r="S61" s="35"/>
      <c r="T61" s="35"/>
      <c r="U61" s="35"/>
      <c r="V61" s="35"/>
      <c r="W61" s="35"/>
      <c r="X61" s="35"/>
      <c r="Y61" s="35"/>
      <c r="Z61" s="35"/>
      <c r="AA61" s="35"/>
      <c r="AB61" s="35"/>
      <c r="AC61" s="35"/>
      <c r="AD61" s="35"/>
      <c r="AE61" s="35"/>
    </row>
    <row r="62" spans="1:47" s="2" customFormat="1" ht="6.95" customHeight="1">
      <c r="A62" s="35"/>
      <c r="B62" s="48"/>
      <c r="C62" s="49"/>
      <c r="D62" s="49"/>
      <c r="E62" s="49"/>
      <c r="F62" s="49"/>
      <c r="G62" s="49"/>
      <c r="H62" s="49"/>
      <c r="I62" s="49"/>
      <c r="J62" s="49"/>
      <c r="K62" s="49"/>
      <c r="L62" s="114"/>
      <c r="S62" s="35"/>
      <c r="T62" s="35"/>
      <c r="U62" s="35"/>
      <c r="V62" s="35"/>
      <c r="W62" s="35"/>
      <c r="X62" s="35"/>
      <c r="Y62" s="35"/>
      <c r="Z62" s="35"/>
      <c r="AA62" s="35"/>
      <c r="AB62" s="35"/>
      <c r="AC62" s="35"/>
      <c r="AD62" s="35"/>
      <c r="AE62" s="35"/>
    </row>
    <row r="66" spans="1:63" s="2" customFormat="1" ht="6.95" customHeight="1">
      <c r="A66" s="35"/>
      <c r="B66" s="50"/>
      <c r="C66" s="51"/>
      <c r="D66" s="51"/>
      <c r="E66" s="51"/>
      <c r="F66" s="51"/>
      <c r="G66" s="51"/>
      <c r="H66" s="51"/>
      <c r="I66" s="51"/>
      <c r="J66" s="51"/>
      <c r="K66" s="51"/>
      <c r="L66" s="114"/>
      <c r="S66" s="35"/>
      <c r="T66" s="35"/>
      <c r="U66" s="35"/>
      <c r="V66" s="35"/>
      <c r="W66" s="35"/>
      <c r="X66" s="35"/>
      <c r="Y66" s="35"/>
      <c r="Z66" s="35"/>
      <c r="AA66" s="35"/>
      <c r="AB66" s="35"/>
      <c r="AC66" s="35"/>
      <c r="AD66" s="35"/>
      <c r="AE66" s="35"/>
    </row>
    <row r="67" spans="1:63" s="2" customFormat="1" ht="24.95" customHeight="1">
      <c r="A67" s="35"/>
      <c r="B67" s="36"/>
      <c r="C67" s="24" t="s">
        <v>129</v>
      </c>
      <c r="D67" s="37"/>
      <c r="E67" s="37"/>
      <c r="F67" s="37"/>
      <c r="G67" s="37"/>
      <c r="H67" s="37"/>
      <c r="I67" s="37"/>
      <c r="J67" s="37"/>
      <c r="K67" s="37"/>
      <c r="L67" s="114"/>
      <c r="S67" s="35"/>
      <c r="T67" s="35"/>
      <c r="U67" s="35"/>
      <c r="V67" s="35"/>
      <c r="W67" s="35"/>
      <c r="X67" s="35"/>
      <c r="Y67" s="35"/>
      <c r="Z67" s="35"/>
      <c r="AA67" s="35"/>
      <c r="AB67" s="35"/>
      <c r="AC67" s="35"/>
      <c r="AD67" s="35"/>
      <c r="AE67" s="35"/>
    </row>
    <row r="68" spans="1:63" s="2" customFormat="1" ht="6.95" customHeight="1">
      <c r="A68" s="35"/>
      <c r="B68" s="36"/>
      <c r="C68" s="37"/>
      <c r="D68" s="37"/>
      <c r="E68" s="37"/>
      <c r="F68" s="37"/>
      <c r="G68" s="37"/>
      <c r="H68" s="37"/>
      <c r="I68" s="37"/>
      <c r="J68" s="37"/>
      <c r="K68" s="37"/>
      <c r="L68" s="114"/>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4"/>
      <c r="S69" s="35"/>
      <c r="T69" s="35"/>
      <c r="U69" s="35"/>
      <c r="V69" s="35"/>
      <c r="W69" s="35"/>
      <c r="X69" s="35"/>
      <c r="Y69" s="35"/>
      <c r="Z69" s="35"/>
      <c r="AA69" s="35"/>
      <c r="AB69" s="35"/>
      <c r="AC69" s="35"/>
      <c r="AD69" s="35"/>
      <c r="AE69" s="35"/>
    </row>
    <row r="70" spans="1:63" s="2" customFormat="1" ht="16.5" customHeight="1">
      <c r="A70" s="35"/>
      <c r="B70" s="36"/>
      <c r="C70" s="37"/>
      <c r="D70" s="37"/>
      <c r="E70" s="382" t="str">
        <f>E7</f>
        <v>Modernizace operačních sálů a výměna operačního technologického komplementu pavilonu A</v>
      </c>
      <c r="F70" s="383"/>
      <c r="G70" s="383"/>
      <c r="H70" s="383"/>
      <c r="I70" s="37"/>
      <c r="J70" s="37"/>
      <c r="K70" s="37"/>
      <c r="L70" s="114"/>
      <c r="S70" s="35"/>
      <c r="T70" s="35"/>
      <c r="U70" s="35"/>
      <c r="V70" s="35"/>
      <c r="W70" s="35"/>
      <c r="X70" s="35"/>
      <c r="Y70" s="35"/>
      <c r="Z70" s="35"/>
      <c r="AA70" s="35"/>
      <c r="AB70" s="35"/>
      <c r="AC70" s="35"/>
      <c r="AD70" s="35"/>
      <c r="AE70" s="35"/>
    </row>
    <row r="71" spans="1:63" s="2" customFormat="1" ht="12" customHeight="1">
      <c r="A71" s="35"/>
      <c r="B71" s="36"/>
      <c r="C71" s="30" t="s">
        <v>112</v>
      </c>
      <c r="D71" s="37"/>
      <c r="E71" s="37"/>
      <c r="F71" s="37"/>
      <c r="G71" s="37"/>
      <c r="H71" s="37"/>
      <c r="I71" s="37"/>
      <c r="J71" s="37"/>
      <c r="K71" s="37"/>
      <c r="L71" s="114"/>
      <c r="S71" s="35"/>
      <c r="T71" s="35"/>
      <c r="U71" s="35"/>
      <c r="V71" s="35"/>
      <c r="W71" s="35"/>
      <c r="X71" s="35"/>
      <c r="Y71" s="35"/>
      <c r="Z71" s="35"/>
      <c r="AA71" s="35"/>
      <c r="AB71" s="35"/>
      <c r="AC71" s="35"/>
      <c r="AD71" s="35"/>
      <c r="AE71" s="35"/>
    </row>
    <row r="72" spans="1:63" s="2" customFormat="1" ht="16.5" customHeight="1">
      <c r="A72" s="35"/>
      <c r="B72" s="36"/>
      <c r="C72" s="37"/>
      <c r="D72" s="37"/>
      <c r="E72" s="336" t="str">
        <f>E9</f>
        <v>SO 03 - Úprava zařízení vzduchotechniky</v>
      </c>
      <c r="F72" s="384"/>
      <c r="G72" s="384"/>
      <c r="H72" s="384"/>
      <c r="I72" s="37"/>
      <c r="J72" s="37"/>
      <c r="K72" s="37"/>
      <c r="L72" s="114"/>
      <c r="S72" s="35"/>
      <c r="T72" s="35"/>
      <c r="U72" s="35"/>
      <c r="V72" s="35"/>
      <c r="W72" s="35"/>
      <c r="X72" s="35"/>
      <c r="Y72" s="35"/>
      <c r="Z72" s="35"/>
      <c r="AA72" s="35"/>
      <c r="AB72" s="35"/>
      <c r="AC72" s="35"/>
      <c r="AD72" s="35"/>
      <c r="AE72" s="35"/>
    </row>
    <row r="73" spans="1:63" s="2" customFormat="1" ht="6.95" customHeight="1">
      <c r="A73" s="35"/>
      <c r="B73" s="36"/>
      <c r="C73" s="37"/>
      <c r="D73" s="37"/>
      <c r="E73" s="37"/>
      <c r="F73" s="37"/>
      <c r="G73" s="37"/>
      <c r="H73" s="37"/>
      <c r="I73" s="37"/>
      <c r="J73" s="37"/>
      <c r="K73" s="37"/>
      <c r="L73" s="114"/>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t="str">
        <f>IF(J12="","",J12)</f>
        <v>26. 1. 2022</v>
      </c>
      <c r="K74" s="37"/>
      <c r="L74" s="114"/>
      <c r="S74" s="35"/>
      <c r="T74" s="35"/>
      <c r="U74" s="35"/>
      <c r="V74" s="35"/>
      <c r="W74" s="35"/>
      <c r="X74" s="35"/>
      <c r="Y74" s="35"/>
      <c r="Z74" s="35"/>
      <c r="AA74" s="35"/>
      <c r="AB74" s="35"/>
      <c r="AC74" s="35"/>
      <c r="AD74" s="35"/>
      <c r="AE74" s="35"/>
    </row>
    <row r="75" spans="1:63" s="2" customFormat="1" ht="6.95"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63" s="2" customFormat="1" ht="40.15" customHeight="1">
      <c r="A76" s="35"/>
      <c r="B76" s="36"/>
      <c r="C76" s="30" t="s">
        <v>25</v>
      </c>
      <c r="D76" s="37"/>
      <c r="E76" s="37"/>
      <c r="F76" s="28" t="str">
        <f>E15</f>
        <v>SZZ Krnov,p.o.,I.P.Pavlova 552/9, 794 01 Krnov</v>
      </c>
      <c r="G76" s="37"/>
      <c r="H76" s="37"/>
      <c r="I76" s="30" t="s">
        <v>31</v>
      </c>
      <c r="J76" s="33" t="str">
        <f>E21</f>
        <v>Janda &amp; Zezula architekti, tř.28 října 1639, FM</v>
      </c>
      <c r="K76" s="37"/>
      <c r="L76" s="114"/>
      <c r="S76" s="35"/>
      <c r="T76" s="35"/>
      <c r="U76" s="35"/>
      <c r="V76" s="35"/>
      <c r="W76" s="35"/>
      <c r="X76" s="35"/>
      <c r="Y76" s="35"/>
      <c r="Z76" s="35"/>
      <c r="AA76" s="35"/>
      <c r="AB76" s="35"/>
      <c r="AC76" s="35"/>
      <c r="AD76" s="35"/>
      <c r="AE76" s="35"/>
    </row>
    <row r="77" spans="1:63" s="2" customFormat="1" ht="15.2" customHeight="1">
      <c r="A77" s="35"/>
      <c r="B77" s="36"/>
      <c r="C77" s="30" t="s">
        <v>29</v>
      </c>
      <c r="D77" s="37"/>
      <c r="E77" s="37"/>
      <c r="F77" s="28" t="str">
        <f>IF(E18="","",E18)</f>
        <v>Vyplň údaj</v>
      </c>
      <c r="G77" s="37"/>
      <c r="H77" s="37"/>
      <c r="I77" s="30" t="s">
        <v>34</v>
      </c>
      <c r="J77" s="33" t="str">
        <f>E24</f>
        <v xml:space="preserve"> </v>
      </c>
      <c r="K77" s="37"/>
      <c r="L77" s="114"/>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4"/>
      <c r="S78" s="35"/>
      <c r="T78" s="35"/>
      <c r="U78" s="35"/>
      <c r="V78" s="35"/>
      <c r="W78" s="35"/>
      <c r="X78" s="35"/>
      <c r="Y78" s="35"/>
      <c r="Z78" s="35"/>
      <c r="AA78" s="35"/>
      <c r="AB78" s="35"/>
      <c r="AC78" s="35"/>
      <c r="AD78" s="35"/>
      <c r="AE78" s="35"/>
    </row>
    <row r="79" spans="1:63" s="11" customFormat="1" ht="29.25" customHeight="1">
      <c r="A79" s="152"/>
      <c r="B79" s="153"/>
      <c r="C79" s="154" t="s">
        <v>130</v>
      </c>
      <c r="D79" s="155" t="s">
        <v>56</v>
      </c>
      <c r="E79" s="155" t="s">
        <v>52</v>
      </c>
      <c r="F79" s="155" t="s">
        <v>53</v>
      </c>
      <c r="G79" s="155" t="s">
        <v>131</v>
      </c>
      <c r="H79" s="155" t="s">
        <v>132</v>
      </c>
      <c r="I79" s="155" t="s">
        <v>133</v>
      </c>
      <c r="J79" s="155" t="s">
        <v>116</v>
      </c>
      <c r="K79" s="156" t="s">
        <v>134</v>
      </c>
      <c r="L79" s="157"/>
      <c r="M79" s="69" t="s">
        <v>19</v>
      </c>
      <c r="N79" s="70" t="s">
        <v>41</v>
      </c>
      <c r="O79" s="70" t="s">
        <v>135</v>
      </c>
      <c r="P79" s="70" t="s">
        <v>136</v>
      </c>
      <c r="Q79" s="70" t="s">
        <v>137</v>
      </c>
      <c r="R79" s="70" t="s">
        <v>138</v>
      </c>
      <c r="S79" s="70" t="s">
        <v>139</v>
      </c>
      <c r="T79" s="71" t="s">
        <v>140</v>
      </c>
      <c r="U79" s="152"/>
      <c r="V79" s="152"/>
      <c r="W79" s="152"/>
      <c r="X79" s="152"/>
      <c r="Y79" s="152"/>
      <c r="Z79" s="152"/>
      <c r="AA79" s="152"/>
      <c r="AB79" s="152"/>
      <c r="AC79" s="152"/>
      <c r="AD79" s="152"/>
      <c r="AE79" s="152"/>
    </row>
    <row r="80" spans="1:63" s="2" customFormat="1" ht="22.9" customHeight="1">
      <c r="A80" s="35"/>
      <c r="B80" s="36"/>
      <c r="C80" s="76" t="s">
        <v>141</v>
      </c>
      <c r="D80" s="37"/>
      <c r="E80" s="37"/>
      <c r="F80" s="37"/>
      <c r="G80" s="37"/>
      <c r="H80" s="37"/>
      <c r="I80" s="37"/>
      <c r="J80" s="158">
        <f>BK80</f>
        <v>0</v>
      </c>
      <c r="K80" s="37"/>
      <c r="L80" s="40"/>
      <c r="M80" s="72"/>
      <c r="N80" s="159"/>
      <c r="O80" s="73"/>
      <c r="P80" s="160">
        <f>P81</f>
        <v>0</v>
      </c>
      <c r="Q80" s="73"/>
      <c r="R80" s="160">
        <f>R81</f>
        <v>0</v>
      </c>
      <c r="S80" s="73"/>
      <c r="T80" s="161">
        <f>T81</f>
        <v>0</v>
      </c>
      <c r="U80" s="35"/>
      <c r="V80" s="35"/>
      <c r="W80" s="35"/>
      <c r="X80" s="35"/>
      <c r="Y80" s="35"/>
      <c r="Z80" s="35"/>
      <c r="AA80" s="35"/>
      <c r="AB80" s="35"/>
      <c r="AC80" s="35"/>
      <c r="AD80" s="35"/>
      <c r="AE80" s="35"/>
      <c r="AT80" s="18" t="s">
        <v>70</v>
      </c>
      <c r="AU80" s="18" t="s">
        <v>117</v>
      </c>
      <c r="BK80" s="162">
        <f>BK81</f>
        <v>0</v>
      </c>
    </row>
    <row r="81" spans="1:65" s="12" customFormat="1" ht="25.9" customHeight="1">
      <c r="B81" s="163"/>
      <c r="C81" s="164"/>
      <c r="D81" s="165" t="s">
        <v>70</v>
      </c>
      <c r="E81" s="166" t="s">
        <v>991</v>
      </c>
      <c r="F81" s="166" t="s">
        <v>1123</v>
      </c>
      <c r="G81" s="164"/>
      <c r="H81" s="164"/>
      <c r="I81" s="167"/>
      <c r="J81" s="168">
        <f>BK81</f>
        <v>0</v>
      </c>
      <c r="K81" s="164"/>
      <c r="L81" s="169"/>
      <c r="M81" s="170"/>
      <c r="N81" s="171"/>
      <c r="O81" s="171"/>
      <c r="P81" s="172">
        <f>P82</f>
        <v>0</v>
      </c>
      <c r="Q81" s="171"/>
      <c r="R81" s="172">
        <f>R82</f>
        <v>0</v>
      </c>
      <c r="S81" s="171"/>
      <c r="T81" s="173">
        <f>T82</f>
        <v>0</v>
      </c>
      <c r="AR81" s="174" t="s">
        <v>79</v>
      </c>
      <c r="AT81" s="175" t="s">
        <v>70</v>
      </c>
      <c r="AU81" s="175" t="s">
        <v>71</v>
      </c>
      <c r="AY81" s="174" t="s">
        <v>144</v>
      </c>
      <c r="BK81" s="176">
        <f>BK82</f>
        <v>0</v>
      </c>
    </row>
    <row r="82" spans="1:65" s="2" customFormat="1" ht="16.5" customHeight="1">
      <c r="A82" s="35"/>
      <c r="B82" s="36"/>
      <c r="C82" s="179" t="s">
        <v>79</v>
      </c>
      <c r="D82" s="179" t="s">
        <v>147</v>
      </c>
      <c r="E82" s="180" t="s">
        <v>1124</v>
      </c>
      <c r="F82" s="181" t="s">
        <v>1125</v>
      </c>
      <c r="G82" s="182" t="s">
        <v>334</v>
      </c>
      <c r="H82" s="183">
        <v>1</v>
      </c>
      <c r="I82" s="184"/>
      <c r="J82" s="185">
        <f>ROUND(I82*H82,2)</f>
        <v>0</v>
      </c>
      <c r="K82" s="181" t="s">
        <v>19</v>
      </c>
      <c r="L82" s="40"/>
      <c r="M82" s="241" t="s">
        <v>19</v>
      </c>
      <c r="N82" s="242" t="s">
        <v>42</v>
      </c>
      <c r="O82" s="243"/>
      <c r="P82" s="244">
        <f>O82*H82</f>
        <v>0</v>
      </c>
      <c r="Q82" s="244">
        <v>0</v>
      </c>
      <c r="R82" s="244">
        <f>Q82*H82</f>
        <v>0</v>
      </c>
      <c r="S82" s="244">
        <v>0</v>
      </c>
      <c r="T82" s="245">
        <f>S82*H82</f>
        <v>0</v>
      </c>
      <c r="U82" s="35"/>
      <c r="V82" s="35"/>
      <c r="W82" s="35"/>
      <c r="X82" s="35"/>
      <c r="Y82" s="35"/>
      <c r="Z82" s="35"/>
      <c r="AA82" s="35"/>
      <c r="AB82" s="35"/>
      <c r="AC82" s="35"/>
      <c r="AD82" s="35"/>
      <c r="AE82" s="35"/>
      <c r="AR82" s="190" t="s">
        <v>152</v>
      </c>
      <c r="AT82" s="190" t="s">
        <v>147</v>
      </c>
      <c r="AU82" s="190" t="s">
        <v>79</v>
      </c>
      <c r="AY82" s="18" t="s">
        <v>144</v>
      </c>
      <c r="BE82" s="191">
        <f>IF(N82="základní",J82,0)</f>
        <v>0</v>
      </c>
      <c r="BF82" s="191">
        <f>IF(N82="snížená",J82,0)</f>
        <v>0</v>
      </c>
      <c r="BG82" s="191">
        <f>IF(N82="zákl. přenesená",J82,0)</f>
        <v>0</v>
      </c>
      <c r="BH82" s="191">
        <f>IF(N82="sníž. přenesená",J82,0)</f>
        <v>0</v>
      </c>
      <c r="BI82" s="191">
        <f>IF(N82="nulová",J82,0)</f>
        <v>0</v>
      </c>
      <c r="BJ82" s="18" t="s">
        <v>79</v>
      </c>
      <c r="BK82" s="191">
        <f>ROUND(I82*H82,2)</f>
        <v>0</v>
      </c>
      <c r="BL82" s="18" t="s">
        <v>152</v>
      </c>
      <c r="BM82" s="190" t="s">
        <v>1126</v>
      </c>
    </row>
    <row r="83" spans="1:65" s="2" customFormat="1" ht="6.95" customHeight="1">
      <c r="A83" s="35"/>
      <c r="B83" s="48"/>
      <c r="C83" s="49"/>
      <c r="D83" s="49"/>
      <c r="E83" s="49"/>
      <c r="F83" s="49"/>
      <c r="G83" s="49"/>
      <c r="H83" s="49"/>
      <c r="I83" s="49"/>
      <c r="J83" s="49"/>
      <c r="K83" s="49"/>
      <c r="L83" s="40"/>
      <c r="M83" s="35"/>
      <c r="O83" s="35"/>
      <c r="P83" s="35"/>
      <c r="Q83" s="35"/>
      <c r="R83" s="35"/>
      <c r="S83" s="35"/>
      <c r="T83" s="35"/>
      <c r="U83" s="35"/>
      <c r="V83" s="35"/>
      <c r="W83" s="35"/>
      <c r="X83" s="35"/>
      <c r="Y83" s="35"/>
      <c r="Z83" s="35"/>
      <c r="AA83" s="35"/>
      <c r="AB83" s="35"/>
      <c r="AC83" s="35"/>
      <c r="AD83" s="35"/>
      <c r="AE83" s="35"/>
    </row>
  </sheetData>
  <sheetProtection algorithmName="SHA-512" hashValue="mYcV2nYNj3UaS+pdOzfYQKS2x6zlfm92t2PjoKKHIwyIftKHnSXgS9BtV72OcckeFvPAqsBHqO9bqHC6vCQGlA==" saltValue="qeNMSXg2IxsRJ8kz9fbHNo+unxrzoNuEwvv13rONWWtuCfMGOexRL6DPZ0Omrm4FT4DoxTuifU/e0GGtkapwHQ==" spinCount="100000" sheet="1" objects="1" scenarios="1" formatColumns="0" formatRows="0" autoFilter="0"/>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9"/>
  <sheetViews>
    <sheetView showGridLines="0" topLeftCell="A1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8"/>
      <c r="M2" s="358"/>
      <c r="N2" s="358"/>
      <c r="O2" s="358"/>
      <c r="P2" s="358"/>
      <c r="Q2" s="358"/>
      <c r="R2" s="358"/>
      <c r="S2" s="358"/>
      <c r="T2" s="358"/>
      <c r="U2" s="358"/>
      <c r="V2" s="358"/>
      <c r="AT2" s="18" t="s">
        <v>110</v>
      </c>
    </row>
    <row r="3" spans="1:46" s="1" customFormat="1" ht="6.95" customHeight="1">
      <c r="B3" s="109"/>
      <c r="C3" s="110"/>
      <c r="D3" s="110"/>
      <c r="E3" s="110"/>
      <c r="F3" s="110"/>
      <c r="G3" s="110"/>
      <c r="H3" s="110"/>
      <c r="I3" s="110"/>
      <c r="J3" s="110"/>
      <c r="K3" s="110"/>
      <c r="L3" s="21"/>
      <c r="AT3" s="18" t="s">
        <v>81</v>
      </c>
    </row>
    <row r="4" spans="1:46" s="1" customFormat="1" ht="24.95" customHeight="1">
      <c r="B4" s="21"/>
      <c r="D4" s="111" t="s">
        <v>111</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75" t="str">
        <f>'Rekapitulace stavby'!K6</f>
        <v>Modernizace operačních sálů a výměna operačního technologického komplementu pavilonu A</v>
      </c>
      <c r="F7" s="376"/>
      <c r="G7" s="376"/>
      <c r="H7" s="376"/>
      <c r="L7" s="21"/>
    </row>
    <row r="8" spans="1:46" s="2" customFormat="1" ht="12" customHeight="1">
      <c r="A8" s="35"/>
      <c r="B8" s="40"/>
      <c r="C8" s="35"/>
      <c r="D8" s="113" t="s">
        <v>112</v>
      </c>
      <c r="E8" s="35"/>
      <c r="F8" s="35"/>
      <c r="G8" s="35"/>
      <c r="H8" s="35"/>
      <c r="I8" s="35"/>
      <c r="J8" s="35"/>
      <c r="K8" s="35"/>
      <c r="L8" s="114"/>
      <c r="S8" s="35"/>
      <c r="T8" s="35"/>
      <c r="U8" s="35"/>
      <c r="V8" s="35"/>
      <c r="W8" s="35"/>
      <c r="X8" s="35"/>
      <c r="Y8" s="35"/>
      <c r="Z8" s="35"/>
      <c r="AA8" s="35"/>
      <c r="AB8" s="35"/>
      <c r="AC8" s="35"/>
      <c r="AD8" s="35"/>
      <c r="AE8" s="35"/>
    </row>
    <row r="9" spans="1:46" s="2" customFormat="1" ht="16.5" customHeight="1">
      <c r="A9" s="35"/>
      <c r="B9" s="40"/>
      <c r="C9" s="35"/>
      <c r="D9" s="35"/>
      <c r="E9" s="377" t="s">
        <v>1127</v>
      </c>
      <c r="F9" s="378"/>
      <c r="G9" s="378"/>
      <c r="H9" s="378"/>
      <c r="I9" s="35"/>
      <c r="J9" s="35"/>
      <c r="K9" s="35"/>
      <c r="L9" s="114"/>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customHeight="1">
      <c r="A12" s="35"/>
      <c r="B12" s="40"/>
      <c r="C12" s="35"/>
      <c r="D12" s="113" t="s">
        <v>21</v>
      </c>
      <c r="E12" s="35"/>
      <c r="F12" s="104" t="s">
        <v>22</v>
      </c>
      <c r="G12" s="35"/>
      <c r="H12" s="35"/>
      <c r="I12" s="113" t="s">
        <v>23</v>
      </c>
      <c r="J12" s="115" t="str">
        <f>'Rekapitulace stavby'!AN8</f>
        <v>26. 1. 2022</v>
      </c>
      <c r="K12" s="35"/>
      <c r="L12" s="114"/>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customHeight="1">
      <c r="A14" s="35"/>
      <c r="B14" s="40"/>
      <c r="C14" s="35"/>
      <c r="D14" s="113" t="s">
        <v>25</v>
      </c>
      <c r="E14" s="35"/>
      <c r="F14" s="35"/>
      <c r="G14" s="35"/>
      <c r="H14" s="35"/>
      <c r="I14" s="113" t="s">
        <v>26</v>
      </c>
      <c r="J14" s="104" t="str">
        <f>IF('Rekapitulace stavby'!AN10="","",'Rekapitulace stavby'!AN10)</f>
        <v/>
      </c>
      <c r="K14" s="35"/>
      <c r="L14" s="114"/>
      <c r="S14" s="35"/>
      <c r="T14" s="35"/>
      <c r="U14" s="35"/>
      <c r="V14" s="35"/>
      <c r="W14" s="35"/>
      <c r="X14" s="35"/>
      <c r="Y14" s="35"/>
      <c r="Z14" s="35"/>
      <c r="AA14" s="35"/>
      <c r="AB14" s="35"/>
      <c r="AC14" s="35"/>
      <c r="AD14" s="35"/>
      <c r="AE14" s="35"/>
    </row>
    <row r="15" spans="1:46" s="2" customFormat="1" ht="18" customHeight="1">
      <c r="A15" s="35"/>
      <c r="B15" s="40"/>
      <c r="C15" s="35"/>
      <c r="D15" s="35"/>
      <c r="E15" s="104" t="str">
        <f>IF('Rekapitulace stavby'!E11="","",'Rekapitulace stavby'!E11)</f>
        <v>SZZ Krnov,p.o.,I.P.Pavlova 552/9, 794 01 Krnov</v>
      </c>
      <c r="F15" s="35"/>
      <c r="G15" s="35"/>
      <c r="H15" s="35"/>
      <c r="I15" s="113" t="s">
        <v>28</v>
      </c>
      <c r="J15" s="104" t="str">
        <f>IF('Rekapitulace stavby'!AN11="","",'Rekapitulace stavby'!AN11)</f>
        <v/>
      </c>
      <c r="K15" s="35"/>
      <c r="L15" s="114"/>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customHeight="1">
      <c r="A18" s="35"/>
      <c r="B18" s="40"/>
      <c r="C18" s="35"/>
      <c r="D18" s="35"/>
      <c r="E18" s="379" t="str">
        <f>'Rekapitulace stavby'!E14</f>
        <v>Vyplň údaj</v>
      </c>
      <c r="F18" s="380"/>
      <c r="G18" s="380"/>
      <c r="H18" s="380"/>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26</v>
      </c>
      <c r="J20" s="104" t="str">
        <f>IF('Rekapitulace stavby'!AN16="","",'Rekapitulace stavby'!AN16)</f>
        <v/>
      </c>
      <c r="K20" s="35"/>
      <c r="L20" s="114"/>
      <c r="S20" s="35"/>
      <c r="T20" s="35"/>
      <c r="U20" s="35"/>
      <c r="V20" s="35"/>
      <c r="W20" s="35"/>
      <c r="X20" s="35"/>
      <c r="Y20" s="35"/>
      <c r="Z20" s="35"/>
      <c r="AA20" s="35"/>
      <c r="AB20" s="35"/>
      <c r="AC20" s="35"/>
      <c r="AD20" s="35"/>
      <c r="AE20" s="35"/>
    </row>
    <row r="21" spans="1:31" s="2" customFormat="1" ht="18" customHeight="1">
      <c r="A21" s="35"/>
      <c r="B21" s="40"/>
      <c r="C21" s="35"/>
      <c r="D21" s="35"/>
      <c r="E21" s="104" t="str">
        <f>IF('Rekapitulace stavby'!E17="","",'Rekapitulace stavby'!E17)</f>
        <v>Janda &amp; Zezula architekti, tř.28 října 1639, FM</v>
      </c>
      <c r="F21" s="35"/>
      <c r="G21" s="35"/>
      <c r="H21" s="35"/>
      <c r="I21" s="113" t="s">
        <v>28</v>
      </c>
      <c r="J21" s="104" t="str">
        <f>IF('Rekapitulace stavby'!AN17="","",'Rekapitulace stavby'!AN17)</f>
        <v/>
      </c>
      <c r="K21" s="35"/>
      <c r="L21" s="114"/>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customHeight="1">
      <c r="A23" s="35"/>
      <c r="B23" s="40"/>
      <c r="C23" s="35"/>
      <c r="D23" s="113" t="s">
        <v>34</v>
      </c>
      <c r="E23" s="35"/>
      <c r="F23" s="35"/>
      <c r="G23" s="35"/>
      <c r="H23" s="35"/>
      <c r="I23" s="113" t="s">
        <v>26</v>
      </c>
      <c r="J23" s="104" t="str">
        <f>IF('Rekapitulace stavby'!AN19="","",'Rekapitulace stavby'!AN19)</f>
        <v/>
      </c>
      <c r="K23" s="35"/>
      <c r="L23" s="114"/>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3" t="s">
        <v>28</v>
      </c>
      <c r="J24" s="104" t="str">
        <f>IF('Rekapitulace stavby'!AN20="","",'Rekapitulace stavby'!AN20)</f>
        <v/>
      </c>
      <c r="K24" s="35"/>
      <c r="L24" s="114"/>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16.5" customHeight="1">
      <c r="A27" s="116"/>
      <c r="B27" s="117"/>
      <c r="C27" s="116"/>
      <c r="D27" s="116"/>
      <c r="E27" s="381" t="s">
        <v>19</v>
      </c>
      <c r="F27" s="381"/>
      <c r="G27" s="381"/>
      <c r="H27" s="38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customHeight="1">
      <c r="A30" s="35"/>
      <c r="B30" s="40"/>
      <c r="C30" s="35"/>
      <c r="D30" s="120" t="s">
        <v>37</v>
      </c>
      <c r="E30" s="35"/>
      <c r="F30" s="35"/>
      <c r="G30" s="35"/>
      <c r="H30" s="35"/>
      <c r="I30" s="35"/>
      <c r="J30" s="121">
        <f>ROUND(J85, 2)</f>
        <v>0</v>
      </c>
      <c r="K30" s="35"/>
      <c r="L30" s="114"/>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39</v>
      </c>
      <c r="G32" s="35"/>
      <c r="H32" s="35"/>
      <c r="I32" s="122" t="s">
        <v>38</v>
      </c>
      <c r="J32" s="122" t="s">
        <v>40</v>
      </c>
      <c r="K32" s="35"/>
      <c r="L32" s="114"/>
      <c r="S32" s="35"/>
      <c r="T32" s="35"/>
      <c r="U32" s="35"/>
      <c r="V32" s="35"/>
      <c r="W32" s="35"/>
      <c r="X32" s="35"/>
      <c r="Y32" s="35"/>
      <c r="Z32" s="35"/>
      <c r="AA32" s="35"/>
      <c r="AB32" s="35"/>
      <c r="AC32" s="35"/>
      <c r="AD32" s="35"/>
      <c r="AE32" s="35"/>
    </row>
    <row r="33" spans="1:31" s="2" customFormat="1" ht="14.45" customHeight="1">
      <c r="A33" s="35"/>
      <c r="B33" s="40"/>
      <c r="C33" s="35"/>
      <c r="D33" s="123" t="s">
        <v>41</v>
      </c>
      <c r="E33" s="113" t="s">
        <v>42</v>
      </c>
      <c r="F33" s="124">
        <f>ROUND((SUM(BE85:BE228)),  2)</f>
        <v>0</v>
      </c>
      <c r="G33" s="35"/>
      <c r="H33" s="35"/>
      <c r="I33" s="125">
        <v>0.21</v>
      </c>
      <c r="J33" s="124">
        <f>ROUND(((SUM(BE85:BE228))*I33),  2)</f>
        <v>0</v>
      </c>
      <c r="K33" s="35"/>
      <c r="L33" s="114"/>
      <c r="S33" s="35"/>
      <c r="T33" s="35"/>
      <c r="U33" s="35"/>
      <c r="V33" s="35"/>
      <c r="W33" s="35"/>
      <c r="X33" s="35"/>
      <c r="Y33" s="35"/>
      <c r="Z33" s="35"/>
      <c r="AA33" s="35"/>
      <c r="AB33" s="35"/>
      <c r="AC33" s="35"/>
      <c r="AD33" s="35"/>
      <c r="AE33" s="35"/>
    </row>
    <row r="34" spans="1:31" s="2" customFormat="1" ht="14.45" customHeight="1">
      <c r="A34" s="35"/>
      <c r="B34" s="40"/>
      <c r="C34" s="35"/>
      <c r="D34" s="35"/>
      <c r="E34" s="113" t="s">
        <v>43</v>
      </c>
      <c r="F34" s="124">
        <f>ROUND((SUM(BF85:BF228)),  2)</f>
        <v>0</v>
      </c>
      <c r="G34" s="35"/>
      <c r="H34" s="35"/>
      <c r="I34" s="125">
        <v>0.15</v>
      </c>
      <c r="J34" s="124">
        <f>ROUND(((SUM(BF85:BF228))*I34),  2)</f>
        <v>0</v>
      </c>
      <c r="K34" s="35"/>
      <c r="L34" s="114"/>
      <c r="S34" s="35"/>
      <c r="T34" s="35"/>
      <c r="U34" s="35"/>
      <c r="V34" s="35"/>
      <c r="W34" s="35"/>
      <c r="X34" s="35"/>
      <c r="Y34" s="35"/>
      <c r="Z34" s="35"/>
      <c r="AA34" s="35"/>
      <c r="AB34" s="35"/>
      <c r="AC34" s="35"/>
      <c r="AD34" s="35"/>
      <c r="AE34" s="35"/>
    </row>
    <row r="35" spans="1:31" s="2" customFormat="1" ht="14.45" hidden="1" customHeight="1">
      <c r="A35" s="35"/>
      <c r="B35" s="40"/>
      <c r="C35" s="35"/>
      <c r="D35" s="35"/>
      <c r="E35" s="113" t="s">
        <v>44</v>
      </c>
      <c r="F35" s="124">
        <f>ROUND((SUM(BG85:BG228)),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5" hidden="1" customHeight="1">
      <c r="A36" s="35"/>
      <c r="B36" s="40"/>
      <c r="C36" s="35"/>
      <c r="D36" s="35"/>
      <c r="E36" s="113" t="s">
        <v>45</v>
      </c>
      <c r="F36" s="124">
        <f>ROUND((SUM(BH85:BH228)),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5" hidden="1" customHeight="1">
      <c r="A37" s="35"/>
      <c r="B37" s="40"/>
      <c r="C37" s="35"/>
      <c r="D37" s="35"/>
      <c r="E37" s="113" t="s">
        <v>46</v>
      </c>
      <c r="F37" s="124">
        <f>ROUND((SUM(BI85:BI228)),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customHeight="1">
      <c r="A39" s="35"/>
      <c r="B39" s="40"/>
      <c r="C39" s="126"/>
      <c r="D39" s="127" t="s">
        <v>47</v>
      </c>
      <c r="E39" s="128"/>
      <c r="F39" s="128"/>
      <c r="G39" s="129" t="s">
        <v>48</v>
      </c>
      <c r="H39" s="130" t="s">
        <v>49</v>
      </c>
      <c r="I39" s="128"/>
      <c r="J39" s="131">
        <f>SUM(J30:J37)</f>
        <v>0</v>
      </c>
      <c r="K39" s="132"/>
      <c r="L39" s="114"/>
      <c r="S39" s="35"/>
      <c r="T39" s="35"/>
      <c r="U39" s="35"/>
      <c r="V39" s="35"/>
      <c r="W39" s="35"/>
      <c r="X39" s="35"/>
      <c r="Y39" s="35"/>
      <c r="Z39" s="35"/>
      <c r="AA39" s="35"/>
      <c r="AB39" s="35"/>
      <c r="AC39" s="35"/>
      <c r="AD39" s="35"/>
      <c r="AE39" s="35"/>
    </row>
    <row r="40" spans="1:31" s="2" customFormat="1" ht="14.45"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4" spans="1:31" s="2" customFormat="1" ht="6.95"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5" customHeight="1">
      <c r="A45" s="35"/>
      <c r="B45" s="36"/>
      <c r="C45" s="24" t="s">
        <v>114</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82" t="str">
        <f>E7</f>
        <v>Modernizace operačních sálů a výměna operačního technologického komplementu pavilonu A</v>
      </c>
      <c r="F48" s="383"/>
      <c r="G48" s="383"/>
      <c r="H48" s="383"/>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112</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36" t="str">
        <f>E9</f>
        <v>PS 04 - Měření a regulace VZT</v>
      </c>
      <c r="F50" s="384"/>
      <c r="G50" s="384"/>
      <c r="H50" s="384"/>
      <c r="I50" s="37"/>
      <c r="J50" s="37"/>
      <c r="K50" s="37"/>
      <c r="L50" s="114"/>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t="str">
        <f>IF(J12="","",J12)</f>
        <v>26. 1. 2022</v>
      </c>
      <c r="K52" s="37"/>
      <c r="L52" s="114"/>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40.15" customHeight="1">
      <c r="A54" s="35"/>
      <c r="B54" s="36"/>
      <c r="C54" s="30" t="s">
        <v>25</v>
      </c>
      <c r="D54" s="37"/>
      <c r="E54" s="37"/>
      <c r="F54" s="28" t="str">
        <f>E15</f>
        <v>SZZ Krnov,p.o.,I.P.Pavlova 552/9, 794 01 Krnov</v>
      </c>
      <c r="G54" s="37"/>
      <c r="H54" s="37"/>
      <c r="I54" s="30" t="s">
        <v>31</v>
      </c>
      <c r="J54" s="33" t="str">
        <f>E21</f>
        <v>Janda &amp; Zezula architekti, tř.28 října 1639, FM</v>
      </c>
      <c r="K54" s="37"/>
      <c r="L54" s="114"/>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 xml:space="preserve"> </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115</v>
      </c>
      <c r="D57" s="138"/>
      <c r="E57" s="138"/>
      <c r="F57" s="138"/>
      <c r="G57" s="138"/>
      <c r="H57" s="138"/>
      <c r="I57" s="138"/>
      <c r="J57" s="139" t="s">
        <v>116</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9" customHeight="1">
      <c r="A59" s="35"/>
      <c r="B59" s="36"/>
      <c r="C59" s="140" t="s">
        <v>69</v>
      </c>
      <c r="D59" s="37"/>
      <c r="E59" s="37"/>
      <c r="F59" s="37"/>
      <c r="G59" s="37"/>
      <c r="H59" s="37"/>
      <c r="I59" s="37"/>
      <c r="J59" s="78">
        <f>J85</f>
        <v>0</v>
      </c>
      <c r="K59" s="37"/>
      <c r="L59" s="114"/>
      <c r="S59" s="35"/>
      <c r="T59" s="35"/>
      <c r="U59" s="35"/>
      <c r="V59" s="35"/>
      <c r="W59" s="35"/>
      <c r="X59" s="35"/>
      <c r="Y59" s="35"/>
      <c r="Z59" s="35"/>
      <c r="AA59" s="35"/>
      <c r="AB59" s="35"/>
      <c r="AC59" s="35"/>
      <c r="AD59" s="35"/>
      <c r="AE59" s="35"/>
      <c r="AU59" s="18" t="s">
        <v>117</v>
      </c>
    </row>
    <row r="60" spans="1:47" s="9" customFormat="1" ht="24.95" customHeight="1">
      <c r="B60" s="141"/>
      <c r="C60" s="142"/>
      <c r="D60" s="143" t="s">
        <v>1128</v>
      </c>
      <c r="E60" s="144"/>
      <c r="F60" s="144"/>
      <c r="G60" s="144"/>
      <c r="H60" s="144"/>
      <c r="I60" s="144"/>
      <c r="J60" s="145">
        <f>J86</f>
        <v>0</v>
      </c>
      <c r="K60" s="142"/>
      <c r="L60" s="146"/>
    </row>
    <row r="61" spans="1:47" s="9" customFormat="1" ht="24.95" customHeight="1">
      <c r="B61" s="141"/>
      <c r="C61" s="142"/>
      <c r="D61" s="143" t="s">
        <v>1129</v>
      </c>
      <c r="E61" s="144"/>
      <c r="F61" s="144"/>
      <c r="G61" s="144"/>
      <c r="H61" s="144"/>
      <c r="I61" s="144"/>
      <c r="J61" s="145">
        <f>J119</f>
        <v>0</v>
      </c>
      <c r="K61" s="142"/>
      <c r="L61" s="146"/>
    </row>
    <row r="62" spans="1:47" s="9" customFormat="1" ht="24.95" customHeight="1">
      <c r="B62" s="141"/>
      <c r="C62" s="142"/>
      <c r="D62" s="143" t="s">
        <v>1130</v>
      </c>
      <c r="E62" s="144"/>
      <c r="F62" s="144"/>
      <c r="G62" s="144"/>
      <c r="H62" s="144"/>
      <c r="I62" s="144"/>
      <c r="J62" s="145">
        <f>J137</f>
        <v>0</v>
      </c>
      <c r="K62" s="142"/>
      <c r="L62" s="146"/>
    </row>
    <row r="63" spans="1:47" s="9" customFormat="1" ht="24.95" customHeight="1">
      <c r="B63" s="141"/>
      <c r="C63" s="142"/>
      <c r="D63" s="143" t="s">
        <v>1131</v>
      </c>
      <c r="E63" s="144"/>
      <c r="F63" s="144"/>
      <c r="G63" s="144"/>
      <c r="H63" s="144"/>
      <c r="I63" s="144"/>
      <c r="J63" s="145">
        <f>J143</f>
        <v>0</v>
      </c>
      <c r="K63" s="142"/>
      <c r="L63" s="146"/>
    </row>
    <row r="64" spans="1:47" s="9" customFormat="1" ht="24.95" customHeight="1">
      <c r="B64" s="141"/>
      <c r="C64" s="142"/>
      <c r="D64" s="143" t="s">
        <v>1132</v>
      </c>
      <c r="E64" s="144"/>
      <c r="F64" s="144"/>
      <c r="G64" s="144"/>
      <c r="H64" s="144"/>
      <c r="I64" s="144"/>
      <c r="J64" s="145">
        <f>J183</f>
        <v>0</v>
      </c>
      <c r="K64" s="142"/>
      <c r="L64" s="146"/>
    </row>
    <row r="65" spans="1:31" s="9" customFormat="1" ht="24.95" customHeight="1">
      <c r="B65" s="141"/>
      <c r="C65" s="142"/>
      <c r="D65" s="143" t="s">
        <v>1133</v>
      </c>
      <c r="E65" s="144"/>
      <c r="F65" s="144"/>
      <c r="G65" s="144"/>
      <c r="H65" s="144"/>
      <c r="I65" s="144"/>
      <c r="J65" s="145">
        <f>J223</f>
        <v>0</v>
      </c>
      <c r="K65" s="142"/>
      <c r="L65" s="146"/>
    </row>
    <row r="66" spans="1:31" s="2" customFormat="1" ht="21.75" customHeight="1">
      <c r="A66" s="35"/>
      <c r="B66" s="36"/>
      <c r="C66" s="37"/>
      <c r="D66" s="37"/>
      <c r="E66" s="37"/>
      <c r="F66" s="37"/>
      <c r="G66" s="37"/>
      <c r="H66" s="37"/>
      <c r="I66" s="37"/>
      <c r="J66" s="37"/>
      <c r="K66" s="37"/>
      <c r="L66" s="114"/>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49"/>
      <c r="J67" s="49"/>
      <c r="K67" s="49"/>
      <c r="L67" s="114"/>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51"/>
      <c r="J71" s="51"/>
      <c r="K71" s="51"/>
      <c r="L71" s="114"/>
      <c r="S71" s="35"/>
      <c r="T71" s="35"/>
      <c r="U71" s="35"/>
      <c r="V71" s="35"/>
      <c r="W71" s="35"/>
      <c r="X71" s="35"/>
      <c r="Y71" s="35"/>
      <c r="Z71" s="35"/>
      <c r="AA71" s="35"/>
      <c r="AB71" s="35"/>
      <c r="AC71" s="35"/>
      <c r="AD71" s="35"/>
      <c r="AE71" s="35"/>
    </row>
    <row r="72" spans="1:31" s="2" customFormat="1" ht="24.95" customHeight="1">
      <c r="A72" s="35"/>
      <c r="B72" s="36"/>
      <c r="C72" s="24" t="s">
        <v>129</v>
      </c>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16.5" customHeight="1">
      <c r="A75" s="35"/>
      <c r="B75" s="36"/>
      <c r="C75" s="37"/>
      <c r="D75" s="37"/>
      <c r="E75" s="382" t="str">
        <f>E7</f>
        <v>Modernizace operačních sálů a výměna operačního technologického komplementu pavilonu A</v>
      </c>
      <c r="F75" s="383"/>
      <c r="G75" s="383"/>
      <c r="H75" s="383"/>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112</v>
      </c>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6.5" customHeight="1">
      <c r="A77" s="35"/>
      <c r="B77" s="36"/>
      <c r="C77" s="37"/>
      <c r="D77" s="37"/>
      <c r="E77" s="336" t="str">
        <f>E9</f>
        <v>PS 04 - Měření a regulace VZT</v>
      </c>
      <c r="F77" s="384"/>
      <c r="G77" s="384"/>
      <c r="H77" s="384"/>
      <c r="I77" s="37"/>
      <c r="J77" s="37"/>
      <c r="K77" s="37"/>
      <c r="L77" s="114"/>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 xml:space="preserve"> </v>
      </c>
      <c r="G79" s="37"/>
      <c r="H79" s="37"/>
      <c r="I79" s="30" t="s">
        <v>23</v>
      </c>
      <c r="J79" s="60" t="str">
        <f>IF(J12="","",J12)</f>
        <v>26. 1. 2022</v>
      </c>
      <c r="K79" s="37"/>
      <c r="L79" s="114"/>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14"/>
      <c r="S80" s="35"/>
      <c r="T80" s="35"/>
      <c r="U80" s="35"/>
      <c r="V80" s="35"/>
      <c r="W80" s="35"/>
      <c r="X80" s="35"/>
      <c r="Y80" s="35"/>
      <c r="Z80" s="35"/>
      <c r="AA80" s="35"/>
      <c r="AB80" s="35"/>
      <c r="AC80" s="35"/>
      <c r="AD80" s="35"/>
      <c r="AE80" s="35"/>
    </row>
    <row r="81" spans="1:65" s="2" customFormat="1" ht="40.15" customHeight="1">
      <c r="A81" s="35"/>
      <c r="B81" s="36"/>
      <c r="C81" s="30" t="s">
        <v>25</v>
      </c>
      <c r="D81" s="37"/>
      <c r="E81" s="37"/>
      <c r="F81" s="28" t="str">
        <f>E15</f>
        <v>SZZ Krnov,p.o.,I.P.Pavlova 552/9, 794 01 Krnov</v>
      </c>
      <c r="G81" s="37"/>
      <c r="H81" s="37"/>
      <c r="I81" s="30" t="s">
        <v>31</v>
      </c>
      <c r="J81" s="33" t="str">
        <f>E21</f>
        <v>Janda &amp; Zezula architekti, tř.28 října 1639, FM</v>
      </c>
      <c r="K81" s="37"/>
      <c r="L81" s="114"/>
      <c r="S81" s="35"/>
      <c r="T81" s="35"/>
      <c r="U81" s="35"/>
      <c r="V81" s="35"/>
      <c r="W81" s="35"/>
      <c r="X81" s="35"/>
      <c r="Y81" s="35"/>
      <c r="Z81" s="35"/>
      <c r="AA81" s="35"/>
      <c r="AB81" s="35"/>
      <c r="AC81" s="35"/>
      <c r="AD81" s="35"/>
      <c r="AE81" s="35"/>
    </row>
    <row r="82" spans="1:65" s="2" customFormat="1" ht="15.2" customHeight="1">
      <c r="A82" s="35"/>
      <c r="B82" s="36"/>
      <c r="C82" s="30" t="s">
        <v>29</v>
      </c>
      <c r="D82" s="37"/>
      <c r="E82" s="37"/>
      <c r="F82" s="28" t="str">
        <f>IF(E18="","",E18)</f>
        <v>Vyplň údaj</v>
      </c>
      <c r="G82" s="37"/>
      <c r="H82" s="37"/>
      <c r="I82" s="30" t="s">
        <v>34</v>
      </c>
      <c r="J82" s="33" t="str">
        <f>E24</f>
        <v xml:space="preserve"> </v>
      </c>
      <c r="K82" s="37"/>
      <c r="L82" s="114"/>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14"/>
      <c r="S83" s="35"/>
      <c r="T83" s="35"/>
      <c r="U83" s="35"/>
      <c r="V83" s="35"/>
      <c r="W83" s="35"/>
      <c r="X83" s="35"/>
      <c r="Y83" s="35"/>
      <c r="Z83" s="35"/>
      <c r="AA83" s="35"/>
      <c r="AB83" s="35"/>
      <c r="AC83" s="35"/>
      <c r="AD83" s="35"/>
      <c r="AE83" s="35"/>
    </row>
    <row r="84" spans="1:65" s="11" customFormat="1" ht="29.25" customHeight="1">
      <c r="A84" s="152"/>
      <c r="B84" s="153"/>
      <c r="C84" s="154" t="s">
        <v>130</v>
      </c>
      <c r="D84" s="155" t="s">
        <v>56</v>
      </c>
      <c r="E84" s="155" t="s">
        <v>52</v>
      </c>
      <c r="F84" s="155" t="s">
        <v>53</v>
      </c>
      <c r="G84" s="155" t="s">
        <v>131</v>
      </c>
      <c r="H84" s="155" t="s">
        <v>132</v>
      </c>
      <c r="I84" s="155" t="s">
        <v>133</v>
      </c>
      <c r="J84" s="155" t="s">
        <v>116</v>
      </c>
      <c r="K84" s="156" t="s">
        <v>134</v>
      </c>
      <c r="L84" s="157"/>
      <c r="M84" s="69" t="s">
        <v>19</v>
      </c>
      <c r="N84" s="70" t="s">
        <v>41</v>
      </c>
      <c r="O84" s="70" t="s">
        <v>135</v>
      </c>
      <c r="P84" s="70" t="s">
        <v>136</v>
      </c>
      <c r="Q84" s="70" t="s">
        <v>137</v>
      </c>
      <c r="R84" s="70" t="s">
        <v>138</v>
      </c>
      <c r="S84" s="70" t="s">
        <v>139</v>
      </c>
      <c r="T84" s="71" t="s">
        <v>140</v>
      </c>
      <c r="U84" s="152"/>
      <c r="V84" s="152"/>
      <c r="W84" s="152"/>
      <c r="X84" s="152"/>
      <c r="Y84" s="152"/>
      <c r="Z84" s="152"/>
      <c r="AA84" s="152"/>
      <c r="AB84" s="152"/>
      <c r="AC84" s="152"/>
      <c r="AD84" s="152"/>
      <c r="AE84" s="152"/>
    </row>
    <row r="85" spans="1:65" s="2" customFormat="1" ht="22.9" customHeight="1">
      <c r="A85" s="35"/>
      <c r="B85" s="36"/>
      <c r="C85" s="76" t="s">
        <v>141</v>
      </c>
      <c r="D85" s="37"/>
      <c r="E85" s="37"/>
      <c r="F85" s="37"/>
      <c r="G85" s="37"/>
      <c r="H85" s="37"/>
      <c r="I85" s="37"/>
      <c r="J85" s="158">
        <f>BK85</f>
        <v>0</v>
      </c>
      <c r="K85" s="37"/>
      <c r="L85" s="40"/>
      <c r="M85" s="72"/>
      <c r="N85" s="159"/>
      <c r="O85" s="73"/>
      <c r="P85" s="160">
        <f>P86+P119+P137+P143+P183+P223</f>
        <v>0</v>
      </c>
      <c r="Q85" s="73"/>
      <c r="R85" s="160">
        <f>R86+R119+R137+R143+R183+R223</f>
        <v>0</v>
      </c>
      <c r="S85" s="73"/>
      <c r="T85" s="161">
        <f>T86+T119+T137+T143+T183+T223</f>
        <v>0</v>
      </c>
      <c r="U85" s="35"/>
      <c r="V85" s="35"/>
      <c r="W85" s="35"/>
      <c r="X85" s="35"/>
      <c r="Y85" s="35"/>
      <c r="Z85" s="35"/>
      <c r="AA85" s="35"/>
      <c r="AB85" s="35"/>
      <c r="AC85" s="35"/>
      <c r="AD85" s="35"/>
      <c r="AE85" s="35"/>
      <c r="AT85" s="18" t="s">
        <v>70</v>
      </c>
      <c r="AU85" s="18" t="s">
        <v>117</v>
      </c>
      <c r="BK85" s="162">
        <f>BK86+BK119+BK137+BK143+BK183+BK223</f>
        <v>0</v>
      </c>
    </row>
    <row r="86" spans="1:65" s="12" customFormat="1" ht="25.9" customHeight="1">
      <c r="B86" s="163"/>
      <c r="C86" s="164"/>
      <c r="D86" s="165" t="s">
        <v>70</v>
      </c>
      <c r="E86" s="166" t="s">
        <v>1134</v>
      </c>
      <c r="F86" s="166" t="s">
        <v>1135</v>
      </c>
      <c r="G86" s="164"/>
      <c r="H86" s="164"/>
      <c r="I86" s="167"/>
      <c r="J86" s="168">
        <f>BK86</f>
        <v>0</v>
      </c>
      <c r="K86" s="164"/>
      <c r="L86" s="169"/>
      <c r="M86" s="170"/>
      <c r="N86" s="171"/>
      <c r="O86" s="171"/>
      <c r="P86" s="172">
        <f>SUM(P87:P118)</f>
        <v>0</v>
      </c>
      <c r="Q86" s="171"/>
      <c r="R86" s="172">
        <f>SUM(R87:R118)</f>
        <v>0</v>
      </c>
      <c r="S86" s="171"/>
      <c r="T86" s="173">
        <f>SUM(T87:T118)</f>
        <v>0</v>
      </c>
      <c r="AR86" s="174" t="s">
        <v>79</v>
      </c>
      <c r="AT86" s="175" t="s">
        <v>70</v>
      </c>
      <c r="AU86" s="175" t="s">
        <v>71</v>
      </c>
      <c r="AY86" s="174" t="s">
        <v>144</v>
      </c>
      <c r="BK86" s="176">
        <f>SUM(BK87:BK118)</f>
        <v>0</v>
      </c>
    </row>
    <row r="87" spans="1:65" s="2" customFormat="1" ht="16.5" customHeight="1">
      <c r="A87" s="35"/>
      <c r="B87" s="36"/>
      <c r="C87" s="179" t="s">
        <v>71</v>
      </c>
      <c r="D87" s="179" t="s">
        <v>147</v>
      </c>
      <c r="E87" s="180" t="s">
        <v>1136</v>
      </c>
      <c r="F87" s="181" t="s">
        <v>1137</v>
      </c>
      <c r="G87" s="182" t="s">
        <v>1138</v>
      </c>
      <c r="H87" s="183">
        <v>184</v>
      </c>
      <c r="I87" s="184"/>
      <c r="J87" s="185">
        <f t="shared" ref="J87:J118" si="0">ROUND(I87*H87,2)</f>
        <v>0</v>
      </c>
      <c r="K87" s="181" t="s">
        <v>19</v>
      </c>
      <c r="L87" s="40"/>
      <c r="M87" s="186" t="s">
        <v>19</v>
      </c>
      <c r="N87" s="187" t="s">
        <v>42</v>
      </c>
      <c r="O87" s="65"/>
      <c r="P87" s="188">
        <f t="shared" ref="P87:P118" si="1">O87*H87</f>
        <v>0</v>
      </c>
      <c r="Q87" s="188">
        <v>0</v>
      </c>
      <c r="R87" s="188">
        <f t="shared" ref="R87:R118" si="2">Q87*H87</f>
        <v>0</v>
      </c>
      <c r="S87" s="188">
        <v>0</v>
      </c>
      <c r="T87" s="189">
        <f t="shared" ref="T87:T118" si="3">S87*H87</f>
        <v>0</v>
      </c>
      <c r="U87" s="35"/>
      <c r="V87" s="35"/>
      <c r="W87" s="35"/>
      <c r="X87" s="35"/>
      <c r="Y87" s="35"/>
      <c r="Z87" s="35"/>
      <c r="AA87" s="35"/>
      <c r="AB87" s="35"/>
      <c r="AC87" s="35"/>
      <c r="AD87" s="35"/>
      <c r="AE87" s="35"/>
      <c r="AR87" s="190" t="s">
        <v>152</v>
      </c>
      <c r="AT87" s="190" t="s">
        <v>147</v>
      </c>
      <c r="AU87" s="190" t="s">
        <v>79</v>
      </c>
      <c r="AY87" s="18" t="s">
        <v>144</v>
      </c>
      <c r="BE87" s="191">
        <f t="shared" ref="BE87:BE118" si="4">IF(N87="základní",J87,0)</f>
        <v>0</v>
      </c>
      <c r="BF87" s="191">
        <f t="shared" ref="BF87:BF118" si="5">IF(N87="snížená",J87,0)</f>
        <v>0</v>
      </c>
      <c r="BG87" s="191">
        <f t="shared" ref="BG87:BG118" si="6">IF(N87="zákl. přenesená",J87,0)</f>
        <v>0</v>
      </c>
      <c r="BH87" s="191">
        <f t="shared" ref="BH87:BH118" si="7">IF(N87="sníž. přenesená",J87,0)</f>
        <v>0</v>
      </c>
      <c r="BI87" s="191">
        <f t="shared" ref="BI87:BI118" si="8">IF(N87="nulová",J87,0)</f>
        <v>0</v>
      </c>
      <c r="BJ87" s="18" t="s">
        <v>79</v>
      </c>
      <c r="BK87" s="191">
        <f t="shared" ref="BK87:BK118" si="9">ROUND(I87*H87,2)</f>
        <v>0</v>
      </c>
      <c r="BL87" s="18" t="s">
        <v>152</v>
      </c>
      <c r="BM87" s="190" t="s">
        <v>81</v>
      </c>
    </row>
    <row r="88" spans="1:65" s="2" customFormat="1" ht="16.5" customHeight="1">
      <c r="A88" s="35"/>
      <c r="B88" s="36"/>
      <c r="C88" s="179" t="s">
        <v>71</v>
      </c>
      <c r="D88" s="179" t="s">
        <v>147</v>
      </c>
      <c r="E88" s="180" t="s">
        <v>1139</v>
      </c>
      <c r="F88" s="181" t="s">
        <v>1140</v>
      </c>
      <c r="G88" s="182" t="s">
        <v>237</v>
      </c>
      <c r="H88" s="183">
        <v>180</v>
      </c>
      <c r="I88" s="184"/>
      <c r="J88" s="185">
        <f t="shared" si="0"/>
        <v>0</v>
      </c>
      <c r="K88" s="181" t="s">
        <v>19</v>
      </c>
      <c r="L88" s="40"/>
      <c r="M88" s="186" t="s">
        <v>19</v>
      </c>
      <c r="N88" s="187" t="s">
        <v>42</v>
      </c>
      <c r="O88" s="65"/>
      <c r="P88" s="188">
        <f t="shared" si="1"/>
        <v>0</v>
      </c>
      <c r="Q88" s="188">
        <v>0</v>
      </c>
      <c r="R88" s="188">
        <f t="shared" si="2"/>
        <v>0</v>
      </c>
      <c r="S88" s="188">
        <v>0</v>
      </c>
      <c r="T88" s="189">
        <f t="shared" si="3"/>
        <v>0</v>
      </c>
      <c r="U88" s="35"/>
      <c r="V88" s="35"/>
      <c r="W88" s="35"/>
      <c r="X88" s="35"/>
      <c r="Y88" s="35"/>
      <c r="Z88" s="35"/>
      <c r="AA88" s="35"/>
      <c r="AB88" s="35"/>
      <c r="AC88" s="35"/>
      <c r="AD88" s="35"/>
      <c r="AE88" s="35"/>
      <c r="AR88" s="190" t="s">
        <v>152</v>
      </c>
      <c r="AT88" s="190" t="s">
        <v>147</v>
      </c>
      <c r="AU88" s="190" t="s">
        <v>79</v>
      </c>
      <c r="AY88" s="18" t="s">
        <v>144</v>
      </c>
      <c r="BE88" s="191">
        <f t="shared" si="4"/>
        <v>0</v>
      </c>
      <c r="BF88" s="191">
        <f t="shared" si="5"/>
        <v>0</v>
      </c>
      <c r="BG88" s="191">
        <f t="shared" si="6"/>
        <v>0</v>
      </c>
      <c r="BH88" s="191">
        <f t="shared" si="7"/>
        <v>0</v>
      </c>
      <c r="BI88" s="191">
        <f t="shared" si="8"/>
        <v>0</v>
      </c>
      <c r="BJ88" s="18" t="s">
        <v>79</v>
      </c>
      <c r="BK88" s="191">
        <f t="shared" si="9"/>
        <v>0</v>
      </c>
      <c r="BL88" s="18" t="s">
        <v>152</v>
      </c>
      <c r="BM88" s="190" t="s">
        <v>152</v>
      </c>
    </row>
    <row r="89" spans="1:65" s="2" customFormat="1" ht="16.5" customHeight="1">
      <c r="A89" s="35"/>
      <c r="B89" s="36"/>
      <c r="C89" s="179" t="s">
        <v>71</v>
      </c>
      <c r="D89" s="179" t="s">
        <v>147</v>
      </c>
      <c r="E89" s="180" t="s">
        <v>1141</v>
      </c>
      <c r="F89" s="181" t="s">
        <v>1142</v>
      </c>
      <c r="G89" s="182" t="s">
        <v>237</v>
      </c>
      <c r="H89" s="183">
        <v>140</v>
      </c>
      <c r="I89" s="184"/>
      <c r="J89" s="185">
        <f t="shared" si="0"/>
        <v>0</v>
      </c>
      <c r="K89" s="181" t="s">
        <v>19</v>
      </c>
      <c r="L89" s="40"/>
      <c r="M89" s="186" t="s">
        <v>19</v>
      </c>
      <c r="N89" s="187" t="s">
        <v>42</v>
      </c>
      <c r="O89" s="65"/>
      <c r="P89" s="188">
        <f t="shared" si="1"/>
        <v>0</v>
      </c>
      <c r="Q89" s="188">
        <v>0</v>
      </c>
      <c r="R89" s="188">
        <f t="shared" si="2"/>
        <v>0</v>
      </c>
      <c r="S89" s="188">
        <v>0</v>
      </c>
      <c r="T89" s="189">
        <f t="shared" si="3"/>
        <v>0</v>
      </c>
      <c r="U89" s="35"/>
      <c r="V89" s="35"/>
      <c r="W89" s="35"/>
      <c r="X89" s="35"/>
      <c r="Y89" s="35"/>
      <c r="Z89" s="35"/>
      <c r="AA89" s="35"/>
      <c r="AB89" s="35"/>
      <c r="AC89" s="35"/>
      <c r="AD89" s="35"/>
      <c r="AE89" s="35"/>
      <c r="AR89" s="190" t="s">
        <v>152</v>
      </c>
      <c r="AT89" s="190" t="s">
        <v>147</v>
      </c>
      <c r="AU89" s="190" t="s">
        <v>79</v>
      </c>
      <c r="AY89" s="18" t="s">
        <v>144</v>
      </c>
      <c r="BE89" s="191">
        <f t="shared" si="4"/>
        <v>0</v>
      </c>
      <c r="BF89" s="191">
        <f t="shared" si="5"/>
        <v>0</v>
      </c>
      <c r="BG89" s="191">
        <f t="shared" si="6"/>
        <v>0</v>
      </c>
      <c r="BH89" s="191">
        <f t="shared" si="7"/>
        <v>0</v>
      </c>
      <c r="BI89" s="191">
        <f t="shared" si="8"/>
        <v>0</v>
      </c>
      <c r="BJ89" s="18" t="s">
        <v>79</v>
      </c>
      <c r="BK89" s="191">
        <f t="shared" si="9"/>
        <v>0</v>
      </c>
      <c r="BL89" s="18" t="s">
        <v>152</v>
      </c>
      <c r="BM89" s="190" t="s">
        <v>145</v>
      </c>
    </row>
    <row r="90" spans="1:65" s="2" customFormat="1" ht="16.5" customHeight="1">
      <c r="A90" s="35"/>
      <c r="B90" s="36"/>
      <c r="C90" s="179" t="s">
        <v>71</v>
      </c>
      <c r="D90" s="179" t="s">
        <v>147</v>
      </c>
      <c r="E90" s="180" t="s">
        <v>1143</v>
      </c>
      <c r="F90" s="181" t="s">
        <v>1144</v>
      </c>
      <c r="G90" s="182" t="s">
        <v>379</v>
      </c>
      <c r="H90" s="183">
        <v>41</v>
      </c>
      <c r="I90" s="184"/>
      <c r="J90" s="185">
        <f t="shared" si="0"/>
        <v>0</v>
      </c>
      <c r="K90" s="181" t="s">
        <v>19</v>
      </c>
      <c r="L90" s="40"/>
      <c r="M90" s="186" t="s">
        <v>19</v>
      </c>
      <c r="N90" s="187" t="s">
        <v>42</v>
      </c>
      <c r="O90" s="65"/>
      <c r="P90" s="188">
        <f t="shared" si="1"/>
        <v>0</v>
      </c>
      <c r="Q90" s="188">
        <v>0</v>
      </c>
      <c r="R90" s="188">
        <f t="shared" si="2"/>
        <v>0</v>
      </c>
      <c r="S90" s="188">
        <v>0</v>
      </c>
      <c r="T90" s="189">
        <f t="shared" si="3"/>
        <v>0</v>
      </c>
      <c r="U90" s="35"/>
      <c r="V90" s="35"/>
      <c r="W90" s="35"/>
      <c r="X90" s="35"/>
      <c r="Y90" s="35"/>
      <c r="Z90" s="35"/>
      <c r="AA90" s="35"/>
      <c r="AB90" s="35"/>
      <c r="AC90" s="35"/>
      <c r="AD90" s="35"/>
      <c r="AE90" s="35"/>
      <c r="AR90" s="190" t="s">
        <v>152</v>
      </c>
      <c r="AT90" s="190" t="s">
        <v>147</v>
      </c>
      <c r="AU90" s="190" t="s">
        <v>79</v>
      </c>
      <c r="AY90" s="18" t="s">
        <v>144</v>
      </c>
      <c r="BE90" s="191">
        <f t="shared" si="4"/>
        <v>0</v>
      </c>
      <c r="BF90" s="191">
        <f t="shared" si="5"/>
        <v>0</v>
      </c>
      <c r="BG90" s="191">
        <f t="shared" si="6"/>
        <v>0</v>
      </c>
      <c r="BH90" s="191">
        <f t="shared" si="7"/>
        <v>0</v>
      </c>
      <c r="BI90" s="191">
        <f t="shared" si="8"/>
        <v>0</v>
      </c>
      <c r="BJ90" s="18" t="s">
        <v>79</v>
      </c>
      <c r="BK90" s="191">
        <f t="shared" si="9"/>
        <v>0</v>
      </c>
      <c r="BL90" s="18" t="s">
        <v>152</v>
      </c>
      <c r="BM90" s="190" t="s">
        <v>210</v>
      </c>
    </row>
    <row r="91" spans="1:65" s="2" customFormat="1" ht="16.5" customHeight="1">
      <c r="A91" s="35"/>
      <c r="B91" s="36"/>
      <c r="C91" s="179" t="s">
        <v>71</v>
      </c>
      <c r="D91" s="179" t="s">
        <v>147</v>
      </c>
      <c r="E91" s="180" t="s">
        <v>1145</v>
      </c>
      <c r="F91" s="181" t="s">
        <v>1146</v>
      </c>
      <c r="G91" s="182" t="s">
        <v>237</v>
      </c>
      <c r="H91" s="183">
        <v>30</v>
      </c>
      <c r="I91" s="184"/>
      <c r="J91" s="185">
        <f t="shared" si="0"/>
        <v>0</v>
      </c>
      <c r="K91" s="181" t="s">
        <v>19</v>
      </c>
      <c r="L91" s="40"/>
      <c r="M91" s="186" t="s">
        <v>19</v>
      </c>
      <c r="N91" s="187" t="s">
        <v>42</v>
      </c>
      <c r="O91" s="65"/>
      <c r="P91" s="188">
        <f t="shared" si="1"/>
        <v>0</v>
      </c>
      <c r="Q91" s="188">
        <v>0</v>
      </c>
      <c r="R91" s="188">
        <f t="shared" si="2"/>
        <v>0</v>
      </c>
      <c r="S91" s="188">
        <v>0</v>
      </c>
      <c r="T91" s="189">
        <f t="shared" si="3"/>
        <v>0</v>
      </c>
      <c r="U91" s="35"/>
      <c r="V91" s="35"/>
      <c r="W91" s="35"/>
      <c r="X91" s="35"/>
      <c r="Y91" s="35"/>
      <c r="Z91" s="35"/>
      <c r="AA91" s="35"/>
      <c r="AB91" s="35"/>
      <c r="AC91" s="35"/>
      <c r="AD91" s="35"/>
      <c r="AE91" s="35"/>
      <c r="AR91" s="190" t="s">
        <v>152</v>
      </c>
      <c r="AT91" s="190" t="s">
        <v>147</v>
      </c>
      <c r="AU91" s="190" t="s">
        <v>79</v>
      </c>
      <c r="AY91" s="18" t="s">
        <v>144</v>
      </c>
      <c r="BE91" s="191">
        <f t="shared" si="4"/>
        <v>0</v>
      </c>
      <c r="BF91" s="191">
        <f t="shared" si="5"/>
        <v>0</v>
      </c>
      <c r="BG91" s="191">
        <f t="shared" si="6"/>
        <v>0</v>
      </c>
      <c r="BH91" s="191">
        <f t="shared" si="7"/>
        <v>0</v>
      </c>
      <c r="BI91" s="191">
        <f t="shared" si="8"/>
        <v>0</v>
      </c>
      <c r="BJ91" s="18" t="s">
        <v>79</v>
      </c>
      <c r="BK91" s="191">
        <f t="shared" si="9"/>
        <v>0</v>
      </c>
      <c r="BL91" s="18" t="s">
        <v>152</v>
      </c>
      <c r="BM91" s="190" t="s">
        <v>228</v>
      </c>
    </row>
    <row r="92" spans="1:65" s="2" customFormat="1" ht="16.5" customHeight="1">
      <c r="A92" s="35"/>
      <c r="B92" s="36"/>
      <c r="C92" s="179" t="s">
        <v>71</v>
      </c>
      <c r="D92" s="179" t="s">
        <v>147</v>
      </c>
      <c r="E92" s="180" t="s">
        <v>1147</v>
      </c>
      <c r="F92" s="181" t="s">
        <v>1148</v>
      </c>
      <c r="G92" s="182" t="s">
        <v>237</v>
      </c>
      <c r="H92" s="183">
        <v>40</v>
      </c>
      <c r="I92" s="184"/>
      <c r="J92" s="185">
        <f t="shared" si="0"/>
        <v>0</v>
      </c>
      <c r="K92" s="181" t="s">
        <v>19</v>
      </c>
      <c r="L92" s="40"/>
      <c r="M92" s="186" t="s">
        <v>19</v>
      </c>
      <c r="N92" s="187" t="s">
        <v>42</v>
      </c>
      <c r="O92" s="65"/>
      <c r="P92" s="188">
        <f t="shared" si="1"/>
        <v>0</v>
      </c>
      <c r="Q92" s="188">
        <v>0</v>
      </c>
      <c r="R92" s="188">
        <f t="shared" si="2"/>
        <v>0</v>
      </c>
      <c r="S92" s="188">
        <v>0</v>
      </c>
      <c r="T92" s="189">
        <f t="shared" si="3"/>
        <v>0</v>
      </c>
      <c r="U92" s="35"/>
      <c r="V92" s="35"/>
      <c r="W92" s="35"/>
      <c r="X92" s="35"/>
      <c r="Y92" s="35"/>
      <c r="Z92" s="35"/>
      <c r="AA92" s="35"/>
      <c r="AB92" s="35"/>
      <c r="AC92" s="35"/>
      <c r="AD92" s="35"/>
      <c r="AE92" s="35"/>
      <c r="AR92" s="190" t="s">
        <v>152</v>
      </c>
      <c r="AT92" s="190" t="s">
        <v>147</v>
      </c>
      <c r="AU92" s="190" t="s">
        <v>79</v>
      </c>
      <c r="AY92" s="18" t="s">
        <v>144</v>
      </c>
      <c r="BE92" s="191">
        <f t="shared" si="4"/>
        <v>0</v>
      </c>
      <c r="BF92" s="191">
        <f t="shared" si="5"/>
        <v>0</v>
      </c>
      <c r="BG92" s="191">
        <f t="shared" si="6"/>
        <v>0</v>
      </c>
      <c r="BH92" s="191">
        <f t="shared" si="7"/>
        <v>0</v>
      </c>
      <c r="BI92" s="191">
        <f t="shared" si="8"/>
        <v>0</v>
      </c>
      <c r="BJ92" s="18" t="s">
        <v>79</v>
      </c>
      <c r="BK92" s="191">
        <f t="shared" si="9"/>
        <v>0</v>
      </c>
      <c r="BL92" s="18" t="s">
        <v>152</v>
      </c>
      <c r="BM92" s="190" t="s">
        <v>240</v>
      </c>
    </row>
    <row r="93" spans="1:65" s="2" customFormat="1" ht="16.5" customHeight="1">
      <c r="A93" s="35"/>
      <c r="B93" s="36"/>
      <c r="C93" s="179" t="s">
        <v>71</v>
      </c>
      <c r="D93" s="179" t="s">
        <v>147</v>
      </c>
      <c r="E93" s="180" t="s">
        <v>1149</v>
      </c>
      <c r="F93" s="181" t="s">
        <v>1150</v>
      </c>
      <c r="G93" s="182" t="s">
        <v>237</v>
      </c>
      <c r="H93" s="183">
        <v>84</v>
      </c>
      <c r="I93" s="184"/>
      <c r="J93" s="185">
        <f t="shared" si="0"/>
        <v>0</v>
      </c>
      <c r="K93" s="181" t="s">
        <v>19</v>
      </c>
      <c r="L93" s="40"/>
      <c r="M93" s="186" t="s">
        <v>19</v>
      </c>
      <c r="N93" s="187" t="s">
        <v>42</v>
      </c>
      <c r="O93" s="65"/>
      <c r="P93" s="188">
        <f t="shared" si="1"/>
        <v>0</v>
      </c>
      <c r="Q93" s="188">
        <v>0</v>
      </c>
      <c r="R93" s="188">
        <f t="shared" si="2"/>
        <v>0</v>
      </c>
      <c r="S93" s="188">
        <v>0</v>
      </c>
      <c r="T93" s="189">
        <f t="shared" si="3"/>
        <v>0</v>
      </c>
      <c r="U93" s="35"/>
      <c r="V93" s="35"/>
      <c r="W93" s="35"/>
      <c r="X93" s="35"/>
      <c r="Y93" s="35"/>
      <c r="Z93" s="35"/>
      <c r="AA93" s="35"/>
      <c r="AB93" s="35"/>
      <c r="AC93" s="35"/>
      <c r="AD93" s="35"/>
      <c r="AE93" s="35"/>
      <c r="AR93" s="190" t="s">
        <v>152</v>
      </c>
      <c r="AT93" s="190" t="s">
        <v>147</v>
      </c>
      <c r="AU93" s="190" t="s">
        <v>79</v>
      </c>
      <c r="AY93" s="18" t="s">
        <v>144</v>
      </c>
      <c r="BE93" s="191">
        <f t="shared" si="4"/>
        <v>0</v>
      </c>
      <c r="BF93" s="191">
        <f t="shared" si="5"/>
        <v>0</v>
      </c>
      <c r="BG93" s="191">
        <f t="shared" si="6"/>
        <v>0</v>
      </c>
      <c r="BH93" s="191">
        <f t="shared" si="7"/>
        <v>0</v>
      </c>
      <c r="BI93" s="191">
        <f t="shared" si="8"/>
        <v>0</v>
      </c>
      <c r="BJ93" s="18" t="s">
        <v>79</v>
      </c>
      <c r="BK93" s="191">
        <f t="shared" si="9"/>
        <v>0</v>
      </c>
      <c r="BL93" s="18" t="s">
        <v>152</v>
      </c>
      <c r="BM93" s="190" t="s">
        <v>251</v>
      </c>
    </row>
    <row r="94" spans="1:65" s="2" customFormat="1" ht="16.5" customHeight="1">
      <c r="A94" s="35"/>
      <c r="B94" s="36"/>
      <c r="C94" s="179" t="s">
        <v>71</v>
      </c>
      <c r="D94" s="179" t="s">
        <v>147</v>
      </c>
      <c r="E94" s="180" t="s">
        <v>1151</v>
      </c>
      <c r="F94" s="181" t="s">
        <v>1152</v>
      </c>
      <c r="G94" s="182" t="s">
        <v>237</v>
      </c>
      <c r="H94" s="183">
        <v>120</v>
      </c>
      <c r="I94" s="184"/>
      <c r="J94" s="185">
        <f t="shared" si="0"/>
        <v>0</v>
      </c>
      <c r="K94" s="181" t="s">
        <v>19</v>
      </c>
      <c r="L94" s="40"/>
      <c r="M94" s="186" t="s">
        <v>19</v>
      </c>
      <c r="N94" s="187" t="s">
        <v>42</v>
      </c>
      <c r="O94" s="65"/>
      <c r="P94" s="188">
        <f t="shared" si="1"/>
        <v>0</v>
      </c>
      <c r="Q94" s="188">
        <v>0</v>
      </c>
      <c r="R94" s="188">
        <f t="shared" si="2"/>
        <v>0</v>
      </c>
      <c r="S94" s="188">
        <v>0</v>
      </c>
      <c r="T94" s="189">
        <f t="shared" si="3"/>
        <v>0</v>
      </c>
      <c r="U94" s="35"/>
      <c r="V94" s="35"/>
      <c r="W94" s="35"/>
      <c r="X94" s="35"/>
      <c r="Y94" s="35"/>
      <c r="Z94" s="35"/>
      <c r="AA94" s="35"/>
      <c r="AB94" s="35"/>
      <c r="AC94" s="35"/>
      <c r="AD94" s="35"/>
      <c r="AE94" s="35"/>
      <c r="AR94" s="190" t="s">
        <v>152</v>
      </c>
      <c r="AT94" s="190" t="s">
        <v>147</v>
      </c>
      <c r="AU94" s="190" t="s">
        <v>79</v>
      </c>
      <c r="AY94" s="18" t="s">
        <v>144</v>
      </c>
      <c r="BE94" s="191">
        <f t="shared" si="4"/>
        <v>0</v>
      </c>
      <c r="BF94" s="191">
        <f t="shared" si="5"/>
        <v>0</v>
      </c>
      <c r="BG94" s="191">
        <f t="shared" si="6"/>
        <v>0</v>
      </c>
      <c r="BH94" s="191">
        <f t="shared" si="7"/>
        <v>0</v>
      </c>
      <c r="BI94" s="191">
        <f t="shared" si="8"/>
        <v>0</v>
      </c>
      <c r="BJ94" s="18" t="s">
        <v>79</v>
      </c>
      <c r="BK94" s="191">
        <f t="shared" si="9"/>
        <v>0</v>
      </c>
      <c r="BL94" s="18" t="s">
        <v>152</v>
      </c>
      <c r="BM94" s="190" t="s">
        <v>263</v>
      </c>
    </row>
    <row r="95" spans="1:65" s="2" customFormat="1" ht="16.5" customHeight="1">
      <c r="A95" s="35"/>
      <c r="B95" s="36"/>
      <c r="C95" s="179" t="s">
        <v>71</v>
      </c>
      <c r="D95" s="179" t="s">
        <v>147</v>
      </c>
      <c r="E95" s="180" t="s">
        <v>1153</v>
      </c>
      <c r="F95" s="181" t="s">
        <v>1154</v>
      </c>
      <c r="G95" s="182" t="s">
        <v>379</v>
      </c>
      <c r="H95" s="183">
        <v>30</v>
      </c>
      <c r="I95" s="184"/>
      <c r="J95" s="185">
        <f t="shared" si="0"/>
        <v>0</v>
      </c>
      <c r="K95" s="181" t="s">
        <v>19</v>
      </c>
      <c r="L95" s="40"/>
      <c r="M95" s="186" t="s">
        <v>19</v>
      </c>
      <c r="N95" s="187" t="s">
        <v>42</v>
      </c>
      <c r="O95" s="65"/>
      <c r="P95" s="188">
        <f t="shared" si="1"/>
        <v>0</v>
      </c>
      <c r="Q95" s="188">
        <v>0</v>
      </c>
      <c r="R95" s="188">
        <f t="shared" si="2"/>
        <v>0</v>
      </c>
      <c r="S95" s="188">
        <v>0</v>
      </c>
      <c r="T95" s="189">
        <f t="shared" si="3"/>
        <v>0</v>
      </c>
      <c r="U95" s="35"/>
      <c r="V95" s="35"/>
      <c r="W95" s="35"/>
      <c r="X95" s="35"/>
      <c r="Y95" s="35"/>
      <c r="Z95" s="35"/>
      <c r="AA95" s="35"/>
      <c r="AB95" s="35"/>
      <c r="AC95" s="35"/>
      <c r="AD95" s="35"/>
      <c r="AE95" s="35"/>
      <c r="AR95" s="190" t="s">
        <v>152</v>
      </c>
      <c r="AT95" s="190" t="s">
        <v>147</v>
      </c>
      <c r="AU95" s="190" t="s">
        <v>79</v>
      </c>
      <c r="AY95" s="18" t="s">
        <v>144</v>
      </c>
      <c r="BE95" s="191">
        <f t="shared" si="4"/>
        <v>0</v>
      </c>
      <c r="BF95" s="191">
        <f t="shared" si="5"/>
        <v>0</v>
      </c>
      <c r="BG95" s="191">
        <f t="shared" si="6"/>
        <v>0</v>
      </c>
      <c r="BH95" s="191">
        <f t="shared" si="7"/>
        <v>0</v>
      </c>
      <c r="BI95" s="191">
        <f t="shared" si="8"/>
        <v>0</v>
      </c>
      <c r="BJ95" s="18" t="s">
        <v>79</v>
      </c>
      <c r="BK95" s="191">
        <f t="shared" si="9"/>
        <v>0</v>
      </c>
      <c r="BL95" s="18" t="s">
        <v>152</v>
      </c>
      <c r="BM95" s="190" t="s">
        <v>279</v>
      </c>
    </row>
    <row r="96" spans="1:65" s="2" customFormat="1" ht="16.5" customHeight="1">
      <c r="A96" s="35"/>
      <c r="B96" s="36"/>
      <c r="C96" s="179" t="s">
        <v>71</v>
      </c>
      <c r="D96" s="179" t="s">
        <v>147</v>
      </c>
      <c r="E96" s="180" t="s">
        <v>1155</v>
      </c>
      <c r="F96" s="181" t="s">
        <v>1156</v>
      </c>
      <c r="G96" s="182" t="s">
        <v>379</v>
      </c>
      <c r="H96" s="183">
        <v>50</v>
      </c>
      <c r="I96" s="184"/>
      <c r="J96" s="185">
        <f t="shared" si="0"/>
        <v>0</v>
      </c>
      <c r="K96" s="181" t="s">
        <v>19</v>
      </c>
      <c r="L96" s="40"/>
      <c r="M96" s="186" t="s">
        <v>19</v>
      </c>
      <c r="N96" s="187" t="s">
        <v>42</v>
      </c>
      <c r="O96" s="65"/>
      <c r="P96" s="188">
        <f t="shared" si="1"/>
        <v>0</v>
      </c>
      <c r="Q96" s="188">
        <v>0</v>
      </c>
      <c r="R96" s="188">
        <f t="shared" si="2"/>
        <v>0</v>
      </c>
      <c r="S96" s="188">
        <v>0</v>
      </c>
      <c r="T96" s="189">
        <f t="shared" si="3"/>
        <v>0</v>
      </c>
      <c r="U96" s="35"/>
      <c r="V96" s="35"/>
      <c r="W96" s="35"/>
      <c r="X96" s="35"/>
      <c r="Y96" s="35"/>
      <c r="Z96" s="35"/>
      <c r="AA96" s="35"/>
      <c r="AB96" s="35"/>
      <c r="AC96" s="35"/>
      <c r="AD96" s="35"/>
      <c r="AE96" s="35"/>
      <c r="AR96" s="190" t="s">
        <v>152</v>
      </c>
      <c r="AT96" s="190" t="s">
        <v>147</v>
      </c>
      <c r="AU96" s="190" t="s">
        <v>79</v>
      </c>
      <c r="AY96" s="18" t="s">
        <v>144</v>
      </c>
      <c r="BE96" s="191">
        <f t="shared" si="4"/>
        <v>0</v>
      </c>
      <c r="BF96" s="191">
        <f t="shared" si="5"/>
        <v>0</v>
      </c>
      <c r="BG96" s="191">
        <f t="shared" si="6"/>
        <v>0</v>
      </c>
      <c r="BH96" s="191">
        <f t="shared" si="7"/>
        <v>0</v>
      </c>
      <c r="BI96" s="191">
        <f t="shared" si="8"/>
        <v>0</v>
      </c>
      <c r="BJ96" s="18" t="s">
        <v>79</v>
      </c>
      <c r="BK96" s="191">
        <f t="shared" si="9"/>
        <v>0</v>
      </c>
      <c r="BL96" s="18" t="s">
        <v>152</v>
      </c>
      <c r="BM96" s="190" t="s">
        <v>291</v>
      </c>
    </row>
    <row r="97" spans="1:65" s="2" customFormat="1" ht="16.5" customHeight="1">
      <c r="A97" s="35"/>
      <c r="B97" s="36"/>
      <c r="C97" s="179" t="s">
        <v>71</v>
      </c>
      <c r="D97" s="179" t="s">
        <v>147</v>
      </c>
      <c r="E97" s="180" t="s">
        <v>1157</v>
      </c>
      <c r="F97" s="181" t="s">
        <v>1158</v>
      </c>
      <c r="G97" s="182" t="s">
        <v>237</v>
      </c>
      <c r="H97" s="183">
        <v>200</v>
      </c>
      <c r="I97" s="184"/>
      <c r="J97" s="185">
        <f t="shared" si="0"/>
        <v>0</v>
      </c>
      <c r="K97" s="181" t="s">
        <v>19</v>
      </c>
      <c r="L97" s="40"/>
      <c r="M97" s="186" t="s">
        <v>19</v>
      </c>
      <c r="N97" s="187" t="s">
        <v>42</v>
      </c>
      <c r="O97" s="65"/>
      <c r="P97" s="188">
        <f t="shared" si="1"/>
        <v>0</v>
      </c>
      <c r="Q97" s="188">
        <v>0</v>
      </c>
      <c r="R97" s="188">
        <f t="shared" si="2"/>
        <v>0</v>
      </c>
      <c r="S97" s="188">
        <v>0</v>
      </c>
      <c r="T97" s="189">
        <f t="shared" si="3"/>
        <v>0</v>
      </c>
      <c r="U97" s="35"/>
      <c r="V97" s="35"/>
      <c r="W97" s="35"/>
      <c r="X97" s="35"/>
      <c r="Y97" s="35"/>
      <c r="Z97" s="35"/>
      <c r="AA97" s="35"/>
      <c r="AB97" s="35"/>
      <c r="AC97" s="35"/>
      <c r="AD97" s="35"/>
      <c r="AE97" s="35"/>
      <c r="AR97" s="190" t="s">
        <v>152</v>
      </c>
      <c r="AT97" s="190" t="s">
        <v>147</v>
      </c>
      <c r="AU97" s="190" t="s">
        <v>79</v>
      </c>
      <c r="AY97" s="18" t="s">
        <v>144</v>
      </c>
      <c r="BE97" s="191">
        <f t="shared" si="4"/>
        <v>0</v>
      </c>
      <c r="BF97" s="191">
        <f t="shared" si="5"/>
        <v>0</v>
      </c>
      <c r="BG97" s="191">
        <f t="shared" si="6"/>
        <v>0</v>
      </c>
      <c r="BH97" s="191">
        <f t="shared" si="7"/>
        <v>0</v>
      </c>
      <c r="BI97" s="191">
        <f t="shared" si="8"/>
        <v>0</v>
      </c>
      <c r="BJ97" s="18" t="s">
        <v>79</v>
      </c>
      <c r="BK97" s="191">
        <f t="shared" si="9"/>
        <v>0</v>
      </c>
      <c r="BL97" s="18" t="s">
        <v>152</v>
      </c>
      <c r="BM97" s="190" t="s">
        <v>304</v>
      </c>
    </row>
    <row r="98" spans="1:65" s="2" customFormat="1" ht="16.5" customHeight="1">
      <c r="A98" s="35"/>
      <c r="B98" s="36"/>
      <c r="C98" s="179" t="s">
        <v>71</v>
      </c>
      <c r="D98" s="179" t="s">
        <v>147</v>
      </c>
      <c r="E98" s="180" t="s">
        <v>1159</v>
      </c>
      <c r="F98" s="181" t="s">
        <v>1160</v>
      </c>
      <c r="G98" s="182" t="s">
        <v>237</v>
      </c>
      <c r="H98" s="183">
        <v>20</v>
      </c>
      <c r="I98" s="184"/>
      <c r="J98" s="185">
        <f t="shared" si="0"/>
        <v>0</v>
      </c>
      <c r="K98" s="181" t="s">
        <v>19</v>
      </c>
      <c r="L98" s="40"/>
      <c r="M98" s="186" t="s">
        <v>19</v>
      </c>
      <c r="N98" s="187" t="s">
        <v>42</v>
      </c>
      <c r="O98" s="65"/>
      <c r="P98" s="188">
        <f t="shared" si="1"/>
        <v>0</v>
      </c>
      <c r="Q98" s="188">
        <v>0</v>
      </c>
      <c r="R98" s="188">
        <f t="shared" si="2"/>
        <v>0</v>
      </c>
      <c r="S98" s="188">
        <v>0</v>
      </c>
      <c r="T98" s="189">
        <f t="shared" si="3"/>
        <v>0</v>
      </c>
      <c r="U98" s="35"/>
      <c r="V98" s="35"/>
      <c r="W98" s="35"/>
      <c r="X98" s="35"/>
      <c r="Y98" s="35"/>
      <c r="Z98" s="35"/>
      <c r="AA98" s="35"/>
      <c r="AB98" s="35"/>
      <c r="AC98" s="35"/>
      <c r="AD98" s="35"/>
      <c r="AE98" s="35"/>
      <c r="AR98" s="190" t="s">
        <v>152</v>
      </c>
      <c r="AT98" s="190" t="s">
        <v>147</v>
      </c>
      <c r="AU98" s="190" t="s">
        <v>79</v>
      </c>
      <c r="AY98" s="18" t="s">
        <v>144</v>
      </c>
      <c r="BE98" s="191">
        <f t="shared" si="4"/>
        <v>0</v>
      </c>
      <c r="BF98" s="191">
        <f t="shared" si="5"/>
        <v>0</v>
      </c>
      <c r="BG98" s="191">
        <f t="shared" si="6"/>
        <v>0</v>
      </c>
      <c r="BH98" s="191">
        <f t="shared" si="7"/>
        <v>0</v>
      </c>
      <c r="BI98" s="191">
        <f t="shared" si="8"/>
        <v>0</v>
      </c>
      <c r="BJ98" s="18" t="s">
        <v>79</v>
      </c>
      <c r="BK98" s="191">
        <f t="shared" si="9"/>
        <v>0</v>
      </c>
      <c r="BL98" s="18" t="s">
        <v>152</v>
      </c>
      <c r="BM98" s="190" t="s">
        <v>315</v>
      </c>
    </row>
    <row r="99" spans="1:65" s="2" customFormat="1" ht="16.5" customHeight="1">
      <c r="A99" s="35"/>
      <c r="B99" s="36"/>
      <c r="C99" s="179" t="s">
        <v>71</v>
      </c>
      <c r="D99" s="179" t="s">
        <v>147</v>
      </c>
      <c r="E99" s="180" t="s">
        <v>1161</v>
      </c>
      <c r="F99" s="181" t="s">
        <v>1162</v>
      </c>
      <c r="G99" s="182" t="s">
        <v>237</v>
      </c>
      <c r="H99" s="183">
        <v>69</v>
      </c>
      <c r="I99" s="184"/>
      <c r="J99" s="185">
        <f t="shared" si="0"/>
        <v>0</v>
      </c>
      <c r="K99" s="181" t="s">
        <v>19</v>
      </c>
      <c r="L99" s="40"/>
      <c r="M99" s="186" t="s">
        <v>19</v>
      </c>
      <c r="N99" s="187" t="s">
        <v>42</v>
      </c>
      <c r="O99" s="65"/>
      <c r="P99" s="188">
        <f t="shared" si="1"/>
        <v>0</v>
      </c>
      <c r="Q99" s="188">
        <v>0</v>
      </c>
      <c r="R99" s="188">
        <f t="shared" si="2"/>
        <v>0</v>
      </c>
      <c r="S99" s="188">
        <v>0</v>
      </c>
      <c r="T99" s="189">
        <f t="shared" si="3"/>
        <v>0</v>
      </c>
      <c r="U99" s="35"/>
      <c r="V99" s="35"/>
      <c r="W99" s="35"/>
      <c r="X99" s="35"/>
      <c r="Y99" s="35"/>
      <c r="Z99" s="35"/>
      <c r="AA99" s="35"/>
      <c r="AB99" s="35"/>
      <c r="AC99" s="35"/>
      <c r="AD99" s="35"/>
      <c r="AE99" s="35"/>
      <c r="AR99" s="190" t="s">
        <v>152</v>
      </c>
      <c r="AT99" s="190" t="s">
        <v>147</v>
      </c>
      <c r="AU99" s="190" t="s">
        <v>79</v>
      </c>
      <c r="AY99" s="18" t="s">
        <v>144</v>
      </c>
      <c r="BE99" s="191">
        <f t="shared" si="4"/>
        <v>0</v>
      </c>
      <c r="BF99" s="191">
        <f t="shared" si="5"/>
        <v>0</v>
      </c>
      <c r="BG99" s="191">
        <f t="shared" si="6"/>
        <v>0</v>
      </c>
      <c r="BH99" s="191">
        <f t="shared" si="7"/>
        <v>0</v>
      </c>
      <c r="BI99" s="191">
        <f t="shared" si="8"/>
        <v>0</v>
      </c>
      <c r="BJ99" s="18" t="s">
        <v>79</v>
      </c>
      <c r="BK99" s="191">
        <f t="shared" si="9"/>
        <v>0</v>
      </c>
      <c r="BL99" s="18" t="s">
        <v>152</v>
      </c>
      <c r="BM99" s="190" t="s">
        <v>323</v>
      </c>
    </row>
    <row r="100" spans="1:65" s="2" customFormat="1" ht="16.5" customHeight="1">
      <c r="A100" s="35"/>
      <c r="B100" s="36"/>
      <c r="C100" s="179" t="s">
        <v>71</v>
      </c>
      <c r="D100" s="179" t="s">
        <v>147</v>
      </c>
      <c r="E100" s="180" t="s">
        <v>1163</v>
      </c>
      <c r="F100" s="181" t="s">
        <v>1164</v>
      </c>
      <c r="G100" s="182" t="s">
        <v>237</v>
      </c>
      <c r="H100" s="183">
        <v>58</v>
      </c>
      <c r="I100" s="184"/>
      <c r="J100" s="185">
        <f t="shared" si="0"/>
        <v>0</v>
      </c>
      <c r="K100" s="181" t="s">
        <v>19</v>
      </c>
      <c r="L100" s="40"/>
      <c r="M100" s="186" t="s">
        <v>19</v>
      </c>
      <c r="N100" s="187" t="s">
        <v>42</v>
      </c>
      <c r="O100" s="65"/>
      <c r="P100" s="188">
        <f t="shared" si="1"/>
        <v>0</v>
      </c>
      <c r="Q100" s="188">
        <v>0</v>
      </c>
      <c r="R100" s="188">
        <f t="shared" si="2"/>
        <v>0</v>
      </c>
      <c r="S100" s="188">
        <v>0</v>
      </c>
      <c r="T100" s="189">
        <f t="shared" si="3"/>
        <v>0</v>
      </c>
      <c r="U100" s="35"/>
      <c r="V100" s="35"/>
      <c r="W100" s="35"/>
      <c r="X100" s="35"/>
      <c r="Y100" s="35"/>
      <c r="Z100" s="35"/>
      <c r="AA100" s="35"/>
      <c r="AB100" s="35"/>
      <c r="AC100" s="35"/>
      <c r="AD100" s="35"/>
      <c r="AE100" s="35"/>
      <c r="AR100" s="190" t="s">
        <v>152</v>
      </c>
      <c r="AT100" s="190" t="s">
        <v>147</v>
      </c>
      <c r="AU100" s="190" t="s">
        <v>79</v>
      </c>
      <c r="AY100" s="18" t="s">
        <v>144</v>
      </c>
      <c r="BE100" s="191">
        <f t="shared" si="4"/>
        <v>0</v>
      </c>
      <c r="BF100" s="191">
        <f t="shared" si="5"/>
        <v>0</v>
      </c>
      <c r="BG100" s="191">
        <f t="shared" si="6"/>
        <v>0</v>
      </c>
      <c r="BH100" s="191">
        <f t="shared" si="7"/>
        <v>0</v>
      </c>
      <c r="BI100" s="191">
        <f t="shared" si="8"/>
        <v>0</v>
      </c>
      <c r="BJ100" s="18" t="s">
        <v>79</v>
      </c>
      <c r="BK100" s="191">
        <f t="shared" si="9"/>
        <v>0</v>
      </c>
      <c r="BL100" s="18" t="s">
        <v>152</v>
      </c>
      <c r="BM100" s="190" t="s">
        <v>338</v>
      </c>
    </row>
    <row r="101" spans="1:65" s="2" customFormat="1" ht="16.5" customHeight="1">
      <c r="A101" s="35"/>
      <c r="B101" s="36"/>
      <c r="C101" s="179" t="s">
        <v>71</v>
      </c>
      <c r="D101" s="179" t="s">
        <v>147</v>
      </c>
      <c r="E101" s="180" t="s">
        <v>1165</v>
      </c>
      <c r="F101" s="181" t="s">
        <v>1166</v>
      </c>
      <c r="G101" s="182" t="s">
        <v>237</v>
      </c>
      <c r="H101" s="183">
        <v>3250</v>
      </c>
      <c r="I101" s="184"/>
      <c r="J101" s="185">
        <f t="shared" si="0"/>
        <v>0</v>
      </c>
      <c r="K101" s="181" t="s">
        <v>19</v>
      </c>
      <c r="L101" s="40"/>
      <c r="M101" s="186" t="s">
        <v>19</v>
      </c>
      <c r="N101" s="187" t="s">
        <v>42</v>
      </c>
      <c r="O101" s="65"/>
      <c r="P101" s="188">
        <f t="shared" si="1"/>
        <v>0</v>
      </c>
      <c r="Q101" s="188">
        <v>0</v>
      </c>
      <c r="R101" s="188">
        <f t="shared" si="2"/>
        <v>0</v>
      </c>
      <c r="S101" s="188">
        <v>0</v>
      </c>
      <c r="T101" s="189">
        <f t="shared" si="3"/>
        <v>0</v>
      </c>
      <c r="U101" s="35"/>
      <c r="V101" s="35"/>
      <c r="W101" s="35"/>
      <c r="X101" s="35"/>
      <c r="Y101" s="35"/>
      <c r="Z101" s="35"/>
      <c r="AA101" s="35"/>
      <c r="AB101" s="35"/>
      <c r="AC101" s="35"/>
      <c r="AD101" s="35"/>
      <c r="AE101" s="35"/>
      <c r="AR101" s="190" t="s">
        <v>152</v>
      </c>
      <c r="AT101" s="190" t="s">
        <v>147</v>
      </c>
      <c r="AU101" s="190" t="s">
        <v>79</v>
      </c>
      <c r="AY101" s="18" t="s">
        <v>144</v>
      </c>
      <c r="BE101" s="191">
        <f t="shared" si="4"/>
        <v>0</v>
      </c>
      <c r="BF101" s="191">
        <f t="shared" si="5"/>
        <v>0</v>
      </c>
      <c r="BG101" s="191">
        <f t="shared" si="6"/>
        <v>0</v>
      </c>
      <c r="BH101" s="191">
        <f t="shared" si="7"/>
        <v>0</v>
      </c>
      <c r="BI101" s="191">
        <f t="shared" si="8"/>
        <v>0</v>
      </c>
      <c r="BJ101" s="18" t="s">
        <v>79</v>
      </c>
      <c r="BK101" s="191">
        <f t="shared" si="9"/>
        <v>0</v>
      </c>
      <c r="BL101" s="18" t="s">
        <v>152</v>
      </c>
      <c r="BM101" s="190" t="s">
        <v>348</v>
      </c>
    </row>
    <row r="102" spans="1:65" s="2" customFormat="1" ht="16.5" customHeight="1">
      <c r="A102" s="35"/>
      <c r="B102" s="36"/>
      <c r="C102" s="179" t="s">
        <v>71</v>
      </c>
      <c r="D102" s="179" t="s">
        <v>147</v>
      </c>
      <c r="E102" s="180" t="s">
        <v>1167</v>
      </c>
      <c r="F102" s="181" t="s">
        <v>1168</v>
      </c>
      <c r="G102" s="182" t="s">
        <v>237</v>
      </c>
      <c r="H102" s="183">
        <v>3570</v>
      </c>
      <c r="I102" s="184"/>
      <c r="J102" s="185">
        <f t="shared" si="0"/>
        <v>0</v>
      </c>
      <c r="K102" s="181" t="s">
        <v>19</v>
      </c>
      <c r="L102" s="40"/>
      <c r="M102" s="186" t="s">
        <v>19</v>
      </c>
      <c r="N102" s="187" t="s">
        <v>42</v>
      </c>
      <c r="O102" s="65"/>
      <c r="P102" s="188">
        <f t="shared" si="1"/>
        <v>0</v>
      </c>
      <c r="Q102" s="188">
        <v>0</v>
      </c>
      <c r="R102" s="188">
        <f t="shared" si="2"/>
        <v>0</v>
      </c>
      <c r="S102" s="188">
        <v>0</v>
      </c>
      <c r="T102" s="189">
        <f t="shared" si="3"/>
        <v>0</v>
      </c>
      <c r="U102" s="35"/>
      <c r="V102" s="35"/>
      <c r="W102" s="35"/>
      <c r="X102" s="35"/>
      <c r="Y102" s="35"/>
      <c r="Z102" s="35"/>
      <c r="AA102" s="35"/>
      <c r="AB102" s="35"/>
      <c r="AC102" s="35"/>
      <c r="AD102" s="35"/>
      <c r="AE102" s="35"/>
      <c r="AR102" s="190" t="s">
        <v>152</v>
      </c>
      <c r="AT102" s="190" t="s">
        <v>147</v>
      </c>
      <c r="AU102" s="190" t="s">
        <v>79</v>
      </c>
      <c r="AY102" s="18" t="s">
        <v>144</v>
      </c>
      <c r="BE102" s="191">
        <f t="shared" si="4"/>
        <v>0</v>
      </c>
      <c r="BF102" s="191">
        <f t="shared" si="5"/>
        <v>0</v>
      </c>
      <c r="BG102" s="191">
        <f t="shared" si="6"/>
        <v>0</v>
      </c>
      <c r="BH102" s="191">
        <f t="shared" si="7"/>
        <v>0</v>
      </c>
      <c r="BI102" s="191">
        <f t="shared" si="8"/>
        <v>0</v>
      </c>
      <c r="BJ102" s="18" t="s">
        <v>79</v>
      </c>
      <c r="BK102" s="191">
        <f t="shared" si="9"/>
        <v>0</v>
      </c>
      <c r="BL102" s="18" t="s">
        <v>152</v>
      </c>
      <c r="BM102" s="190" t="s">
        <v>301</v>
      </c>
    </row>
    <row r="103" spans="1:65" s="2" customFormat="1" ht="16.5" customHeight="1">
      <c r="A103" s="35"/>
      <c r="B103" s="36"/>
      <c r="C103" s="179" t="s">
        <v>71</v>
      </c>
      <c r="D103" s="179" t="s">
        <v>147</v>
      </c>
      <c r="E103" s="180" t="s">
        <v>1169</v>
      </c>
      <c r="F103" s="181" t="s">
        <v>1170</v>
      </c>
      <c r="G103" s="182" t="s">
        <v>237</v>
      </c>
      <c r="H103" s="183">
        <v>690</v>
      </c>
      <c r="I103" s="184"/>
      <c r="J103" s="185">
        <f t="shared" si="0"/>
        <v>0</v>
      </c>
      <c r="K103" s="181" t="s">
        <v>19</v>
      </c>
      <c r="L103" s="40"/>
      <c r="M103" s="186" t="s">
        <v>19</v>
      </c>
      <c r="N103" s="187" t="s">
        <v>42</v>
      </c>
      <c r="O103" s="65"/>
      <c r="P103" s="188">
        <f t="shared" si="1"/>
        <v>0</v>
      </c>
      <c r="Q103" s="188">
        <v>0</v>
      </c>
      <c r="R103" s="188">
        <f t="shared" si="2"/>
        <v>0</v>
      </c>
      <c r="S103" s="188">
        <v>0</v>
      </c>
      <c r="T103" s="189">
        <f t="shared" si="3"/>
        <v>0</v>
      </c>
      <c r="U103" s="35"/>
      <c r="V103" s="35"/>
      <c r="W103" s="35"/>
      <c r="X103" s="35"/>
      <c r="Y103" s="35"/>
      <c r="Z103" s="35"/>
      <c r="AA103" s="35"/>
      <c r="AB103" s="35"/>
      <c r="AC103" s="35"/>
      <c r="AD103" s="35"/>
      <c r="AE103" s="35"/>
      <c r="AR103" s="190" t="s">
        <v>152</v>
      </c>
      <c r="AT103" s="190" t="s">
        <v>147</v>
      </c>
      <c r="AU103" s="190" t="s">
        <v>79</v>
      </c>
      <c r="AY103" s="18" t="s">
        <v>144</v>
      </c>
      <c r="BE103" s="191">
        <f t="shared" si="4"/>
        <v>0</v>
      </c>
      <c r="BF103" s="191">
        <f t="shared" si="5"/>
        <v>0</v>
      </c>
      <c r="BG103" s="191">
        <f t="shared" si="6"/>
        <v>0</v>
      </c>
      <c r="BH103" s="191">
        <f t="shared" si="7"/>
        <v>0</v>
      </c>
      <c r="BI103" s="191">
        <f t="shared" si="8"/>
        <v>0</v>
      </c>
      <c r="BJ103" s="18" t="s">
        <v>79</v>
      </c>
      <c r="BK103" s="191">
        <f t="shared" si="9"/>
        <v>0</v>
      </c>
      <c r="BL103" s="18" t="s">
        <v>152</v>
      </c>
      <c r="BM103" s="190" t="s">
        <v>403</v>
      </c>
    </row>
    <row r="104" spans="1:65" s="2" customFormat="1" ht="16.5" customHeight="1">
      <c r="A104" s="35"/>
      <c r="B104" s="36"/>
      <c r="C104" s="179" t="s">
        <v>71</v>
      </c>
      <c r="D104" s="179" t="s">
        <v>147</v>
      </c>
      <c r="E104" s="180" t="s">
        <v>1171</v>
      </c>
      <c r="F104" s="181" t="s">
        <v>1172</v>
      </c>
      <c r="G104" s="182" t="s">
        <v>237</v>
      </c>
      <c r="H104" s="183">
        <v>635</v>
      </c>
      <c r="I104" s="184"/>
      <c r="J104" s="185">
        <f t="shared" si="0"/>
        <v>0</v>
      </c>
      <c r="K104" s="181" t="s">
        <v>19</v>
      </c>
      <c r="L104" s="40"/>
      <c r="M104" s="186" t="s">
        <v>19</v>
      </c>
      <c r="N104" s="187" t="s">
        <v>42</v>
      </c>
      <c r="O104" s="65"/>
      <c r="P104" s="188">
        <f t="shared" si="1"/>
        <v>0</v>
      </c>
      <c r="Q104" s="188">
        <v>0</v>
      </c>
      <c r="R104" s="188">
        <f t="shared" si="2"/>
        <v>0</v>
      </c>
      <c r="S104" s="188">
        <v>0</v>
      </c>
      <c r="T104" s="189">
        <f t="shared" si="3"/>
        <v>0</v>
      </c>
      <c r="U104" s="35"/>
      <c r="V104" s="35"/>
      <c r="W104" s="35"/>
      <c r="X104" s="35"/>
      <c r="Y104" s="35"/>
      <c r="Z104" s="35"/>
      <c r="AA104" s="35"/>
      <c r="AB104" s="35"/>
      <c r="AC104" s="35"/>
      <c r="AD104" s="35"/>
      <c r="AE104" s="35"/>
      <c r="AR104" s="190" t="s">
        <v>152</v>
      </c>
      <c r="AT104" s="190" t="s">
        <v>147</v>
      </c>
      <c r="AU104" s="190" t="s">
        <v>79</v>
      </c>
      <c r="AY104" s="18" t="s">
        <v>144</v>
      </c>
      <c r="BE104" s="191">
        <f t="shared" si="4"/>
        <v>0</v>
      </c>
      <c r="BF104" s="191">
        <f t="shared" si="5"/>
        <v>0</v>
      </c>
      <c r="BG104" s="191">
        <f t="shared" si="6"/>
        <v>0</v>
      </c>
      <c r="BH104" s="191">
        <f t="shared" si="7"/>
        <v>0</v>
      </c>
      <c r="BI104" s="191">
        <f t="shared" si="8"/>
        <v>0</v>
      </c>
      <c r="BJ104" s="18" t="s">
        <v>79</v>
      </c>
      <c r="BK104" s="191">
        <f t="shared" si="9"/>
        <v>0</v>
      </c>
      <c r="BL104" s="18" t="s">
        <v>152</v>
      </c>
      <c r="BM104" s="190" t="s">
        <v>406</v>
      </c>
    </row>
    <row r="105" spans="1:65" s="2" customFormat="1" ht="16.5" customHeight="1">
      <c r="A105" s="35"/>
      <c r="B105" s="36"/>
      <c r="C105" s="179" t="s">
        <v>71</v>
      </c>
      <c r="D105" s="179" t="s">
        <v>147</v>
      </c>
      <c r="E105" s="180" t="s">
        <v>1173</v>
      </c>
      <c r="F105" s="181" t="s">
        <v>1174</v>
      </c>
      <c r="G105" s="182" t="s">
        <v>237</v>
      </c>
      <c r="H105" s="183">
        <v>247</v>
      </c>
      <c r="I105" s="184"/>
      <c r="J105" s="185">
        <f t="shared" si="0"/>
        <v>0</v>
      </c>
      <c r="K105" s="181" t="s">
        <v>19</v>
      </c>
      <c r="L105" s="40"/>
      <c r="M105" s="186" t="s">
        <v>19</v>
      </c>
      <c r="N105" s="187" t="s">
        <v>42</v>
      </c>
      <c r="O105" s="65"/>
      <c r="P105" s="188">
        <f t="shared" si="1"/>
        <v>0</v>
      </c>
      <c r="Q105" s="188">
        <v>0</v>
      </c>
      <c r="R105" s="188">
        <f t="shared" si="2"/>
        <v>0</v>
      </c>
      <c r="S105" s="188">
        <v>0</v>
      </c>
      <c r="T105" s="189">
        <f t="shared" si="3"/>
        <v>0</v>
      </c>
      <c r="U105" s="35"/>
      <c r="V105" s="35"/>
      <c r="W105" s="35"/>
      <c r="X105" s="35"/>
      <c r="Y105" s="35"/>
      <c r="Z105" s="35"/>
      <c r="AA105" s="35"/>
      <c r="AB105" s="35"/>
      <c r="AC105" s="35"/>
      <c r="AD105" s="35"/>
      <c r="AE105" s="35"/>
      <c r="AR105" s="190" t="s">
        <v>152</v>
      </c>
      <c r="AT105" s="190" t="s">
        <v>147</v>
      </c>
      <c r="AU105" s="190" t="s">
        <v>79</v>
      </c>
      <c r="AY105" s="18" t="s">
        <v>144</v>
      </c>
      <c r="BE105" s="191">
        <f t="shared" si="4"/>
        <v>0</v>
      </c>
      <c r="BF105" s="191">
        <f t="shared" si="5"/>
        <v>0</v>
      </c>
      <c r="BG105" s="191">
        <f t="shared" si="6"/>
        <v>0</v>
      </c>
      <c r="BH105" s="191">
        <f t="shared" si="7"/>
        <v>0</v>
      </c>
      <c r="BI105" s="191">
        <f t="shared" si="8"/>
        <v>0</v>
      </c>
      <c r="BJ105" s="18" t="s">
        <v>79</v>
      </c>
      <c r="BK105" s="191">
        <f t="shared" si="9"/>
        <v>0</v>
      </c>
      <c r="BL105" s="18" t="s">
        <v>152</v>
      </c>
      <c r="BM105" s="190" t="s">
        <v>409</v>
      </c>
    </row>
    <row r="106" spans="1:65" s="2" customFormat="1" ht="16.5" customHeight="1">
      <c r="A106" s="35"/>
      <c r="B106" s="36"/>
      <c r="C106" s="179" t="s">
        <v>71</v>
      </c>
      <c r="D106" s="179" t="s">
        <v>147</v>
      </c>
      <c r="E106" s="180" t="s">
        <v>1175</v>
      </c>
      <c r="F106" s="181" t="s">
        <v>1176</v>
      </c>
      <c r="G106" s="182" t="s">
        <v>237</v>
      </c>
      <c r="H106" s="183">
        <v>210</v>
      </c>
      <c r="I106" s="184"/>
      <c r="J106" s="185">
        <f t="shared" si="0"/>
        <v>0</v>
      </c>
      <c r="K106" s="181" t="s">
        <v>19</v>
      </c>
      <c r="L106" s="40"/>
      <c r="M106" s="186" t="s">
        <v>19</v>
      </c>
      <c r="N106" s="187" t="s">
        <v>42</v>
      </c>
      <c r="O106" s="65"/>
      <c r="P106" s="188">
        <f t="shared" si="1"/>
        <v>0</v>
      </c>
      <c r="Q106" s="188">
        <v>0</v>
      </c>
      <c r="R106" s="188">
        <f t="shared" si="2"/>
        <v>0</v>
      </c>
      <c r="S106" s="188">
        <v>0</v>
      </c>
      <c r="T106" s="189">
        <f t="shared" si="3"/>
        <v>0</v>
      </c>
      <c r="U106" s="35"/>
      <c r="V106" s="35"/>
      <c r="W106" s="35"/>
      <c r="X106" s="35"/>
      <c r="Y106" s="35"/>
      <c r="Z106" s="35"/>
      <c r="AA106" s="35"/>
      <c r="AB106" s="35"/>
      <c r="AC106" s="35"/>
      <c r="AD106" s="35"/>
      <c r="AE106" s="35"/>
      <c r="AR106" s="190" t="s">
        <v>152</v>
      </c>
      <c r="AT106" s="190" t="s">
        <v>147</v>
      </c>
      <c r="AU106" s="190" t="s">
        <v>79</v>
      </c>
      <c r="AY106" s="18" t="s">
        <v>144</v>
      </c>
      <c r="BE106" s="191">
        <f t="shared" si="4"/>
        <v>0</v>
      </c>
      <c r="BF106" s="191">
        <f t="shared" si="5"/>
        <v>0</v>
      </c>
      <c r="BG106" s="191">
        <f t="shared" si="6"/>
        <v>0</v>
      </c>
      <c r="BH106" s="191">
        <f t="shared" si="7"/>
        <v>0</v>
      </c>
      <c r="BI106" s="191">
        <f t="shared" si="8"/>
        <v>0</v>
      </c>
      <c r="BJ106" s="18" t="s">
        <v>79</v>
      </c>
      <c r="BK106" s="191">
        <f t="shared" si="9"/>
        <v>0</v>
      </c>
      <c r="BL106" s="18" t="s">
        <v>152</v>
      </c>
      <c r="BM106" s="190" t="s">
        <v>413</v>
      </c>
    </row>
    <row r="107" spans="1:65" s="2" customFormat="1" ht="16.5" customHeight="1">
      <c r="A107" s="35"/>
      <c r="B107" s="36"/>
      <c r="C107" s="179" t="s">
        <v>71</v>
      </c>
      <c r="D107" s="179" t="s">
        <v>147</v>
      </c>
      <c r="E107" s="180" t="s">
        <v>1177</v>
      </c>
      <c r="F107" s="181" t="s">
        <v>1178</v>
      </c>
      <c r="G107" s="182" t="s">
        <v>237</v>
      </c>
      <c r="H107" s="183">
        <v>42</v>
      </c>
      <c r="I107" s="184"/>
      <c r="J107" s="185">
        <f t="shared" si="0"/>
        <v>0</v>
      </c>
      <c r="K107" s="181" t="s">
        <v>19</v>
      </c>
      <c r="L107" s="40"/>
      <c r="M107" s="186" t="s">
        <v>19</v>
      </c>
      <c r="N107" s="187" t="s">
        <v>42</v>
      </c>
      <c r="O107" s="65"/>
      <c r="P107" s="188">
        <f t="shared" si="1"/>
        <v>0</v>
      </c>
      <c r="Q107" s="188">
        <v>0</v>
      </c>
      <c r="R107" s="188">
        <f t="shared" si="2"/>
        <v>0</v>
      </c>
      <c r="S107" s="188">
        <v>0</v>
      </c>
      <c r="T107" s="189">
        <f t="shared" si="3"/>
        <v>0</v>
      </c>
      <c r="U107" s="35"/>
      <c r="V107" s="35"/>
      <c r="W107" s="35"/>
      <c r="X107" s="35"/>
      <c r="Y107" s="35"/>
      <c r="Z107" s="35"/>
      <c r="AA107" s="35"/>
      <c r="AB107" s="35"/>
      <c r="AC107" s="35"/>
      <c r="AD107" s="35"/>
      <c r="AE107" s="35"/>
      <c r="AR107" s="190" t="s">
        <v>152</v>
      </c>
      <c r="AT107" s="190" t="s">
        <v>147</v>
      </c>
      <c r="AU107" s="190" t="s">
        <v>79</v>
      </c>
      <c r="AY107" s="18" t="s">
        <v>144</v>
      </c>
      <c r="BE107" s="191">
        <f t="shared" si="4"/>
        <v>0</v>
      </c>
      <c r="BF107" s="191">
        <f t="shared" si="5"/>
        <v>0</v>
      </c>
      <c r="BG107" s="191">
        <f t="shared" si="6"/>
        <v>0</v>
      </c>
      <c r="BH107" s="191">
        <f t="shared" si="7"/>
        <v>0</v>
      </c>
      <c r="BI107" s="191">
        <f t="shared" si="8"/>
        <v>0</v>
      </c>
      <c r="BJ107" s="18" t="s">
        <v>79</v>
      </c>
      <c r="BK107" s="191">
        <f t="shared" si="9"/>
        <v>0</v>
      </c>
      <c r="BL107" s="18" t="s">
        <v>152</v>
      </c>
      <c r="BM107" s="190" t="s">
        <v>421</v>
      </c>
    </row>
    <row r="108" spans="1:65" s="2" customFormat="1" ht="16.5" customHeight="1">
      <c r="A108" s="35"/>
      <c r="B108" s="36"/>
      <c r="C108" s="179" t="s">
        <v>71</v>
      </c>
      <c r="D108" s="179" t="s">
        <v>147</v>
      </c>
      <c r="E108" s="180" t="s">
        <v>1179</v>
      </c>
      <c r="F108" s="181" t="s">
        <v>1180</v>
      </c>
      <c r="G108" s="182" t="s">
        <v>237</v>
      </c>
      <c r="H108" s="183">
        <v>168</v>
      </c>
      <c r="I108" s="184"/>
      <c r="J108" s="185">
        <f t="shared" si="0"/>
        <v>0</v>
      </c>
      <c r="K108" s="181" t="s">
        <v>19</v>
      </c>
      <c r="L108" s="40"/>
      <c r="M108" s="186" t="s">
        <v>19</v>
      </c>
      <c r="N108" s="187" t="s">
        <v>42</v>
      </c>
      <c r="O108" s="65"/>
      <c r="P108" s="188">
        <f t="shared" si="1"/>
        <v>0</v>
      </c>
      <c r="Q108" s="188">
        <v>0</v>
      </c>
      <c r="R108" s="188">
        <f t="shared" si="2"/>
        <v>0</v>
      </c>
      <c r="S108" s="188">
        <v>0</v>
      </c>
      <c r="T108" s="189">
        <f t="shared" si="3"/>
        <v>0</v>
      </c>
      <c r="U108" s="35"/>
      <c r="V108" s="35"/>
      <c r="W108" s="35"/>
      <c r="X108" s="35"/>
      <c r="Y108" s="35"/>
      <c r="Z108" s="35"/>
      <c r="AA108" s="35"/>
      <c r="AB108" s="35"/>
      <c r="AC108" s="35"/>
      <c r="AD108" s="35"/>
      <c r="AE108" s="35"/>
      <c r="AR108" s="190" t="s">
        <v>152</v>
      </c>
      <c r="AT108" s="190" t="s">
        <v>147</v>
      </c>
      <c r="AU108" s="190" t="s">
        <v>79</v>
      </c>
      <c r="AY108" s="18" t="s">
        <v>144</v>
      </c>
      <c r="BE108" s="191">
        <f t="shared" si="4"/>
        <v>0</v>
      </c>
      <c r="BF108" s="191">
        <f t="shared" si="5"/>
        <v>0</v>
      </c>
      <c r="BG108" s="191">
        <f t="shared" si="6"/>
        <v>0</v>
      </c>
      <c r="BH108" s="191">
        <f t="shared" si="7"/>
        <v>0</v>
      </c>
      <c r="BI108" s="191">
        <f t="shared" si="8"/>
        <v>0</v>
      </c>
      <c r="BJ108" s="18" t="s">
        <v>79</v>
      </c>
      <c r="BK108" s="191">
        <f t="shared" si="9"/>
        <v>0</v>
      </c>
      <c r="BL108" s="18" t="s">
        <v>152</v>
      </c>
      <c r="BM108" s="190" t="s">
        <v>424</v>
      </c>
    </row>
    <row r="109" spans="1:65" s="2" customFormat="1" ht="16.5" customHeight="1">
      <c r="A109" s="35"/>
      <c r="B109" s="36"/>
      <c r="C109" s="179" t="s">
        <v>71</v>
      </c>
      <c r="D109" s="179" t="s">
        <v>147</v>
      </c>
      <c r="E109" s="180" t="s">
        <v>1181</v>
      </c>
      <c r="F109" s="181" t="s">
        <v>1182</v>
      </c>
      <c r="G109" s="182" t="s">
        <v>237</v>
      </c>
      <c r="H109" s="183">
        <v>10</v>
      </c>
      <c r="I109" s="184"/>
      <c r="J109" s="185">
        <f t="shared" si="0"/>
        <v>0</v>
      </c>
      <c r="K109" s="181" t="s">
        <v>19</v>
      </c>
      <c r="L109" s="40"/>
      <c r="M109" s="186" t="s">
        <v>19</v>
      </c>
      <c r="N109" s="187" t="s">
        <v>42</v>
      </c>
      <c r="O109" s="65"/>
      <c r="P109" s="188">
        <f t="shared" si="1"/>
        <v>0</v>
      </c>
      <c r="Q109" s="188">
        <v>0</v>
      </c>
      <c r="R109" s="188">
        <f t="shared" si="2"/>
        <v>0</v>
      </c>
      <c r="S109" s="188">
        <v>0</v>
      </c>
      <c r="T109" s="189">
        <f t="shared" si="3"/>
        <v>0</v>
      </c>
      <c r="U109" s="35"/>
      <c r="V109" s="35"/>
      <c r="W109" s="35"/>
      <c r="X109" s="35"/>
      <c r="Y109" s="35"/>
      <c r="Z109" s="35"/>
      <c r="AA109" s="35"/>
      <c r="AB109" s="35"/>
      <c r="AC109" s="35"/>
      <c r="AD109" s="35"/>
      <c r="AE109" s="35"/>
      <c r="AR109" s="190" t="s">
        <v>152</v>
      </c>
      <c r="AT109" s="190" t="s">
        <v>147</v>
      </c>
      <c r="AU109" s="190" t="s">
        <v>79</v>
      </c>
      <c r="AY109" s="18" t="s">
        <v>144</v>
      </c>
      <c r="BE109" s="191">
        <f t="shared" si="4"/>
        <v>0</v>
      </c>
      <c r="BF109" s="191">
        <f t="shared" si="5"/>
        <v>0</v>
      </c>
      <c r="BG109" s="191">
        <f t="shared" si="6"/>
        <v>0</v>
      </c>
      <c r="BH109" s="191">
        <f t="shared" si="7"/>
        <v>0</v>
      </c>
      <c r="BI109" s="191">
        <f t="shared" si="8"/>
        <v>0</v>
      </c>
      <c r="BJ109" s="18" t="s">
        <v>79</v>
      </c>
      <c r="BK109" s="191">
        <f t="shared" si="9"/>
        <v>0</v>
      </c>
      <c r="BL109" s="18" t="s">
        <v>152</v>
      </c>
      <c r="BM109" s="190" t="s">
        <v>426</v>
      </c>
    </row>
    <row r="110" spans="1:65" s="2" customFormat="1" ht="16.5" customHeight="1">
      <c r="A110" s="35"/>
      <c r="B110" s="36"/>
      <c r="C110" s="179" t="s">
        <v>71</v>
      </c>
      <c r="D110" s="179" t="s">
        <v>147</v>
      </c>
      <c r="E110" s="180" t="s">
        <v>1183</v>
      </c>
      <c r="F110" s="181" t="s">
        <v>1184</v>
      </c>
      <c r="G110" s="182" t="s">
        <v>237</v>
      </c>
      <c r="H110" s="183">
        <v>40</v>
      </c>
      <c r="I110" s="184"/>
      <c r="J110" s="185">
        <f t="shared" si="0"/>
        <v>0</v>
      </c>
      <c r="K110" s="181" t="s">
        <v>19</v>
      </c>
      <c r="L110" s="40"/>
      <c r="M110" s="186" t="s">
        <v>19</v>
      </c>
      <c r="N110" s="187" t="s">
        <v>42</v>
      </c>
      <c r="O110" s="65"/>
      <c r="P110" s="188">
        <f t="shared" si="1"/>
        <v>0</v>
      </c>
      <c r="Q110" s="188">
        <v>0</v>
      </c>
      <c r="R110" s="188">
        <f t="shared" si="2"/>
        <v>0</v>
      </c>
      <c r="S110" s="188">
        <v>0</v>
      </c>
      <c r="T110" s="189">
        <f t="shared" si="3"/>
        <v>0</v>
      </c>
      <c r="U110" s="35"/>
      <c r="V110" s="35"/>
      <c r="W110" s="35"/>
      <c r="X110" s="35"/>
      <c r="Y110" s="35"/>
      <c r="Z110" s="35"/>
      <c r="AA110" s="35"/>
      <c r="AB110" s="35"/>
      <c r="AC110" s="35"/>
      <c r="AD110" s="35"/>
      <c r="AE110" s="35"/>
      <c r="AR110" s="190" t="s">
        <v>152</v>
      </c>
      <c r="AT110" s="190" t="s">
        <v>147</v>
      </c>
      <c r="AU110" s="190" t="s">
        <v>79</v>
      </c>
      <c r="AY110" s="18" t="s">
        <v>144</v>
      </c>
      <c r="BE110" s="191">
        <f t="shared" si="4"/>
        <v>0</v>
      </c>
      <c r="BF110" s="191">
        <f t="shared" si="5"/>
        <v>0</v>
      </c>
      <c r="BG110" s="191">
        <f t="shared" si="6"/>
        <v>0</v>
      </c>
      <c r="BH110" s="191">
        <f t="shared" si="7"/>
        <v>0</v>
      </c>
      <c r="BI110" s="191">
        <f t="shared" si="8"/>
        <v>0</v>
      </c>
      <c r="BJ110" s="18" t="s">
        <v>79</v>
      </c>
      <c r="BK110" s="191">
        <f t="shared" si="9"/>
        <v>0</v>
      </c>
      <c r="BL110" s="18" t="s">
        <v>152</v>
      </c>
      <c r="BM110" s="190" t="s">
        <v>429</v>
      </c>
    </row>
    <row r="111" spans="1:65" s="2" customFormat="1" ht="16.5" customHeight="1">
      <c r="A111" s="35"/>
      <c r="B111" s="36"/>
      <c r="C111" s="179" t="s">
        <v>71</v>
      </c>
      <c r="D111" s="179" t="s">
        <v>147</v>
      </c>
      <c r="E111" s="180" t="s">
        <v>1185</v>
      </c>
      <c r="F111" s="181" t="s">
        <v>1186</v>
      </c>
      <c r="G111" s="182" t="s">
        <v>237</v>
      </c>
      <c r="H111" s="183">
        <v>60</v>
      </c>
      <c r="I111" s="184"/>
      <c r="J111" s="185">
        <f t="shared" si="0"/>
        <v>0</v>
      </c>
      <c r="K111" s="181" t="s">
        <v>19</v>
      </c>
      <c r="L111" s="40"/>
      <c r="M111" s="186" t="s">
        <v>19</v>
      </c>
      <c r="N111" s="187" t="s">
        <v>42</v>
      </c>
      <c r="O111" s="65"/>
      <c r="P111" s="188">
        <f t="shared" si="1"/>
        <v>0</v>
      </c>
      <c r="Q111" s="188">
        <v>0</v>
      </c>
      <c r="R111" s="188">
        <f t="shared" si="2"/>
        <v>0</v>
      </c>
      <c r="S111" s="188">
        <v>0</v>
      </c>
      <c r="T111" s="189">
        <f t="shared" si="3"/>
        <v>0</v>
      </c>
      <c r="U111" s="35"/>
      <c r="V111" s="35"/>
      <c r="W111" s="35"/>
      <c r="X111" s="35"/>
      <c r="Y111" s="35"/>
      <c r="Z111" s="35"/>
      <c r="AA111" s="35"/>
      <c r="AB111" s="35"/>
      <c r="AC111" s="35"/>
      <c r="AD111" s="35"/>
      <c r="AE111" s="35"/>
      <c r="AR111" s="190" t="s">
        <v>152</v>
      </c>
      <c r="AT111" s="190" t="s">
        <v>147</v>
      </c>
      <c r="AU111" s="190" t="s">
        <v>79</v>
      </c>
      <c r="AY111" s="18" t="s">
        <v>144</v>
      </c>
      <c r="BE111" s="191">
        <f t="shared" si="4"/>
        <v>0</v>
      </c>
      <c r="BF111" s="191">
        <f t="shared" si="5"/>
        <v>0</v>
      </c>
      <c r="BG111" s="191">
        <f t="shared" si="6"/>
        <v>0</v>
      </c>
      <c r="BH111" s="191">
        <f t="shared" si="7"/>
        <v>0</v>
      </c>
      <c r="BI111" s="191">
        <f t="shared" si="8"/>
        <v>0</v>
      </c>
      <c r="BJ111" s="18" t="s">
        <v>79</v>
      </c>
      <c r="BK111" s="191">
        <f t="shared" si="9"/>
        <v>0</v>
      </c>
      <c r="BL111" s="18" t="s">
        <v>152</v>
      </c>
      <c r="BM111" s="190" t="s">
        <v>430</v>
      </c>
    </row>
    <row r="112" spans="1:65" s="2" customFormat="1" ht="16.5" customHeight="1">
      <c r="A112" s="35"/>
      <c r="B112" s="36"/>
      <c r="C112" s="179" t="s">
        <v>71</v>
      </c>
      <c r="D112" s="179" t="s">
        <v>147</v>
      </c>
      <c r="E112" s="180" t="s">
        <v>1187</v>
      </c>
      <c r="F112" s="181" t="s">
        <v>1188</v>
      </c>
      <c r="G112" s="182" t="s">
        <v>237</v>
      </c>
      <c r="H112" s="183">
        <v>380</v>
      </c>
      <c r="I112" s="184"/>
      <c r="J112" s="185">
        <f t="shared" si="0"/>
        <v>0</v>
      </c>
      <c r="K112" s="181" t="s">
        <v>19</v>
      </c>
      <c r="L112" s="40"/>
      <c r="M112" s="186" t="s">
        <v>19</v>
      </c>
      <c r="N112" s="187" t="s">
        <v>42</v>
      </c>
      <c r="O112" s="65"/>
      <c r="P112" s="188">
        <f t="shared" si="1"/>
        <v>0</v>
      </c>
      <c r="Q112" s="188">
        <v>0</v>
      </c>
      <c r="R112" s="188">
        <f t="shared" si="2"/>
        <v>0</v>
      </c>
      <c r="S112" s="188">
        <v>0</v>
      </c>
      <c r="T112" s="189">
        <f t="shared" si="3"/>
        <v>0</v>
      </c>
      <c r="U112" s="35"/>
      <c r="V112" s="35"/>
      <c r="W112" s="35"/>
      <c r="X112" s="35"/>
      <c r="Y112" s="35"/>
      <c r="Z112" s="35"/>
      <c r="AA112" s="35"/>
      <c r="AB112" s="35"/>
      <c r="AC112" s="35"/>
      <c r="AD112" s="35"/>
      <c r="AE112" s="35"/>
      <c r="AR112" s="190" t="s">
        <v>152</v>
      </c>
      <c r="AT112" s="190" t="s">
        <v>147</v>
      </c>
      <c r="AU112" s="190" t="s">
        <v>79</v>
      </c>
      <c r="AY112" s="18" t="s">
        <v>144</v>
      </c>
      <c r="BE112" s="191">
        <f t="shared" si="4"/>
        <v>0</v>
      </c>
      <c r="BF112" s="191">
        <f t="shared" si="5"/>
        <v>0</v>
      </c>
      <c r="BG112" s="191">
        <f t="shared" si="6"/>
        <v>0</v>
      </c>
      <c r="BH112" s="191">
        <f t="shared" si="7"/>
        <v>0</v>
      </c>
      <c r="BI112" s="191">
        <f t="shared" si="8"/>
        <v>0</v>
      </c>
      <c r="BJ112" s="18" t="s">
        <v>79</v>
      </c>
      <c r="BK112" s="191">
        <f t="shared" si="9"/>
        <v>0</v>
      </c>
      <c r="BL112" s="18" t="s">
        <v>152</v>
      </c>
      <c r="BM112" s="190" t="s">
        <v>433</v>
      </c>
    </row>
    <row r="113" spans="1:65" s="2" customFormat="1" ht="16.5" customHeight="1">
      <c r="A113" s="35"/>
      <c r="B113" s="36"/>
      <c r="C113" s="179" t="s">
        <v>71</v>
      </c>
      <c r="D113" s="179" t="s">
        <v>147</v>
      </c>
      <c r="E113" s="180" t="s">
        <v>1189</v>
      </c>
      <c r="F113" s="181" t="s">
        <v>1190</v>
      </c>
      <c r="G113" s="182" t="s">
        <v>237</v>
      </c>
      <c r="H113" s="183">
        <v>40</v>
      </c>
      <c r="I113" s="184"/>
      <c r="J113" s="185">
        <f t="shared" si="0"/>
        <v>0</v>
      </c>
      <c r="K113" s="181" t="s">
        <v>19</v>
      </c>
      <c r="L113" s="40"/>
      <c r="M113" s="186" t="s">
        <v>19</v>
      </c>
      <c r="N113" s="187" t="s">
        <v>42</v>
      </c>
      <c r="O113" s="65"/>
      <c r="P113" s="188">
        <f t="shared" si="1"/>
        <v>0</v>
      </c>
      <c r="Q113" s="188">
        <v>0</v>
      </c>
      <c r="R113" s="188">
        <f t="shared" si="2"/>
        <v>0</v>
      </c>
      <c r="S113" s="188">
        <v>0</v>
      </c>
      <c r="T113" s="189">
        <f t="shared" si="3"/>
        <v>0</v>
      </c>
      <c r="U113" s="35"/>
      <c r="V113" s="35"/>
      <c r="W113" s="35"/>
      <c r="X113" s="35"/>
      <c r="Y113" s="35"/>
      <c r="Z113" s="35"/>
      <c r="AA113" s="35"/>
      <c r="AB113" s="35"/>
      <c r="AC113" s="35"/>
      <c r="AD113" s="35"/>
      <c r="AE113" s="35"/>
      <c r="AR113" s="190" t="s">
        <v>152</v>
      </c>
      <c r="AT113" s="190" t="s">
        <v>147</v>
      </c>
      <c r="AU113" s="190" t="s">
        <v>79</v>
      </c>
      <c r="AY113" s="18" t="s">
        <v>144</v>
      </c>
      <c r="BE113" s="191">
        <f t="shared" si="4"/>
        <v>0</v>
      </c>
      <c r="BF113" s="191">
        <f t="shared" si="5"/>
        <v>0</v>
      </c>
      <c r="BG113" s="191">
        <f t="shared" si="6"/>
        <v>0</v>
      </c>
      <c r="BH113" s="191">
        <f t="shared" si="7"/>
        <v>0</v>
      </c>
      <c r="BI113" s="191">
        <f t="shared" si="8"/>
        <v>0</v>
      </c>
      <c r="BJ113" s="18" t="s">
        <v>79</v>
      </c>
      <c r="BK113" s="191">
        <f t="shared" si="9"/>
        <v>0</v>
      </c>
      <c r="BL113" s="18" t="s">
        <v>152</v>
      </c>
      <c r="BM113" s="190" t="s">
        <v>436</v>
      </c>
    </row>
    <row r="114" spans="1:65" s="2" customFormat="1" ht="16.5" customHeight="1">
      <c r="A114" s="35"/>
      <c r="B114" s="36"/>
      <c r="C114" s="179" t="s">
        <v>71</v>
      </c>
      <c r="D114" s="179" t="s">
        <v>147</v>
      </c>
      <c r="E114" s="180" t="s">
        <v>1191</v>
      </c>
      <c r="F114" s="181" t="s">
        <v>1192</v>
      </c>
      <c r="G114" s="182" t="s">
        <v>237</v>
      </c>
      <c r="H114" s="183">
        <v>60</v>
      </c>
      <c r="I114" s="184"/>
      <c r="J114" s="185">
        <f t="shared" si="0"/>
        <v>0</v>
      </c>
      <c r="K114" s="181" t="s">
        <v>19</v>
      </c>
      <c r="L114" s="40"/>
      <c r="M114" s="186" t="s">
        <v>19</v>
      </c>
      <c r="N114" s="187" t="s">
        <v>42</v>
      </c>
      <c r="O114" s="65"/>
      <c r="P114" s="188">
        <f t="shared" si="1"/>
        <v>0</v>
      </c>
      <c r="Q114" s="188">
        <v>0</v>
      </c>
      <c r="R114" s="188">
        <f t="shared" si="2"/>
        <v>0</v>
      </c>
      <c r="S114" s="188">
        <v>0</v>
      </c>
      <c r="T114" s="189">
        <f t="shared" si="3"/>
        <v>0</v>
      </c>
      <c r="U114" s="35"/>
      <c r="V114" s="35"/>
      <c r="W114" s="35"/>
      <c r="X114" s="35"/>
      <c r="Y114" s="35"/>
      <c r="Z114" s="35"/>
      <c r="AA114" s="35"/>
      <c r="AB114" s="35"/>
      <c r="AC114" s="35"/>
      <c r="AD114" s="35"/>
      <c r="AE114" s="35"/>
      <c r="AR114" s="190" t="s">
        <v>152</v>
      </c>
      <c r="AT114" s="190" t="s">
        <v>147</v>
      </c>
      <c r="AU114" s="190" t="s">
        <v>79</v>
      </c>
      <c r="AY114" s="18" t="s">
        <v>144</v>
      </c>
      <c r="BE114" s="191">
        <f t="shared" si="4"/>
        <v>0</v>
      </c>
      <c r="BF114" s="191">
        <f t="shared" si="5"/>
        <v>0</v>
      </c>
      <c r="BG114" s="191">
        <f t="shared" si="6"/>
        <v>0</v>
      </c>
      <c r="BH114" s="191">
        <f t="shared" si="7"/>
        <v>0</v>
      </c>
      <c r="BI114" s="191">
        <f t="shared" si="8"/>
        <v>0</v>
      </c>
      <c r="BJ114" s="18" t="s">
        <v>79</v>
      </c>
      <c r="BK114" s="191">
        <f t="shared" si="9"/>
        <v>0</v>
      </c>
      <c r="BL114" s="18" t="s">
        <v>152</v>
      </c>
      <c r="BM114" s="190" t="s">
        <v>437</v>
      </c>
    </row>
    <row r="115" spans="1:65" s="2" customFormat="1" ht="16.5" customHeight="1">
      <c r="A115" s="35"/>
      <c r="B115" s="36"/>
      <c r="C115" s="179" t="s">
        <v>71</v>
      </c>
      <c r="D115" s="179" t="s">
        <v>147</v>
      </c>
      <c r="E115" s="180" t="s">
        <v>1193</v>
      </c>
      <c r="F115" s="181" t="s">
        <v>1194</v>
      </c>
      <c r="G115" s="182" t="s">
        <v>150</v>
      </c>
      <c r="H115" s="183">
        <v>6</v>
      </c>
      <c r="I115" s="184"/>
      <c r="J115" s="185">
        <f t="shared" si="0"/>
        <v>0</v>
      </c>
      <c r="K115" s="181" t="s">
        <v>19</v>
      </c>
      <c r="L115" s="40"/>
      <c r="M115" s="186" t="s">
        <v>19</v>
      </c>
      <c r="N115" s="187" t="s">
        <v>42</v>
      </c>
      <c r="O115" s="65"/>
      <c r="P115" s="188">
        <f t="shared" si="1"/>
        <v>0</v>
      </c>
      <c r="Q115" s="188">
        <v>0</v>
      </c>
      <c r="R115" s="188">
        <f t="shared" si="2"/>
        <v>0</v>
      </c>
      <c r="S115" s="188">
        <v>0</v>
      </c>
      <c r="T115" s="189">
        <f t="shared" si="3"/>
        <v>0</v>
      </c>
      <c r="U115" s="35"/>
      <c r="V115" s="35"/>
      <c r="W115" s="35"/>
      <c r="X115" s="35"/>
      <c r="Y115" s="35"/>
      <c r="Z115" s="35"/>
      <c r="AA115" s="35"/>
      <c r="AB115" s="35"/>
      <c r="AC115" s="35"/>
      <c r="AD115" s="35"/>
      <c r="AE115" s="35"/>
      <c r="AR115" s="190" t="s">
        <v>152</v>
      </c>
      <c r="AT115" s="190" t="s">
        <v>147</v>
      </c>
      <c r="AU115" s="190" t="s">
        <v>79</v>
      </c>
      <c r="AY115" s="18" t="s">
        <v>144</v>
      </c>
      <c r="BE115" s="191">
        <f t="shared" si="4"/>
        <v>0</v>
      </c>
      <c r="BF115" s="191">
        <f t="shared" si="5"/>
        <v>0</v>
      </c>
      <c r="BG115" s="191">
        <f t="shared" si="6"/>
        <v>0</v>
      </c>
      <c r="BH115" s="191">
        <f t="shared" si="7"/>
        <v>0</v>
      </c>
      <c r="BI115" s="191">
        <f t="shared" si="8"/>
        <v>0</v>
      </c>
      <c r="BJ115" s="18" t="s">
        <v>79</v>
      </c>
      <c r="BK115" s="191">
        <f t="shared" si="9"/>
        <v>0</v>
      </c>
      <c r="BL115" s="18" t="s">
        <v>152</v>
      </c>
      <c r="BM115" s="190" t="s">
        <v>439</v>
      </c>
    </row>
    <row r="116" spans="1:65" s="2" customFormat="1" ht="16.5" customHeight="1">
      <c r="A116" s="35"/>
      <c r="B116" s="36"/>
      <c r="C116" s="179" t="s">
        <v>71</v>
      </c>
      <c r="D116" s="179" t="s">
        <v>147</v>
      </c>
      <c r="E116" s="180" t="s">
        <v>1195</v>
      </c>
      <c r="F116" s="181" t="s">
        <v>1196</v>
      </c>
      <c r="G116" s="182" t="s">
        <v>379</v>
      </c>
      <c r="H116" s="183">
        <v>1</v>
      </c>
      <c r="I116" s="184"/>
      <c r="J116" s="185">
        <f t="shared" si="0"/>
        <v>0</v>
      </c>
      <c r="K116" s="181" t="s">
        <v>19</v>
      </c>
      <c r="L116" s="40"/>
      <c r="M116" s="186" t="s">
        <v>19</v>
      </c>
      <c r="N116" s="187" t="s">
        <v>42</v>
      </c>
      <c r="O116" s="65"/>
      <c r="P116" s="188">
        <f t="shared" si="1"/>
        <v>0</v>
      </c>
      <c r="Q116" s="188">
        <v>0</v>
      </c>
      <c r="R116" s="188">
        <f t="shared" si="2"/>
        <v>0</v>
      </c>
      <c r="S116" s="188">
        <v>0</v>
      </c>
      <c r="T116" s="189">
        <f t="shared" si="3"/>
        <v>0</v>
      </c>
      <c r="U116" s="35"/>
      <c r="V116" s="35"/>
      <c r="W116" s="35"/>
      <c r="X116" s="35"/>
      <c r="Y116" s="35"/>
      <c r="Z116" s="35"/>
      <c r="AA116" s="35"/>
      <c r="AB116" s="35"/>
      <c r="AC116" s="35"/>
      <c r="AD116" s="35"/>
      <c r="AE116" s="35"/>
      <c r="AR116" s="190" t="s">
        <v>152</v>
      </c>
      <c r="AT116" s="190" t="s">
        <v>147</v>
      </c>
      <c r="AU116" s="190" t="s">
        <v>79</v>
      </c>
      <c r="AY116" s="18" t="s">
        <v>144</v>
      </c>
      <c r="BE116" s="191">
        <f t="shared" si="4"/>
        <v>0</v>
      </c>
      <c r="BF116" s="191">
        <f t="shared" si="5"/>
        <v>0</v>
      </c>
      <c r="BG116" s="191">
        <f t="shared" si="6"/>
        <v>0</v>
      </c>
      <c r="BH116" s="191">
        <f t="shared" si="7"/>
        <v>0</v>
      </c>
      <c r="BI116" s="191">
        <f t="shared" si="8"/>
        <v>0</v>
      </c>
      <c r="BJ116" s="18" t="s">
        <v>79</v>
      </c>
      <c r="BK116" s="191">
        <f t="shared" si="9"/>
        <v>0</v>
      </c>
      <c r="BL116" s="18" t="s">
        <v>152</v>
      </c>
      <c r="BM116" s="190" t="s">
        <v>444</v>
      </c>
    </row>
    <row r="117" spans="1:65" s="2" customFormat="1" ht="16.5" customHeight="1">
      <c r="A117" s="35"/>
      <c r="B117" s="36"/>
      <c r="C117" s="179" t="s">
        <v>71</v>
      </c>
      <c r="D117" s="179" t="s">
        <v>147</v>
      </c>
      <c r="E117" s="180" t="s">
        <v>1197</v>
      </c>
      <c r="F117" s="181" t="s">
        <v>1198</v>
      </c>
      <c r="G117" s="182" t="s">
        <v>379</v>
      </c>
      <c r="H117" s="183">
        <v>1</v>
      </c>
      <c r="I117" s="184"/>
      <c r="J117" s="185">
        <f t="shared" si="0"/>
        <v>0</v>
      </c>
      <c r="K117" s="181" t="s">
        <v>19</v>
      </c>
      <c r="L117" s="40"/>
      <c r="M117" s="186" t="s">
        <v>19</v>
      </c>
      <c r="N117" s="187" t="s">
        <v>42</v>
      </c>
      <c r="O117" s="65"/>
      <c r="P117" s="188">
        <f t="shared" si="1"/>
        <v>0</v>
      </c>
      <c r="Q117" s="188">
        <v>0</v>
      </c>
      <c r="R117" s="188">
        <f t="shared" si="2"/>
        <v>0</v>
      </c>
      <c r="S117" s="188">
        <v>0</v>
      </c>
      <c r="T117" s="189">
        <f t="shared" si="3"/>
        <v>0</v>
      </c>
      <c r="U117" s="35"/>
      <c r="V117" s="35"/>
      <c r="W117" s="35"/>
      <c r="X117" s="35"/>
      <c r="Y117" s="35"/>
      <c r="Z117" s="35"/>
      <c r="AA117" s="35"/>
      <c r="AB117" s="35"/>
      <c r="AC117" s="35"/>
      <c r="AD117" s="35"/>
      <c r="AE117" s="35"/>
      <c r="AR117" s="190" t="s">
        <v>152</v>
      </c>
      <c r="AT117" s="190" t="s">
        <v>147</v>
      </c>
      <c r="AU117" s="190" t="s">
        <v>79</v>
      </c>
      <c r="AY117" s="18" t="s">
        <v>144</v>
      </c>
      <c r="BE117" s="191">
        <f t="shared" si="4"/>
        <v>0</v>
      </c>
      <c r="BF117" s="191">
        <f t="shared" si="5"/>
        <v>0</v>
      </c>
      <c r="BG117" s="191">
        <f t="shared" si="6"/>
        <v>0</v>
      </c>
      <c r="BH117" s="191">
        <f t="shared" si="7"/>
        <v>0</v>
      </c>
      <c r="BI117" s="191">
        <f t="shared" si="8"/>
        <v>0</v>
      </c>
      <c r="BJ117" s="18" t="s">
        <v>79</v>
      </c>
      <c r="BK117" s="191">
        <f t="shared" si="9"/>
        <v>0</v>
      </c>
      <c r="BL117" s="18" t="s">
        <v>152</v>
      </c>
      <c r="BM117" s="190" t="s">
        <v>445</v>
      </c>
    </row>
    <row r="118" spans="1:65" s="2" customFormat="1" ht="16.5" customHeight="1">
      <c r="A118" s="35"/>
      <c r="B118" s="36"/>
      <c r="C118" s="179" t="s">
        <v>71</v>
      </c>
      <c r="D118" s="179" t="s">
        <v>147</v>
      </c>
      <c r="E118" s="180" t="s">
        <v>1199</v>
      </c>
      <c r="F118" s="181" t="s">
        <v>1200</v>
      </c>
      <c r="G118" s="182" t="s">
        <v>237</v>
      </c>
      <c r="H118" s="183">
        <v>200</v>
      </c>
      <c r="I118" s="184"/>
      <c r="J118" s="185">
        <f t="shared" si="0"/>
        <v>0</v>
      </c>
      <c r="K118" s="181" t="s">
        <v>19</v>
      </c>
      <c r="L118" s="40"/>
      <c r="M118" s="186" t="s">
        <v>19</v>
      </c>
      <c r="N118" s="187" t="s">
        <v>42</v>
      </c>
      <c r="O118" s="65"/>
      <c r="P118" s="188">
        <f t="shared" si="1"/>
        <v>0</v>
      </c>
      <c r="Q118" s="188">
        <v>0</v>
      </c>
      <c r="R118" s="188">
        <f t="shared" si="2"/>
        <v>0</v>
      </c>
      <c r="S118" s="188">
        <v>0</v>
      </c>
      <c r="T118" s="189">
        <f t="shared" si="3"/>
        <v>0</v>
      </c>
      <c r="U118" s="35"/>
      <c r="V118" s="35"/>
      <c r="W118" s="35"/>
      <c r="X118" s="35"/>
      <c r="Y118" s="35"/>
      <c r="Z118" s="35"/>
      <c r="AA118" s="35"/>
      <c r="AB118" s="35"/>
      <c r="AC118" s="35"/>
      <c r="AD118" s="35"/>
      <c r="AE118" s="35"/>
      <c r="AR118" s="190" t="s">
        <v>152</v>
      </c>
      <c r="AT118" s="190" t="s">
        <v>147</v>
      </c>
      <c r="AU118" s="190" t="s">
        <v>79</v>
      </c>
      <c r="AY118" s="18" t="s">
        <v>144</v>
      </c>
      <c r="BE118" s="191">
        <f t="shared" si="4"/>
        <v>0</v>
      </c>
      <c r="BF118" s="191">
        <f t="shared" si="5"/>
        <v>0</v>
      </c>
      <c r="BG118" s="191">
        <f t="shared" si="6"/>
        <v>0</v>
      </c>
      <c r="BH118" s="191">
        <f t="shared" si="7"/>
        <v>0</v>
      </c>
      <c r="BI118" s="191">
        <f t="shared" si="8"/>
        <v>0</v>
      </c>
      <c r="BJ118" s="18" t="s">
        <v>79</v>
      </c>
      <c r="BK118" s="191">
        <f t="shared" si="9"/>
        <v>0</v>
      </c>
      <c r="BL118" s="18" t="s">
        <v>152</v>
      </c>
      <c r="BM118" s="190" t="s">
        <v>448</v>
      </c>
    </row>
    <row r="119" spans="1:65" s="12" customFormat="1" ht="25.9" customHeight="1">
      <c r="B119" s="163"/>
      <c r="C119" s="164"/>
      <c r="D119" s="165" t="s">
        <v>70</v>
      </c>
      <c r="E119" s="166" t="s">
        <v>1201</v>
      </c>
      <c r="F119" s="166" t="s">
        <v>1202</v>
      </c>
      <c r="G119" s="164"/>
      <c r="H119" s="164"/>
      <c r="I119" s="167"/>
      <c r="J119" s="168">
        <f>BK119</f>
        <v>0</v>
      </c>
      <c r="K119" s="164"/>
      <c r="L119" s="169"/>
      <c r="M119" s="170"/>
      <c r="N119" s="171"/>
      <c r="O119" s="171"/>
      <c r="P119" s="172">
        <f>SUM(P120:P136)</f>
        <v>0</v>
      </c>
      <c r="Q119" s="171"/>
      <c r="R119" s="172">
        <f>SUM(R120:R136)</f>
        <v>0</v>
      </c>
      <c r="S119" s="171"/>
      <c r="T119" s="173">
        <f>SUM(T120:T136)</f>
        <v>0</v>
      </c>
      <c r="AR119" s="174" t="s">
        <v>79</v>
      </c>
      <c r="AT119" s="175" t="s">
        <v>70</v>
      </c>
      <c r="AU119" s="175" t="s">
        <v>71</v>
      </c>
      <c r="AY119" s="174" t="s">
        <v>144</v>
      </c>
      <c r="BK119" s="176">
        <f>SUM(BK120:BK136)</f>
        <v>0</v>
      </c>
    </row>
    <row r="120" spans="1:65" s="2" customFormat="1" ht="16.5" customHeight="1">
      <c r="A120" s="35"/>
      <c r="B120" s="36"/>
      <c r="C120" s="179" t="s">
        <v>71</v>
      </c>
      <c r="D120" s="179" t="s">
        <v>147</v>
      </c>
      <c r="E120" s="180" t="s">
        <v>1203</v>
      </c>
      <c r="F120" s="181" t="s">
        <v>1204</v>
      </c>
      <c r="G120" s="182" t="s">
        <v>1138</v>
      </c>
      <c r="H120" s="183">
        <v>145</v>
      </c>
      <c r="I120" s="184"/>
      <c r="J120" s="185">
        <f t="shared" ref="J120:J136" si="10">ROUND(I120*H120,2)</f>
        <v>0</v>
      </c>
      <c r="K120" s="181" t="s">
        <v>19</v>
      </c>
      <c r="L120" s="40"/>
      <c r="M120" s="186" t="s">
        <v>19</v>
      </c>
      <c r="N120" s="187" t="s">
        <v>42</v>
      </c>
      <c r="O120" s="65"/>
      <c r="P120" s="188">
        <f t="shared" ref="P120:P136" si="11">O120*H120</f>
        <v>0</v>
      </c>
      <c r="Q120" s="188">
        <v>0</v>
      </c>
      <c r="R120" s="188">
        <f t="shared" ref="R120:R136" si="12">Q120*H120</f>
        <v>0</v>
      </c>
      <c r="S120" s="188">
        <v>0</v>
      </c>
      <c r="T120" s="189">
        <f t="shared" ref="T120:T136" si="13">S120*H120</f>
        <v>0</v>
      </c>
      <c r="U120" s="35"/>
      <c r="V120" s="35"/>
      <c r="W120" s="35"/>
      <c r="X120" s="35"/>
      <c r="Y120" s="35"/>
      <c r="Z120" s="35"/>
      <c r="AA120" s="35"/>
      <c r="AB120" s="35"/>
      <c r="AC120" s="35"/>
      <c r="AD120" s="35"/>
      <c r="AE120" s="35"/>
      <c r="AR120" s="190" t="s">
        <v>152</v>
      </c>
      <c r="AT120" s="190" t="s">
        <v>147</v>
      </c>
      <c r="AU120" s="190" t="s">
        <v>79</v>
      </c>
      <c r="AY120" s="18" t="s">
        <v>144</v>
      </c>
      <c r="BE120" s="191">
        <f t="shared" ref="BE120:BE136" si="14">IF(N120="základní",J120,0)</f>
        <v>0</v>
      </c>
      <c r="BF120" s="191">
        <f t="shared" ref="BF120:BF136" si="15">IF(N120="snížená",J120,0)</f>
        <v>0</v>
      </c>
      <c r="BG120" s="191">
        <f t="shared" ref="BG120:BG136" si="16">IF(N120="zákl. přenesená",J120,0)</f>
        <v>0</v>
      </c>
      <c r="BH120" s="191">
        <f t="shared" ref="BH120:BH136" si="17">IF(N120="sníž. přenesená",J120,0)</f>
        <v>0</v>
      </c>
      <c r="BI120" s="191">
        <f t="shared" ref="BI120:BI136" si="18">IF(N120="nulová",J120,0)</f>
        <v>0</v>
      </c>
      <c r="BJ120" s="18" t="s">
        <v>79</v>
      </c>
      <c r="BK120" s="191">
        <f t="shared" ref="BK120:BK136" si="19">ROUND(I120*H120,2)</f>
        <v>0</v>
      </c>
      <c r="BL120" s="18" t="s">
        <v>152</v>
      </c>
      <c r="BM120" s="190" t="s">
        <v>455</v>
      </c>
    </row>
    <row r="121" spans="1:65" s="2" customFormat="1" ht="16.5" customHeight="1">
      <c r="A121" s="35"/>
      <c r="B121" s="36"/>
      <c r="C121" s="179" t="s">
        <v>71</v>
      </c>
      <c r="D121" s="179" t="s">
        <v>147</v>
      </c>
      <c r="E121" s="180" t="s">
        <v>1205</v>
      </c>
      <c r="F121" s="181" t="s">
        <v>1206</v>
      </c>
      <c r="G121" s="182" t="s">
        <v>379</v>
      </c>
      <c r="H121" s="183">
        <v>119</v>
      </c>
      <c r="I121" s="184"/>
      <c r="J121" s="185">
        <f t="shared" si="10"/>
        <v>0</v>
      </c>
      <c r="K121" s="181" t="s">
        <v>19</v>
      </c>
      <c r="L121" s="40"/>
      <c r="M121" s="186" t="s">
        <v>19</v>
      </c>
      <c r="N121" s="187" t="s">
        <v>42</v>
      </c>
      <c r="O121" s="65"/>
      <c r="P121" s="188">
        <f t="shared" si="11"/>
        <v>0</v>
      </c>
      <c r="Q121" s="188">
        <v>0</v>
      </c>
      <c r="R121" s="188">
        <f t="shared" si="12"/>
        <v>0</v>
      </c>
      <c r="S121" s="188">
        <v>0</v>
      </c>
      <c r="T121" s="189">
        <f t="shared" si="13"/>
        <v>0</v>
      </c>
      <c r="U121" s="35"/>
      <c r="V121" s="35"/>
      <c r="W121" s="35"/>
      <c r="X121" s="35"/>
      <c r="Y121" s="35"/>
      <c r="Z121" s="35"/>
      <c r="AA121" s="35"/>
      <c r="AB121" s="35"/>
      <c r="AC121" s="35"/>
      <c r="AD121" s="35"/>
      <c r="AE121" s="35"/>
      <c r="AR121" s="190" t="s">
        <v>152</v>
      </c>
      <c r="AT121" s="190" t="s">
        <v>147</v>
      </c>
      <c r="AU121" s="190" t="s">
        <v>79</v>
      </c>
      <c r="AY121" s="18" t="s">
        <v>144</v>
      </c>
      <c r="BE121" s="191">
        <f t="shared" si="14"/>
        <v>0</v>
      </c>
      <c r="BF121" s="191">
        <f t="shared" si="15"/>
        <v>0</v>
      </c>
      <c r="BG121" s="191">
        <f t="shared" si="16"/>
        <v>0</v>
      </c>
      <c r="BH121" s="191">
        <f t="shared" si="17"/>
        <v>0</v>
      </c>
      <c r="BI121" s="191">
        <f t="shared" si="18"/>
        <v>0</v>
      </c>
      <c r="BJ121" s="18" t="s">
        <v>79</v>
      </c>
      <c r="BK121" s="191">
        <f t="shared" si="19"/>
        <v>0</v>
      </c>
      <c r="BL121" s="18" t="s">
        <v>152</v>
      </c>
      <c r="BM121" s="190" t="s">
        <v>456</v>
      </c>
    </row>
    <row r="122" spans="1:65" s="2" customFormat="1" ht="16.5" customHeight="1">
      <c r="A122" s="35"/>
      <c r="B122" s="36"/>
      <c r="C122" s="179" t="s">
        <v>71</v>
      </c>
      <c r="D122" s="179" t="s">
        <v>147</v>
      </c>
      <c r="E122" s="180" t="s">
        <v>1207</v>
      </c>
      <c r="F122" s="181" t="s">
        <v>1208</v>
      </c>
      <c r="G122" s="182" t="s">
        <v>237</v>
      </c>
      <c r="H122" s="183">
        <v>2</v>
      </c>
      <c r="I122" s="184"/>
      <c r="J122" s="185">
        <f t="shared" si="10"/>
        <v>0</v>
      </c>
      <c r="K122" s="181" t="s">
        <v>19</v>
      </c>
      <c r="L122" s="40"/>
      <c r="M122" s="186" t="s">
        <v>19</v>
      </c>
      <c r="N122" s="187" t="s">
        <v>42</v>
      </c>
      <c r="O122" s="65"/>
      <c r="P122" s="188">
        <f t="shared" si="11"/>
        <v>0</v>
      </c>
      <c r="Q122" s="188">
        <v>0</v>
      </c>
      <c r="R122" s="188">
        <f t="shared" si="12"/>
        <v>0</v>
      </c>
      <c r="S122" s="188">
        <v>0</v>
      </c>
      <c r="T122" s="189">
        <f t="shared" si="13"/>
        <v>0</v>
      </c>
      <c r="U122" s="35"/>
      <c r="V122" s="35"/>
      <c r="W122" s="35"/>
      <c r="X122" s="35"/>
      <c r="Y122" s="35"/>
      <c r="Z122" s="35"/>
      <c r="AA122" s="35"/>
      <c r="AB122" s="35"/>
      <c r="AC122" s="35"/>
      <c r="AD122" s="35"/>
      <c r="AE122" s="35"/>
      <c r="AR122" s="190" t="s">
        <v>152</v>
      </c>
      <c r="AT122" s="190" t="s">
        <v>147</v>
      </c>
      <c r="AU122" s="190" t="s">
        <v>79</v>
      </c>
      <c r="AY122" s="18" t="s">
        <v>144</v>
      </c>
      <c r="BE122" s="191">
        <f t="shared" si="14"/>
        <v>0</v>
      </c>
      <c r="BF122" s="191">
        <f t="shared" si="15"/>
        <v>0</v>
      </c>
      <c r="BG122" s="191">
        <f t="shared" si="16"/>
        <v>0</v>
      </c>
      <c r="BH122" s="191">
        <f t="shared" si="17"/>
        <v>0</v>
      </c>
      <c r="BI122" s="191">
        <f t="shared" si="18"/>
        <v>0</v>
      </c>
      <c r="BJ122" s="18" t="s">
        <v>79</v>
      </c>
      <c r="BK122" s="191">
        <f t="shared" si="19"/>
        <v>0</v>
      </c>
      <c r="BL122" s="18" t="s">
        <v>152</v>
      </c>
      <c r="BM122" s="190" t="s">
        <v>459</v>
      </c>
    </row>
    <row r="123" spans="1:65" s="2" customFormat="1" ht="16.5" customHeight="1">
      <c r="A123" s="35"/>
      <c r="B123" s="36"/>
      <c r="C123" s="179" t="s">
        <v>71</v>
      </c>
      <c r="D123" s="179" t="s">
        <v>147</v>
      </c>
      <c r="E123" s="180" t="s">
        <v>1209</v>
      </c>
      <c r="F123" s="181" t="s">
        <v>1210</v>
      </c>
      <c r="G123" s="182" t="s">
        <v>379</v>
      </c>
      <c r="H123" s="183">
        <v>2</v>
      </c>
      <c r="I123" s="184"/>
      <c r="J123" s="185">
        <f t="shared" si="10"/>
        <v>0</v>
      </c>
      <c r="K123" s="181" t="s">
        <v>19</v>
      </c>
      <c r="L123" s="40"/>
      <c r="M123" s="186" t="s">
        <v>19</v>
      </c>
      <c r="N123" s="187" t="s">
        <v>42</v>
      </c>
      <c r="O123" s="65"/>
      <c r="P123" s="188">
        <f t="shared" si="11"/>
        <v>0</v>
      </c>
      <c r="Q123" s="188">
        <v>0</v>
      </c>
      <c r="R123" s="188">
        <f t="shared" si="12"/>
        <v>0</v>
      </c>
      <c r="S123" s="188">
        <v>0</v>
      </c>
      <c r="T123" s="189">
        <f t="shared" si="13"/>
        <v>0</v>
      </c>
      <c r="U123" s="35"/>
      <c r="V123" s="35"/>
      <c r="W123" s="35"/>
      <c r="X123" s="35"/>
      <c r="Y123" s="35"/>
      <c r="Z123" s="35"/>
      <c r="AA123" s="35"/>
      <c r="AB123" s="35"/>
      <c r="AC123" s="35"/>
      <c r="AD123" s="35"/>
      <c r="AE123" s="35"/>
      <c r="AR123" s="190" t="s">
        <v>152</v>
      </c>
      <c r="AT123" s="190" t="s">
        <v>147</v>
      </c>
      <c r="AU123" s="190" t="s">
        <v>79</v>
      </c>
      <c r="AY123" s="18" t="s">
        <v>144</v>
      </c>
      <c r="BE123" s="191">
        <f t="shared" si="14"/>
        <v>0</v>
      </c>
      <c r="BF123" s="191">
        <f t="shared" si="15"/>
        <v>0</v>
      </c>
      <c r="BG123" s="191">
        <f t="shared" si="16"/>
        <v>0</v>
      </c>
      <c r="BH123" s="191">
        <f t="shared" si="17"/>
        <v>0</v>
      </c>
      <c r="BI123" s="191">
        <f t="shared" si="18"/>
        <v>0</v>
      </c>
      <c r="BJ123" s="18" t="s">
        <v>79</v>
      </c>
      <c r="BK123" s="191">
        <f t="shared" si="19"/>
        <v>0</v>
      </c>
      <c r="BL123" s="18" t="s">
        <v>152</v>
      </c>
      <c r="BM123" s="190" t="s">
        <v>464</v>
      </c>
    </row>
    <row r="124" spans="1:65" s="2" customFormat="1" ht="16.5" customHeight="1">
      <c r="A124" s="35"/>
      <c r="B124" s="36"/>
      <c r="C124" s="179" t="s">
        <v>71</v>
      </c>
      <c r="D124" s="179" t="s">
        <v>147</v>
      </c>
      <c r="E124" s="180" t="s">
        <v>1211</v>
      </c>
      <c r="F124" s="181" t="s">
        <v>1212</v>
      </c>
      <c r="G124" s="182" t="s">
        <v>379</v>
      </c>
      <c r="H124" s="183">
        <v>2</v>
      </c>
      <c r="I124" s="184"/>
      <c r="J124" s="185">
        <f t="shared" si="10"/>
        <v>0</v>
      </c>
      <c r="K124" s="181" t="s">
        <v>19</v>
      </c>
      <c r="L124" s="40"/>
      <c r="M124" s="186" t="s">
        <v>19</v>
      </c>
      <c r="N124" s="187" t="s">
        <v>42</v>
      </c>
      <c r="O124" s="65"/>
      <c r="P124" s="188">
        <f t="shared" si="11"/>
        <v>0</v>
      </c>
      <c r="Q124" s="188">
        <v>0</v>
      </c>
      <c r="R124" s="188">
        <f t="shared" si="12"/>
        <v>0</v>
      </c>
      <c r="S124" s="188">
        <v>0</v>
      </c>
      <c r="T124" s="189">
        <f t="shared" si="13"/>
        <v>0</v>
      </c>
      <c r="U124" s="35"/>
      <c r="V124" s="35"/>
      <c r="W124" s="35"/>
      <c r="X124" s="35"/>
      <c r="Y124" s="35"/>
      <c r="Z124" s="35"/>
      <c r="AA124" s="35"/>
      <c r="AB124" s="35"/>
      <c r="AC124" s="35"/>
      <c r="AD124" s="35"/>
      <c r="AE124" s="35"/>
      <c r="AR124" s="190" t="s">
        <v>152</v>
      </c>
      <c r="AT124" s="190" t="s">
        <v>147</v>
      </c>
      <c r="AU124" s="190" t="s">
        <v>79</v>
      </c>
      <c r="AY124" s="18" t="s">
        <v>144</v>
      </c>
      <c r="BE124" s="191">
        <f t="shared" si="14"/>
        <v>0</v>
      </c>
      <c r="BF124" s="191">
        <f t="shared" si="15"/>
        <v>0</v>
      </c>
      <c r="BG124" s="191">
        <f t="shared" si="16"/>
        <v>0</v>
      </c>
      <c r="BH124" s="191">
        <f t="shared" si="17"/>
        <v>0</v>
      </c>
      <c r="BI124" s="191">
        <f t="shared" si="18"/>
        <v>0</v>
      </c>
      <c r="BJ124" s="18" t="s">
        <v>79</v>
      </c>
      <c r="BK124" s="191">
        <f t="shared" si="19"/>
        <v>0</v>
      </c>
      <c r="BL124" s="18" t="s">
        <v>152</v>
      </c>
      <c r="BM124" s="190" t="s">
        <v>465</v>
      </c>
    </row>
    <row r="125" spans="1:65" s="2" customFormat="1" ht="16.5" customHeight="1">
      <c r="A125" s="35"/>
      <c r="B125" s="36"/>
      <c r="C125" s="179" t="s">
        <v>71</v>
      </c>
      <c r="D125" s="179" t="s">
        <v>147</v>
      </c>
      <c r="E125" s="180" t="s">
        <v>1213</v>
      </c>
      <c r="F125" s="181" t="s">
        <v>1214</v>
      </c>
      <c r="G125" s="182" t="s">
        <v>379</v>
      </c>
      <c r="H125" s="183">
        <v>20</v>
      </c>
      <c r="I125" s="184"/>
      <c r="J125" s="185">
        <f t="shared" si="10"/>
        <v>0</v>
      </c>
      <c r="K125" s="181" t="s">
        <v>19</v>
      </c>
      <c r="L125" s="40"/>
      <c r="M125" s="186" t="s">
        <v>19</v>
      </c>
      <c r="N125" s="187" t="s">
        <v>42</v>
      </c>
      <c r="O125" s="65"/>
      <c r="P125" s="188">
        <f t="shared" si="11"/>
        <v>0</v>
      </c>
      <c r="Q125" s="188">
        <v>0</v>
      </c>
      <c r="R125" s="188">
        <f t="shared" si="12"/>
        <v>0</v>
      </c>
      <c r="S125" s="188">
        <v>0</v>
      </c>
      <c r="T125" s="189">
        <f t="shared" si="13"/>
        <v>0</v>
      </c>
      <c r="U125" s="35"/>
      <c r="V125" s="35"/>
      <c r="W125" s="35"/>
      <c r="X125" s="35"/>
      <c r="Y125" s="35"/>
      <c r="Z125" s="35"/>
      <c r="AA125" s="35"/>
      <c r="AB125" s="35"/>
      <c r="AC125" s="35"/>
      <c r="AD125" s="35"/>
      <c r="AE125" s="35"/>
      <c r="AR125" s="190" t="s">
        <v>152</v>
      </c>
      <c r="AT125" s="190" t="s">
        <v>147</v>
      </c>
      <c r="AU125" s="190" t="s">
        <v>79</v>
      </c>
      <c r="AY125" s="18" t="s">
        <v>144</v>
      </c>
      <c r="BE125" s="191">
        <f t="shared" si="14"/>
        <v>0</v>
      </c>
      <c r="BF125" s="191">
        <f t="shared" si="15"/>
        <v>0</v>
      </c>
      <c r="BG125" s="191">
        <f t="shared" si="16"/>
        <v>0</v>
      </c>
      <c r="BH125" s="191">
        <f t="shared" si="17"/>
        <v>0</v>
      </c>
      <c r="BI125" s="191">
        <f t="shared" si="18"/>
        <v>0</v>
      </c>
      <c r="BJ125" s="18" t="s">
        <v>79</v>
      </c>
      <c r="BK125" s="191">
        <f t="shared" si="19"/>
        <v>0</v>
      </c>
      <c r="BL125" s="18" t="s">
        <v>152</v>
      </c>
      <c r="BM125" s="190" t="s">
        <v>468</v>
      </c>
    </row>
    <row r="126" spans="1:65" s="2" customFormat="1" ht="16.5" customHeight="1">
      <c r="A126" s="35"/>
      <c r="B126" s="36"/>
      <c r="C126" s="179" t="s">
        <v>71</v>
      </c>
      <c r="D126" s="179" t="s">
        <v>147</v>
      </c>
      <c r="E126" s="180" t="s">
        <v>1215</v>
      </c>
      <c r="F126" s="181" t="s">
        <v>1216</v>
      </c>
      <c r="G126" s="182" t="s">
        <v>379</v>
      </c>
      <c r="H126" s="183">
        <v>5</v>
      </c>
      <c r="I126" s="184"/>
      <c r="J126" s="185">
        <f t="shared" si="10"/>
        <v>0</v>
      </c>
      <c r="K126" s="181" t="s">
        <v>19</v>
      </c>
      <c r="L126" s="40"/>
      <c r="M126" s="186" t="s">
        <v>19</v>
      </c>
      <c r="N126" s="187" t="s">
        <v>42</v>
      </c>
      <c r="O126" s="65"/>
      <c r="P126" s="188">
        <f t="shared" si="11"/>
        <v>0</v>
      </c>
      <c r="Q126" s="188">
        <v>0</v>
      </c>
      <c r="R126" s="188">
        <f t="shared" si="12"/>
        <v>0</v>
      </c>
      <c r="S126" s="188">
        <v>0</v>
      </c>
      <c r="T126" s="189">
        <f t="shared" si="13"/>
        <v>0</v>
      </c>
      <c r="U126" s="35"/>
      <c r="V126" s="35"/>
      <c r="W126" s="35"/>
      <c r="X126" s="35"/>
      <c r="Y126" s="35"/>
      <c r="Z126" s="35"/>
      <c r="AA126" s="35"/>
      <c r="AB126" s="35"/>
      <c r="AC126" s="35"/>
      <c r="AD126" s="35"/>
      <c r="AE126" s="35"/>
      <c r="AR126" s="190" t="s">
        <v>152</v>
      </c>
      <c r="AT126" s="190" t="s">
        <v>147</v>
      </c>
      <c r="AU126" s="190" t="s">
        <v>79</v>
      </c>
      <c r="AY126" s="18" t="s">
        <v>144</v>
      </c>
      <c r="BE126" s="191">
        <f t="shared" si="14"/>
        <v>0</v>
      </c>
      <c r="BF126" s="191">
        <f t="shared" si="15"/>
        <v>0</v>
      </c>
      <c r="BG126" s="191">
        <f t="shared" si="16"/>
        <v>0</v>
      </c>
      <c r="BH126" s="191">
        <f t="shared" si="17"/>
        <v>0</v>
      </c>
      <c r="BI126" s="191">
        <f t="shared" si="18"/>
        <v>0</v>
      </c>
      <c r="BJ126" s="18" t="s">
        <v>79</v>
      </c>
      <c r="BK126" s="191">
        <f t="shared" si="19"/>
        <v>0</v>
      </c>
      <c r="BL126" s="18" t="s">
        <v>152</v>
      </c>
      <c r="BM126" s="190" t="s">
        <v>473</v>
      </c>
    </row>
    <row r="127" spans="1:65" s="2" customFormat="1" ht="16.5" customHeight="1">
      <c r="A127" s="35"/>
      <c r="B127" s="36"/>
      <c r="C127" s="179" t="s">
        <v>71</v>
      </c>
      <c r="D127" s="179" t="s">
        <v>147</v>
      </c>
      <c r="E127" s="180" t="s">
        <v>1217</v>
      </c>
      <c r="F127" s="181" t="s">
        <v>1218</v>
      </c>
      <c r="G127" s="182" t="s">
        <v>379</v>
      </c>
      <c r="H127" s="183">
        <v>5</v>
      </c>
      <c r="I127" s="184"/>
      <c r="J127" s="185">
        <f t="shared" si="10"/>
        <v>0</v>
      </c>
      <c r="K127" s="181" t="s">
        <v>19</v>
      </c>
      <c r="L127" s="40"/>
      <c r="M127" s="186" t="s">
        <v>19</v>
      </c>
      <c r="N127" s="187" t="s">
        <v>42</v>
      </c>
      <c r="O127" s="65"/>
      <c r="P127" s="188">
        <f t="shared" si="11"/>
        <v>0</v>
      </c>
      <c r="Q127" s="188">
        <v>0</v>
      </c>
      <c r="R127" s="188">
        <f t="shared" si="12"/>
        <v>0</v>
      </c>
      <c r="S127" s="188">
        <v>0</v>
      </c>
      <c r="T127" s="189">
        <f t="shared" si="13"/>
        <v>0</v>
      </c>
      <c r="U127" s="35"/>
      <c r="V127" s="35"/>
      <c r="W127" s="35"/>
      <c r="X127" s="35"/>
      <c r="Y127" s="35"/>
      <c r="Z127" s="35"/>
      <c r="AA127" s="35"/>
      <c r="AB127" s="35"/>
      <c r="AC127" s="35"/>
      <c r="AD127" s="35"/>
      <c r="AE127" s="35"/>
      <c r="AR127" s="190" t="s">
        <v>152</v>
      </c>
      <c r="AT127" s="190" t="s">
        <v>147</v>
      </c>
      <c r="AU127" s="190" t="s">
        <v>79</v>
      </c>
      <c r="AY127" s="18" t="s">
        <v>144</v>
      </c>
      <c r="BE127" s="191">
        <f t="shared" si="14"/>
        <v>0</v>
      </c>
      <c r="BF127" s="191">
        <f t="shared" si="15"/>
        <v>0</v>
      </c>
      <c r="BG127" s="191">
        <f t="shared" si="16"/>
        <v>0</v>
      </c>
      <c r="BH127" s="191">
        <f t="shared" si="17"/>
        <v>0</v>
      </c>
      <c r="BI127" s="191">
        <f t="shared" si="18"/>
        <v>0</v>
      </c>
      <c r="BJ127" s="18" t="s">
        <v>79</v>
      </c>
      <c r="BK127" s="191">
        <f t="shared" si="19"/>
        <v>0</v>
      </c>
      <c r="BL127" s="18" t="s">
        <v>152</v>
      </c>
      <c r="BM127" s="190" t="s">
        <v>474</v>
      </c>
    </row>
    <row r="128" spans="1:65" s="2" customFormat="1" ht="16.5" customHeight="1">
      <c r="A128" s="35"/>
      <c r="B128" s="36"/>
      <c r="C128" s="179" t="s">
        <v>71</v>
      </c>
      <c r="D128" s="179" t="s">
        <v>147</v>
      </c>
      <c r="E128" s="180" t="s">
        <v>1219</v>
      </c>
      <c r="F128" s="181" t="s">
        <v>1220</v>
      </c>
      <c r="G128" s="182" t="s">
        <v>379</v>
      </c>
      <c r="H128" s="183">
        <v>47</v>
      </c>
      <c r="I128" s="184"/>
      <c r="J128" s="185">
        <f t="shared" si="10"/>
        <v>0</v>
      </c>
      <c r="K128" s="181" t="s">
        <v>19</v>
      </c>
      <c r="L128" s="40"/>
      <c r="M128" s="186" t="s">
        <v>19</v>
      </c>
      <c r="N128" s="187" t="s">
        <v>42</v>
      </c>
      <c r="O128" s="65"/>
      <c r="P128" s="188">
        <f t="shared" si="11"/>
        <v>0</v>
      </c>
      <c r="Q128" s="188">
        <v>0</v>
      </c>
      <c r="R128" s="188">
        <f t="shared" si="12"/>
        <v>0</v>
      </c>
      <c r="S128" s="188">
        <v>0</v>
      </c>
      <c r="T128" s="189">
        <f t="shared" si="13"/>
        <v>0</v>
      </c>
      <c r="U128" s="35"/>
      <c r="V128" s="35"/>
      <c r="W128" s="35"/>
      <c r="X128" s="35"/>
      <c r="Y128" s="35"/>
      <c r="Z128" s="35"/>
      <c r="AA128" s="35"/>
      <c r="AB128" s="35"/>
      <c r="AC128" s="35"/>
      <c r="AD128" s="35"/>
      <c r="AE128" s="35"/>
      <c r="AR128" s="190" t="s">
        <v>152</v>
      </c>
      <c r="AT128" s="190" t="s">
        <v>147</v>
      </c>
      <c r="AU128" s="190" t="s">
        <v>79</v>
      </c>
      <c r="AY128" s="18" t="s">
        <v>144</v>
      </c>
      <c r="BE128" s="191">
        <f t="shared" si="14"/>
        <v>0</v>
      </c>
      <c r="BF128" s="191">
        <f t="shared" si="15"/>
        <v>0</v>
      </c>
      <c r="BG128" s="191">
        <f t="shared" si="16"/>
        <v>0</v>
      </c>
      <c r="BH128" s="191">
        <f t="shared" si="17"/>
        <v>0</v>
      </c>
      <c r="BI128" s="191">
        <f t="shared" si="18"/>
        <v>0</v>
      </c>
      <c r="BJ128" s="18" t="s">
        <v>79</v>
      </c>
      <c r="BK128" s="191">
        <f t="shared" si="19"/>
        <v>0</v>
      </c>
      <c r="BL128" s="18" t="s">
        <v>152</v>
      </c>
      <c r="BM128" s="190" t="s">
        <v>477</v>
      </c>
    </row>
    <row r="129" spans="1:65" s="2" customFormat="1" ht="16.5" customHeight="1">
      <c r="A129" s="35"/>
      <c r="B129" s="36"/>
      <c r="C129" s="179" t="s">
        <v>71</v>
      </c>
      <c r="D129" s="179" t="s">
        <v>147</v>
      </c>
      <c r="E129" s="180" t="s">
        <v>1221</v>
      </c>
      <c r="F129" s="181" t="s">
        <v>1222</v>
      </c>
      <c r="G129" s="182" t="s">
        <v>379</v>
      </c>
      <c r="H129" s="183">
        <v>15</v>
      </c>
      <c r="I129" s="184"/>
      <c r="J129" s="185">
        <f t="shared" si="10"/>
        <v>0</v>
      </c>
      <c r="K129" s="181" t="s">
        <v>19</v>
      </c>
      <c r="L129" s="40"/>
      <c r="M129" s="186" t="s">
        <v>19</v>
      </c>
      <c r="N129" s="187" t="s">
        <v>42</v>
      </c>
      <c r="O129" s="65"/>
      <c r="P129" s="188">
        <f t="shared" si="11"/>
        <v>0</v>
      </c>
      <c r="Q129" s="188">
        <v>0</v>
      </c>
      <c r="R129" s="188">
        <f t="shared" si="12"/>
        <v>0</v>
      </c>
      <c r="S129" s="188">
        <v>0</v>
      </c>
      <c r="T129" s="189">
        <f t="shared" si="13"/>
        <v>0</v>
      </c>
      <c r="U129" s="35"/>
      <c r="V129" s="35"/>
      <c r="W129" s="35"/>
      <c r="X129" s="35"/>
      <c r="Y129" s="35"/>
      <c r="Z129" s="35"/>
      <c r="AA129" s="35"/>
      <c r="AB129" s="35"/>
      <c r="AC129" s="35"/>
      <c r="AD129" s="35"/>
      <c r="AE129" s="35"/>
      <c r="AR129" s="190" t="s">
        <v>152</v>
      </c>
      <c r="AT129" s="190" t="s">
        <v>147</v>
      </c>
      <c r="AU129" s="190" t="s">
        <v>79</v>
      </c>
      <c r="AY129" s="18" t="s">
        <v>144</v>
      </c>
      <c r="BE129" s="191">
        <f t="shared" si="14"/>
        <v>0</v>
      </c>
      <c r="BF129" s="191">
        <f t="shared" si="15"/>
        <v>0</v>
      </c>
      <c r="BG129" s="191">
        <f t="shared" si="16"/>
        <v>0</v>
      </c>
      <c r="BH129" s="191">
        <f t="shared" si="17"/>
        <v>0</v>
      </c>
      <c r="BI129" s="191">
        <f t="shared" si="18"/>
        <v>0</v>
      </c>
      <c r="BJ129" s="18" t="s">
        <v>79</v>
      </c>
      <c r="BK129" s="191">
        <f t="shared" si="19"/>
        <v>0</v>
      </c>
      <c r="BL129" s="18" t="s">
        <v>152</v>
      </c>
      <c r="BM129" s="190" t="s">
        <v>1083</v>
      </c>
    </row>
    <row r="130" spans="1:65" s="2" customFormat="1" ht="16.5" customHeight="1">
      <c r="A130" s="35"/>
      <c r="B130" s="36"/>
      <c r="C130" s="179" t="s">
        <v>71</v>
      </c>
      <c r="D130" s="179" t="s">
        <v>147</v>
      </c>
      <c r="E130" s="180" t="s">
        <v>1223</v>
      </c>
      <c r="F130" s="181" t="s">
        <v>1224</v>
      </c>
      <c r="G130" s="182" t="s">
        <v>379</v>
      </c>
      <c r="H130" s="183">
        <v>15</v>
      </c>
      <c r="I130" s="184"/>
      <c r="J130" s="185">
        <f t="shared" si="10"/>
        <v>0</v>
      </c>
      <c r="K130" s="181" t="s">
        <v>19</v>
      </c>
      <c r="L130" s="40"/>
      <c r="M130" s="186" t="s">
        <v>19</v>
      </c>
      <c r="N130" s="187" t="s">
        <v>42</v>
      </c>
      <c r="O130" s="65"/>
      <c r="P130" s="188">
        <f t="shared" si="11"/>
        <v>0</v>
      </c>
      <c r="Q130" s="188">
        <v>0</v>
      </c>
      <c r="R130" s="188">
        <f t="shared" si="12"/>
        <v>0</v>
      </c>
      <c r="S130" s="188">
        <v>0</v>
      </c>
      <c r="T130" s="189">
        <f t="shared" si="13"/>
        <v>0</v>
      </c>
      <c r="U130" s="35"/>
      <c r="V130" s="35"/>
      <c r="W130" s="35"/>
      <c r="X130" s="35"/>
      <c r="Y130" s="35"/>
      <c r="Z130" s="35"/>
      <c r="AA130" s="35"/>
      <c r="AB130" s="35"/>
      <c r="AC130" s="35"/>
      <c r="AD130" s="35"/>
      <c r="AE130" s="35"/>
      <c r="AR130" s="190" t="s">
        <v>152</v>
      </c>
      <c r="AT130" s="190" t="s">
        <v>147</v>
      </c>
      <c r="AU130" s="190" t="s">
        <v>79</v>
      </c>
      <c r="AY130" s="18" t="s">
        <v>144</v>
      </c>
      <c r="BE130" s="191">
        <f t="shared" si="14"/>
        <v>0</v>
      </c>
      <c r="BF130" s="191">
        <f t="shared" si="15"/>
        <v>0</v>
      </c>
      <c r="BG130" s="191">
        <f t="shared" si="16"/>
        <v>0</v>
      </c>
      <c r="BH130" s="191">
        <f t="shared" si="17"/>
        <v>0</v>
      </c>
      <c r="BI130" s="191">
        <f t="shared" si="18"/>
        <v>0</v>
      </c>
      <c r="BJ130" s="18" t="s">
        <v>79</v>
      </c>
      <c r="BK130" s="191">
        <f t="shared" si="19"/>
        <v>0</v>
      </c>
      <c r="BL130" s="18" t="s">
        <v>152</v>
      </c>
      <c r="BM130" s="190" t="s">
        <v>1086</v>
      </c>
    </row>
    <row r="131" spans="1:65" s="2" customFormat="1" ht="16.5" customHeight="1">
      <c r="A131" s="35"/>
      <c r="B131" s="36"/>
      <c r="C131" s="179" t="s">
        <v>71</v>
      </c>
      <c r="D131" s="179" t="s">
        <v>147</v>
      </c>
      <c r="E131" s="180" t="s">
        <v>1225</v>
      </c>
      <c r="F131" s="181" t="s">
        <v>1226</v>
      </c>
      <c r="G131" s="182" t="s">
        <v>379</v>
      </c>
      <c r="H131" s="183">
        <v>26</v>
      </c>
      <c r="I131" s="184"/>
      <c r="J131" s="185">
        <f t="shared" si="10"/>
        <v>0</v>
      </c>
      <c r="K131" s="181" t="s">
        <v>19</v>
      </c>
      <c r="L131" s="40"/>
      <c r="M131" s="186" t="s">
        <v>19</v>
      </c>
      <c r="N131" s="187" t="s">
        <v>42</v>
      </c>
      <c r="O131" s="65"/>
      <c r="P131" s="188">
        <f t="shared" si="11"/>
        <v>0</v>
      </c>
      <c r="Q131" s="188">
        <v>0</v>
      </c>
      <c r="R131" s="188">
        <f t="shared" si="12"/>
        <v>0</v>
      </c>
      <c r="S131" s="188">
        <v>0</v>
      </c>
      <c r="T131" s="189">
        <f t="shared" si="13"/>
        <v>0</v>
      </c>
      <c r="U131" s="35"/>
      <c r="V131" s="35"/>
      <c r="W131" s="35"/>
      <c r="X131" s="35"/>
      <c r="Y131" s="35"/>
      <c r="Z131" s="35"/>
      <c r="AA131" s="35"/>
      <c r="AB131" s="35"/>
      <c r="AC131" s="35"/>
      <c r="AD131" s="35"/>
      <c r="AE131" s="35"/>
      <c r="AR131" s="190" t="s">
        <v>152</v>
      </c>
      <c r="AT131" s="190" t="s">
        <v>147</v>
      </c>
      <c r="AU131" s="190" t="s">
        <v>79</v>
      </c>
      <c r="AY131" s="18" t="s">
        <v>144</v>
      </c>
      <c r="BE131" s="191">
        <f t="shared" si="14"/>
        <v>0</v>
      </c>
      <c r="BF131" s="191">
        <f t="shared" si="15"/>
        <v>0</v>
      </c>
      <c r="BG131" s="191">
        <f t="shared" si="16"/>
        <v>0</v>
      </c>
      <c r="BH131" s="191">
        <f t="shared" si="17"/>
        <v>0</v>
      </c>
      <c r="BI131" s="191">
        <f t="shared" si="18"/>
        <v>0</v>
      </c>
      <c r="BJ131" s="18" t="s">
        <v>79</v>
      </c>
      <c r="BK131" s="191">
        <f t="shared" si="19"/>
        <v>0</v>
      </c>
      <c r="BL131" s="18" t="s">
        <v>152</v>
      </c>
      <c r="BM131" s="190" t="s">
        <v>481</v>
      </c>
    </row>
    <row r="132" spans="1:65" s="2" customFormat="1" ht="16.5" customHeight="1">
      <c r="A132" s="35"/>
      <c r="B132" s="36"/>
      <c r="C132" s="179" t="s">
        <v>71</v>
      </c>
      <c r="D132" s="179" t="s">
        <v>147</v>
      </c>
      <c r="E132" s="180" t="s">
        <v>1227</v>
      </c>
      <c r="F132" s="181" t="s">
        <v>1228</v>
      </c>
      <c r="G132" s="182" t="s">
        <v>379</v>
      </c>
      <c r="H132" s="183">
        <v>10</v>
      </c>
      <c r="I132" s="184"/>
      <c r="J132" s="185">
        <f t="shared" si="10"/>
        <v>0</v>
      </c>
      <c r="K132" s="181" t="s">
        <v>19</v>
      </c>
      <c r="L132" s="40"/>
      <c r="M132" s="186" t="s">
        <v>19</v>
      </c>
      <c r="N132" s="187" t="s">
        <v>42</v>
      </c>
      <c r="O132" s="65"/>
      <c r="P132" s="188">
        <f t="shared" si="11"/>
        <v>0</v>
      </c>
      <c r="Q132" s="188">
        <v>0</v>
      </c>
      <c r="R132" s="188">
        <f t="shared" si="12"/>
        <v>0</v>
      </c>
      <c r="S132" s="188">
        <v>0</v>
      </c>
      <c r="T132" s="189">
        <f t="shared" si="13"/>
        <v>0</v>
      </c>
      <c r="U132" s="35"/>
      <c r="V132" s="35"/>
      <c r="W132" s="35"/>
      <c r="X132" s="35"/>
      <c r="Y132" s="35"/>
      <c r="Z132" s="35"/>
      <c r="AA132" s="35"/>
      <c r="AB132" s="35"/>
      <c r="AC132" s="35"/>
      <c r="AD132" s="35"/>
      <c r="AE132" s="35"/>
      <c r="AR132" s="190" t="s">
        <v>152</v>
      </c>
      <c r="AT132" s="190" t="s">
        <v>147</v>
      </c>
      <c r="AU132" s="190" t="s">
        <v>79</v>
      </c>
      <c r="AY132" s="18" t="s">
        <v>144</v>
      </c>
      <c r="BE132" s="191">
        <f t="shared" si="14"/>
        <v>0</v>
      </c>
      <c r="BF132" s="191">
        <f t="shared" si="15"/>
        <v>0</v>
      </c>
      <c r="BG132" s="191">
        <f t="shared" si="16"/>
        <v>0</v>
      </c>
      <c r="BH132" s="191">
        <f t="shared" si="17"/>
        <v>0</v>
      </c>
      <c r="BI132" s="191">
        <f t="shared" si="18"/>
        <v>0</v>
      </c>
      <c r="BJ132" s="18" t="s">
        <v>79</v>
      </c>
      <c r="BK132" s="191">
        <f t="shared" si="19"/>
        <v>0</v>
      </c>
      <c r="BL132" s="18" t="s">
        <v>152</v>
      </c>
      <c r="BM132" s="190" t="s">
        <v>1091</v>
      </c>
    </row>
    <row r="133" spans="1:65" s="2" customFormat="1" ht="16.5" customHeight="1">
      <c r="A133" s="35"/>
      <c r="B133" s="36"/>
      <c r="C133" s="179" t="s">
        <v>71</v>
      </c>
      <c r="D133" s="179" t="s">
        <v>147</v>
      </c>
      <c r="E133" s="180" t="s">
        <v>1229</v>
      </c>
      <c r="F133" s="181" t="s">
        <v>1230</v>
      </c>
      <c r="G133" s="182" t="s">
        <v>1138</v>
      </c>
      <c r="H133" s="183">
        <v>5</v>
      </c>
      <c r="I133" s="184"/>
      <c r="J133" s="185">
        <f t="shared" si="10"/>
        <v>0</v>
      </c>
      <c r="K133" s="181" t="s">
        <v>19</v>
      </c>
      <c r="L133" s="40"/>
      <c r="M133" s="186" t="s">
        <v>19</v>
      </c>
      <c r="N133" s="187" t="s">
        <v>42</v>
      </c>
      <c r="O133" s="65"/>
      <c r="P133" s="188">
        <f t="shared" si="11"/>
        <v>0</v>
      </c>
      <c r="Q133" s="188">
        <v>0</v>
      </c>
      <c r="R133" s="188">
        <f t="shared" si="12"/>
        <v>0</v>
      </c>
      <c r="S133" s="188">
        <v>0</v>
      </c>
      <c r="T133" s="189">
        <f t="shared" si="13"/>
        <v>0</v>
      </c>
      <c r="U133" s="35"/>
      <c r="V133" s="35"/>
      <c r="W133" s="35"/>
      <c r="X133" s="35"/>
      <c r="Y133" s="35"/>
      <c r="Z133" s="35"/>
      <c r="AA133" s="35"/>
      <c r="AB133" s="35"/>
      <c r="AC133" s="35"/>
      <c r="AD133" s="35"/>
      <c r="AE133" s="35"/>
      <c r="AR133" s="190" t="s">
        <v>152</v>
      </c>
      <c r="AT133" s="190" t="s">
        <v>147</v>
      </c>
      <c r="AU133" s="190" t="s">
        <v>79</v>
      </c>
      <c r="AY133" s="18" t="s">
        <v>144</v>
      </c>
      <c r="BE133" s="191">
        <f t="shared" si="14"/>
        <v>0</v>
      </c>
      <c r="BF133" s="191">
        <f t="shared" si="15"/>
        <v>0</v>
      </c>
      <c r="BG133" s="191">
        <f t="shared" si="16"/>
        <v>0</v>
      </c>
      <c r="BH133" s="191">
        <f t="shared" si="17"/>
        <v>0</v>
      </c>
      <c r="BI133" s="191">
        <f t="shared" si="18"/>
        <v>0</v>
      </c>
      <c r="BJ133" s="18" t="s">
        <v>79</v>
      </c>
      <c r="BK133" s="191">
        <f t="shared" si="19"/>
        <v>0</v>
      </c>
      <c r="BL133" s="18" t="s">
        <v>152</v>
      </c>
      <c r="BM133" s="190" t="s">
        <v>1094</v>
      </c>
    </row>
    <row r="134" spans="1:65" s="2" customFormat="1" ht="16.5" customHeight="1">
      <c r="A134" s="35"/>
      <c r="B134" s="36"/>
      <c r="C134" s="179" t="s">
        <v>71</v>
      </c>
      <c r="D134" s="179" t="s">
        <v>147</v>
      </c>
      <c r="E134" s="180" t="s">
        <v>1231</v>
      </c>
      <c r="F134" s="181" t="s">
        <v>1232</v>
      </c>
      <c r="G134" s="182" t="s">
        <v>1138</v>
      </c>
      <c r="H134" s="183">
        <v>11</v>
      </c>
      <c r="I134" s="184"/>
      <c r="J134" s="185">
        <f t="shared" si="10"/>
        <v>0</v>
      </c>
      <c r="K134" s="181" t="s">
        <v>19</v>
      </c>
      <c r="L134" s="40"/>
      <c r="M134" s="186" t="s">
        <v>19</v>
      </c>
      <c r="N134" s="187" t="s">
        <v>42</v>
      </c>
      <c r="O134" s="65"/>
      <c r="P134" s="188">
        <f t="shared" si="11"/>
        <v>0</v>
      </c>
      <c r="Q134" s="188">
        <v>0</v>
      </c>
      <c r="R134" s="188">
        <f t="shared" si="12"/>
        <v>0</v>
      </c>
      <c r="S134" s="188">
        <v>0</v>
      </c>
      <c r="T134" s="189">
        <f t="shared" si="13"/>
        <v>0</v>
      </c>
      <c r="U134" s="35"/>
      <c r="V134" s="35"/>
      <c r="W134" s="35"/>
      <c r="X134" s="35"/>
      <c r="Y134" s="35"/>
      <c r="Z134" s="35"/>
      <c r="AA134" s="35"/>
      <c r="AB134" s="35"/>
      <c r="AC134" s="35"/>
      <c r="AD134" s="35"/>
      <c r="AE134" s="35"/>
      <c r="AR134" s="190" t="s">
        <v>152</v>
      </c>
      <c r="AT134" s="190" t="s">
        <v>147</v>
      </c>
      <c r="AU134" s="190" t="s">
        <v>79</v>
      </c>
      <c r="AY134" s="18" t="s">
        <v>144</v>
      </c>
      <c r="BE134" s="191">
        <f t="shared" si="14"/>
        <v>0</v>
      </c>
      <c r="BF134" s="191">
        <f t="shared" si="15"/>
        <v>0</v>
      </c>
      <c r="BG134" s="191">
        <f t="shared" si="16"/>
        <v>0</v>
      </c>
      <c r="BH134" s="191">
        <f t="shared" si="17"/>
        <v>0</v>
      </c>
      <c r="BI134" s="191">
        <f t="shared" si="18"/>
        <v>0</v>
      </c>
      <c r="BJ134" s="18" t="s">
        <v>79</v>
      </c>
      <c r="BK134" s="191">
        <f t="shared" si="19"/>
        <v>0</v>
      </c>
      <c r="BL134" s="18" t="s">
        <v>152</v>
      </c>
      <c r="BM134" s="190" t="s">
        <v>483</v>
      </c>
    </row>
    <row r="135" spans="1:65" s="2" customFormat="1" ht="16.5" customHeight="1">
      <c r="A135" s="35"/>
      <c r="B135" s="36"/>
      <c r="C135" s="179" t="s">
        <v>71</v>
      </c>
      <c r="D135" s="179" t="s">
        <v>147</v>
      </c>
      <c r="E135" s="180" t="s">
        <v>1233</v>
      </c>
      <c r="F135" s="181" t="s">
        <v>1234</v>
      </c>
      <c r="G135" s="182" t="s">
        <v>1138</v>
      </c>
      <c r="H135" s="183">
        <v>11</v>
      </c>
      <c r="I135" s="184"/>
      <c r="J135" s="185">
        <f t="shared" si="10"/>
        <v>0</v>
      </c>
      <c r="K135" s="181" t="s">
        <v>19</v>
      </c>
      <c r="L135" s="40"/>
      <c r="M135" s="186" t="s">
        <v>19</v>
      </c>
      <c r="N135" s="187" t="s">
        <v>42</v>
      </c>
      <c r="O135" s="65"/>
      <c r="P135" s="188">
        <f t="shared" si="11"/>
        <v>0</v>
      </c>
      <c r="Q135" s="188">
        <v>0</v>
      </c>
      <c r="R135" s="188">
        <f t="shared" si="12"/>
        <v>0</v>
      </c>
      <c r="S135" s="188">
        <v>0</v>
      </c>
      <c r="T135" s="189">
        <f t="shared" si="13"/>
        <v>0</v>
      </c>
      <c r="U135" s="35"/>
      <c r="V135" s="35"/>
      <c r="W135" s="35"/>
      <c r="X135" s="35"/>
      <c r="Y135" s="35"/>
      <c r="Z135" s="35"/>
      <c r="AA135" s="35"/>
      <c r="AB135" s="35"/>
      <c r="AC135" s="35"/>
      <c r="AD135" s="35"/>
      <c r="AE135" s="35"/>
      <c r="AR135" s="190" t="s">
        <v>152</v>
      </c>
      <c r="AT135" s="190" t="s">
        <v>147</v>
      </c>
      <c r="AU135" s="190" t="s">
        <v>79</v>
      </c>
      <c r="AY135" s="18" t="s">
        <v>144</v>
      </c>
      <c r="BE135" s="191">
        <f t="shared" si="14"/>
        <v>0</v>
      </c>
      <c r="BF135" s="191">
        <f t="shared" si="15"/>
        <v>0</v>
      </c>
      <c r="BG135" s="191">
        <f t="shared" si="16"/>
        <v>0</v>
      </c>
      <c r="BH135" s="191">
        <f t="shared" si="17"/>
        <v>0</v>
      </c>
      <c r="BI135" s="191">
        <f t="shared" si="18"/>
        <v>0</v>
      </c>
      <c r="BJ135" s="18" t="s">
        <v>79</v>
      </c>
      <c r="BK135" s="191">
        <f t="shared" si="19"/>
        <v>0</v>
      </c>
      <c r="BL135" s="18" t="s">
        <v>152</v>
      </c>
      <c r="BM135" s="190" t="s">
        <v>1099</v>
      </c>
    </row>
    <row r="136" spans="1:65" s="2" customFormat="1" ht="16.5" customHeight="1">
      <c r="A136" s="35"/>
      <c r="B136" s="36"/>
      <c r="C136" s="179" t="s">
        <v>71</v>
      </c>
      <c r="D136" s="179" t="s">
        <v>147</v>
      </c>
      <c r="E136" s="180" t="s">
        <v>1235</v>
      </c>
      <c r="F136" s="181" t="s">
        <v>1236</v>
      </c>
      <c r="G136" s="182" t="s">
        <v>379</v>
      </c>
      <c r="H136" s="183">
        <v>5</v>
      </c>
      <c r="I136" s="184"/>
      <c r="J136" s="185">
        <f t="shared" si="10"/>
        <v>0</v>
      </c>
      <c r="K136" s="181" t="s">
        <v>19</v>
      </c>
      <c r="L136" s="40"/>
      <c r="M136" s="186" t="s">
        <v>19</v>
      </c>
      <c r="N136" s="187" t="s">
        <v>42</v>
      </c>
      <c r="O136" s="65"/>
      <c r="P136" s="188">
        <f t="shared" si="11"/>
        <v>0</v>
      </c>
      <c r="Q136" s="188">
        <v>0</v>
      </c>
      <c r="R136" s="188">
        <f t="shared" si="12"/>
        <v>0</v>
      </c>
      <c r="S136" s="188">
        <v>0</v>
      </c>
      <c r="T136" s="189">
        <f t="shared" si="13"/>
        <v>0</v>
      </c>
      <c r="U136" s="35"/>
      <c r="V136" s="35"/>
      <c r="W136" s="35"/>
      <c r="X136" s="35"/>
      <c r="Y136" s="35"/>
      <c r="Z136" s="35"/>
      <c r="AA136" s="35"/>
      <c r="AB136" s="35"/>
      <c r="AC136" s="35"/>
      <c r="AD136" s="35"/>
      <c r="AE136" s="35"/>
      <c r="AR136" s="190" t="s">
        <v>152</v>
      </c>
      <c r="AT136" s="190" t="s">
        <v>147</v>
      </c>
      <c r="AU136" s="190" t="s">
        <v>79</v>
      </c>
      <c r="AY136" s="18" t="s">
        <v>144</v>
      </c>
      <c r="BE136" s="191">
        <f t="shared" si="14"/>
        <v>0</v>
      </c>
      <c r="BF136" s="191">
        <f t="shared" si="15"/>
        <v>0</v>
      </c>
      <c r="BG136" s="191">
        <f t="shared" si="16"/>
        <v>0</v>
      </c>
      <c r="BH136" s="191">
        <f t="shared" si="17"/>
        <v>0</v>
      </c>
      <c r="BI136" s="191">
        <f t="shared" si="18"/>
        <v>0</v>
      </c>
      <c r="BJ136" s="18" t="s">
        <v>79</v>
      </c>
      <c r="BK136" s="191">
        <f t="shared" si="19"/>
        <v>0</v>
      </c>
      <c r="BL136" s="18" t="s">
        <v>152</v>
      </c>
      <c r="BM136" s="190" t="s">
        <v>1102</v>
      </c>
    </row>
    <row r="137" spans="1:65" s="12" customFormat="1" ht="25.9" customHeight="1">
      <c r="B137" s="163"/>
      <c r="C137" s="164"/>
      <c r="D137" s="165" t="s">
        <v>70</v>
      </c>
      <c r="E137" s="166" t="s">
        <v>1237</v>
      </c>
      <c r="F137" s="166" t="s">
        <v>1238</v>
      </c>
      <c r="G137" s="164"/>
      <c r="H137" s="164"/>
      <c r="I137" s="167"/>
      <c r="J137" s="168">
        <f>BK137</f>
        <v>0</v>
      </c>
      <c r="K137" s="164"/>
      <c r="L137" s="169"/>
      <c r="M137" s="170"/>
      <c r="N137" s="171"/>
      <c r="O137" s="171"/>
      <c r="P137" s="172">
        <f>SUM(P138:P142)</f>
        <v>0</v>
      </c>
      <c r="Q137" s="171"/>
      <c r="R137" s="172">
        <f>SUM(R138:R142)</f>
        <v>0</v>
      </c>
      <c r="S137" s="171"/>
      <c r="T137" s="173">
        <f>SUM(T138:T142)</f>
        <v>0</v>
      </c>
      <c r="AR137" s="174" t="s">
        <v>79</v>
      </c>
      <c r="AT137" s="175" t="s">
        <v>70</v>
      </c>
      <c r="AU137" s="175" t="s">
        <v>71</v>
      </c>
      <c r="AY137" s="174" t="s">
        <v>144</v>
      </c>
      <c r="BK137" s="176">
        <f>SUM(BK138:BK142)</f>
        <v>0</v>
      </c>
    </row>
    <row r="138" spans="1:65" s="2" customFormat="1" ht="16.5" customHeight="1">
      <c r="A138" s="35"/>
      <c r="B138" s="36"/>
      <c r="C138" s="179" t="s">
        <v>71</v>
      </c>
      <c r="D138" s="179" t="s">
        <v>147</v>
      </c>
      <c r="E138" s="180" t="s">
        <v>1134</v>
      </c>
      <c r="F138" s="181" t="s">
        <v>1239</v>
      </c>
      <c r="G138" s="182" t="s">
        <v>1240</v>
      </c>
      <c r="H138" s="183">
        <v>340</v>
      </c>
      <c r="I138" s="184"/>
      <c r="J138" s="185">
        <f>ROUND(I138*H138,2)</f>
        <v>0</v>
      </c>
      <c r="K138" s="181" t="s">
        <v>19</v>
      </c>
      <c r="L138" s="40"/>
      <c r="M138" s="186" t="s">
        <v>19</v>
      </c>
      <c r="N138" s="187" t="s">
        <v>42</v>
      </c>
      <c r="O138" s="65"/>
      <c r="P138" s="188">
        <f>O138*H138</f>
        <v>0</v>
      </c>
      <c r="Q138" s="188">
        <v>0</v>
      </c>
      <c r="R138" s="188">
        <f>Q138*H138</f>
        <v>0</v>
      </c>
      <c r="S138" s="188">
        <v>0</v>
      </c>
      <c r="T138" s="189">
        <f>S138*H138</f>
        <v>0</v>
      </c>
      <c r="U138" s="35"/>
      <c r="V138" s="35"/>
      <c r="W138" s="35"/>
      <c r="X138" s="35"/>
      <c r="Y138" s="35"/>
      <c r="Z138" s="35"/>
      <c r="AA138" s="35"/>
      <c r="AB138" s="35"/>
      <c r="AC138" s="35"/>
      <c r="AD138" s="35"/>
      <c r="AE138" s="35"/>
      <c r="AR138" s="190" t="s">
        <v>152</v>
      </c>
      <c r="AT138" s="190" t="s">
        <v>147</v>
      </c>
      <c r="AU138" s="190" t="s">
        <v>79</v>
      </c>
      <c r="AY138" s="18" t="s">
        <v>144</v>
      </c>
      <c r="BE138" s="191">
        <f>IF(N138="základní",J138,0)</f>
        <v>0</v>
      </c>
      <c r="BF138" s="191">
        <f>IF(N138="snížená",J138,0)</f>
        <v>0</v>
      </c>
      <c r="BG138" s="191">
        <f>IF(N138="zákl. přenesená",J138,0)</f>
        <v>0</v>
      </c>
      <c r="BH138" s="191">
        <f>IF(N138="sníž. přenesená",J138,0)</f>
        <v>0</v>
      </c>
      <c r="BI138" s="191">
        <f>IF(N138="nulová",J138,0)</f>
        <v>0</v>
      </c>
      <c r="BJ138" s="18" t="s">
        <v>79</v>
      </c>
      <c r="BK138" s="191">
        <f>ROUND(I138*H138,2)</f>
        <v>0</v>
      </c>
      <c r="BL138" s="18" t="s">
        <v>152</v>
      </c>
      <c r="BM138" s="190" t="s">
        <v>486</v>
      </c>
    </row>
    <row r="139" spans="1:65" s="2" customFormat="1" ht="16.5" customHeight="1">
      <c r="A139" s="35"/>
      <c r="B139" s="36"/>
      <c r="C139" s="179" t="s">
        <v>71</v>
      </c>
      <c r="D139" s="179" t="s">
        <v>147</v>
      </c>
      <c r="E139" s="180" t="s">
        <v>1201</v>
      </c>
      <c r="F139" s="181" t="s">
        <v>1241</v>
      </c>
      <c r="G139" s="182" t="s">
        <v>1242</v>
      </c>
      <c r="H139" s="183">
        <v>340</v>
      </c>
      <c r="I139" s="184"/>
      <c r="J139" s="185">
        <f>ROUND(I139*H139,2)</f>
        <v>0</v>
      </c>
      <c r="K139" s="181" t="s">
        <v>19</v>
      </c>
      <c r="L139" s="40"/>
      <c r="M139" s="186" t="s">
        <v>19</v>
      </c>
      <c r="N139" s="187" t="s">
        <v>42</v>
      </c>
      <c r="O139" s="65"/>
      <c r="P139" s="188">
        <f>O139*H139</f>
        <v>0</v>
      </c>
      <c r="Q139" s="188">
        <v>0</v>
      </c>
      <c r="R139" s="188">
        <f>Q139*H139</f>
        <v>0</v>
      </c>
      <c r="S139" s="188">
        <v>0</v>
      </c>
      <c r="T139" s="189">
        <f>S139*H139</f>
        <v>0</v>
      </c>
      <c r="U139" s="35"/>
      <c r="V139" s="35"/>
      <c r="W139" s="35"/>
      <c r="X139" s="35"/>
      <c r="Y139" s="35"/>
      <c r="Z139" s="35"/>
      <c r="AA139" s="35"/>
      <c r="AB139" s="35"/>
      <c r="AC139" s="35"/>
      <c r="AD139" s="35"/>
      <c r="AE139" s="35"/>
      <c r="AR139" s="190" t="s">
        <v>152</v>
      </c>
      <c r="AT139" s="190" t="s">
        <v>147</v>
      </c>
      <c r="AU139" s="190" t="s">
        <v>79</v>
      </c>
      <c r="AY139" s="18" t="s">
        <v>144</v>
      </c>
      <c r="BE139" s="191">
        <f>IF(N139="základní",J139,0)</f>
        <v>0</v>
      </c>
      <c r="BF139" s="191">
        <f>IF(N139="snížená",J139,0)</f>
        <v>0</v>
      </c>
      <c r="BG139" s="191">
        <f>IF(N139="zákl. přenesená",J139,0)</f>
        <v>0</v>
      </c>
      <c r="BH139" s="191">
        <f>IF(N139="sníž. přenesená",J139,0)</f>
        <v>0</v>
      </c>
      <c r="BI139" s="191">
        <f>IF(N139="nulová",J139,0)</f>
        <v>0</v>
      </c>
      <c r="BJ139" s="18" t="s">
        <v>79</v>
      </c>
      <c r="BK139" s="191">
        <f>ROUND(I139*H139,2)</f>
        <v>0</v>
      </c>
      <c r="BL139" s="18" t="s">
        <v>152</v>
      </c>
      <c r="BM139" s="190" t="s">
        <v>489</v>
      </c>
    </row>
    <row r="140" spans="1:65" s="2" customFormat="1" ht="16.5" customHeight="1">
      <c r="A140" s="35"/>
      <c r="B140" s="36"/>
      <c r="C140" s="179" t="s">
        <v>71</v>
      </c>
      <c r="D140" s="179" t="s">
        <v>147</v>
      </c>
      <c r="E140" s="180" t="s">
        <v>1237</v>
      </c>
      <c r="F140" s="181" t="s">
        <v>1243</v>
      </c>
      <c r="G140" s="182" t="s">
        <v>1240</v>
      </c>
      <c r="H140" s="183">
        <v>340</v>
      </c>
      <c r="I140" s="184"/>
      <c r="J140" s="185">
        <f>ROUND(I140*H140,2)</f>
        <v>0</v>
      </c>
      <c r="K140" s="181" t="s">
        <v>19</v>
      </c>
      <c r="L140" s="40"/>
      <c r="M140" s="186" t="s">
        <v>19</v>
      </c>
      <c r="N140" s="187" t="s">
        <v>42</v>
      </c>
      <c r="O140" s="65"/>
      <c r="P140" s="188">
        <f>O140*H140</f>
        <v>0</v>
      </c>
      <c r="Q140" s="188">
        <v>0</v>
      </c>
      <c r="R140" s="188">
        <f>Q140*H140</f>
        <v>0</v>
      </c>
      <c r="S140" s="188">
        <v>0</v>
      </c>
      <c r="T140" s="189">
        <f>S140*H140</f>
        <v>0</v>
      </c>
      <c r="U140" s="35"/>
      <c r="V140" s="35"/>
      <c r="W140" s="35"/>
      <c r="X140" s="35"/>
      <c r="Y140" s="35"/>
      <c r="Z140" s="35"/>
      <c r="AA140" s="35"/>
      <c r="AB140" s="35"/>
      <c r="AC140" s="35"/>
      <c r="AD140" s="35"/>
      <c r="AE140" s="35"/>
      <c r="AR140" s="190" t="s">
        <v>152</v>
      </c>
      <c r="AT140" s="190" t="s">
        <v>147</v>
      </c>
      <c r="AU140" s="190" t="s">
        <v>79</v>
      </c>
      <c r="AY140" s="18" t="s">
        <v>144</v>
      </c>
      <c r="BE140" s="191">
        <f>IF(N140="základní",J140,0)</f>
        <v>0</v>
      </c>
      <c r="BF140" s="191">
        <f>IF(N140="snížená",J140,0)</f>
        <v>0</v>
      </c>
      <c r="BG140" s="191">
        <f>IF(N140="zákl. přenesená",J140,0)</f>
        <v>0</v>
      </c>
      <c r="BH140" s="191">
        <f>IF(N140="sníž. přenesená",J140,0)</f>
        <v>0</v>
      </c>
      <c r="BI140" s="191">
        <f>IF(N140="nulová",J140,0)</f>
        <v>0</v>
      </c>
      <c r="BJ140" s="18" t="s">
        <v>79</v>
      </c>
      <c r="BK140" s="191">
        <f>ROUND(I140*H140,2)</f>
        <v>0</v>
      </c>
      <c r="BL140" s="18" t="s">
        <v>152</v>
      </c>
      <c r="BM140" s="190" t="s">
        <v>490</v>
      </c>
    </row>
    <row r="141" spans="1:65" s="2" customFormat="1" ht="16.5" customHeight="1">
      <c r="A141" s="35"/>
      <c r="B141" s="36"/>
      <c r="C141" s="179" t="s">
        <v>71</v>
      </c>
      <c r="D141" s="179" t="s">
        <v>147</v>
      </c>
      <c r="E141" s="180" t="s">
        <v>1244</v>
      </c>
      <c r="F141" s="181" t="s">
        <v>1245</v>
      </c>
      <c r="G141" s="182" t="s">
        <v>1242</v>
      </c>
      <c r="H141" s="183">
        <v>5</v>
      </c>
      <c r="I141" s="184"/>
      <c r="J141" s="185">
        <f>ROUND(I141*H141,2)</f>
        <v>0</v>
      </c>
      <c r="K141" s="181" t="s">
        <v>19</v>
      </c>
      <c r="L141" s="40"/>
      <c r="M141" s="186" t="s">
        <v>19</v>
      </c>
      <c r="N141" s="187" t="s">
        <v>42</v>
      </c>
      <c r="O141" s="65"/>
      <c r="P141" s="188">
        <f>O141*H141</f>
        <v>0</v>
      </c>
      <c r="Q141" s="188">
        <v>0</v>
      </c>
      <c r="R141" s="188">
        <f>Q141*H141</f>
        <v>0</v>
      </c>
      <c r="S141" s="188">
        <v>0</v>
      </c>
      <c r="T141" s="189">
        <f>S141*H141</f>
        <v>0</v>
      </c>
      <c r="U141" s="35"/>
      <c r="V141" s="35"/>
      <c r="W141" s="35"/>
      <c r="X141" s="35"/>
      <c r="Y141" s="35"/>
      <c r="Z141" s="35"/>
      <c r="AA141" s="35"/>
      <c r="AB141" s="35"/>
      <c r="AC141" s="35"/>
      <c r="AD141" s="35"/>
      <c r="AE141" s="35"/>
      <c r="AR141" s="190" t="s">
        <v>152</v>
      </c>
      <c r="AT141" s="190" t="s">
        <v>147</v>
      </c>
      <c r="AU141" s="190" t="s">
        <v>79</v>
      </c>
      <c r="AY141" s="18" t="s">
        <v>144</v>
      </c>
      <c r="BE141" s="191">
        <f>IF(N141="základní",J141,0)</f>
        <v>0</v>
      </c>
      <c r="BF141" s="191">
        <f>IF(N141="snížená",J141,0)</f>
        <v>0</v>
      </c>
      <c r="BG141" s="191">
        <f>IF(N141="zákl. přenesená",J141,0)</f>
        <v>0</v>
      </c>
      <c r="BH141" s="191">
        <f>IF(N141="sníž. přenesená",J141,0)</f>
        <v>0</v>
      </c>
      <c r="BI141" s="191">
        <f>IF(N141="nulová",J141,0)</f>
        <v>0</v>
      </c>
      <c r="BJ141" s="18" t="s">
        <v>79</v>
      </c>
      <c r="BK141" s="191">
        <f>ROUND(I141*H141,2)</f>
        <v>0</v>
      </c>
      <c r="BL141" s="18" t="s">
        <v>152</v>
      </c>
      <c r="BM141" s="190" t="s">
        <v>494</v>
      </c>
    </row>
    <row r="142" spans="1:65" s="2" customFormat="1" ht="16.5" customHeight="1">
      <c r="A142" s="35"/>
      <c r="B142" s="36"/>
      <c r="C142" s="179" t="s">
        <v>71</v>
      </c>
      <c r="D142" s="179" t="s">
        <v>147</v>
      </c>
      <c r="E142" s="180" t="s">
        <v>1246</v>
      </c>
      <c r="F142" s="181" t="s">
        <v>1247</v>
      </c>
      <c r="G142" s="182" t="s">
        <v>1242</v>
      </c>
      <c r="H142" s="183">
        <v>340</v>
      </c>
      <c r="I142" s="184"/>
      <c r="J142" s="185">
        <f>ROUND(I142*H142,2)</f>
        <v>0</v>
      </c>
      <c r="K142" s="181" t="s">
        <v>19</v>
      </c>
      <c r="L142" s="40"/>
      <c r="M142" s="186" t="s">
        <v>19</v>
      </c>
      <c r="N142" s="187" t="s">
        <v>42</v>
      </c>
      <c r="O142" s="65"/>
      <c r="P142" s="188">
        <f>O142*H142</f>
        <v>0</v>
      </c>
      <c r="Q142" s="188">
        <v>0</v>
      </c>
      <c r="R142" s="188">
        <f>Q142*H142</f>
        <v>0</v>
      </c>
      <c r="S142" s="188">
        <v>0</v>
      </c>
      <c r="T142" s="189">
        <f>S142*H142</f>
        <v>0</v>
      </c>
      <c r="U142" s="35"/>
      <c r="V142" s="35"/>
      <c r="W142" s="35"/>
      <c r="X142" s="35"/>
      <c r="Y142" s="35"/>
      <c r="Z142" s="35"/>
      <c r="AA142" s="35"/>
      <c r="AB142" s="35"/>
      <c r="AC142" s="35"/>
      <c r="AD142" s="35"/>
      <c r="AE142" s="35"/>
      <c r="AR142" s="190" t="s">
        <v>152</v>
      </c>
      <c r="AT142" s="190" t="s">
        <v>147</v>
      </c>
      <c r="AU142" s="190" t="s">
        <v>79</v>
      </c>
      <c r="AY142" s="18" t="s">
        <v>144</v>
      </c>
      <c r="BE142" s="191">
        <f>IF(N142="základní",J142,0)</f>
        <v>0</v>
      </c>
      <c r="BF142" s="191">
        <f>IF(N142="snížená",J142,0)</f>
        <v>0</v>
      </c>
      <c r="BG142" s="191">
        <f>IF(N142="zákl. přenesená",J142,0)</f>
        <v>0</v>
      </c>
      <c r="BH142" s="191">
        <f>IF(N142="sníž. přenesená",J142,0)</f>
        <v>0</v>
      </c>
      <c r="BI142" s="191">
        <f>IF(N142="nulová",J142,0)</f>
        <v>0</v>
      </c>
      <c r="BJ142" s="18" t="s">
        <v>79</v>
      </c>
      <c r="BK142" s="191">
        <f>ROUND(I142*H142,2)</f>
        <v>0</v>
      </c>
      <c r="BL142" s="18" t="s">
        <v>152</v>
      </c>
      <c r="BM142" s="190" t="s">
        <v>497</v>
      </c>
    </row>
    <row r="143" spans="1:65" s="12" customFormat="1" ht="25.9" customHeight="1">
      <c r="B143" s="163"/>
      <c r="C143" s="164"/>
      <c r="D143" s="165" t="s">
        <v>70</v>
      </c>
      <c r="E143" s="166" t="s">
        <v>1244</v>
      </c>
      <c r="F143" s="166" t="s">
        <v>1248</v>
      </c>
      <c r="G143" s="164"/>
      <c r="H143" s="164"/>
      <c r="I143" s="167"/>
      <c r="J143" s="168">
        <f>BK143</f>
        <v>0</v>
      </c>
      <c r="K143" s="164"/>
      <c r="L143" s="169"/>
      <c r="M143" s="170"/>
      <c r="N143" s="171"/>
      <c r="O143" s="171"/>
      <c r="P143" s="172">
        <f>SUM(P144:P182)</f>
        <v>0</v>
      </c>
      <c r="Q143" s="171"/>
      <c r="R143" s="172">
        <f>SUM(R144:R182)</f>
        <v>0</v>
      </c>
      <c r="S143" s="171"/>
      <c r="T143" s="173">
        <f>SUM(T144:T182)</f>
        <v>0</v>
      </c>
      <c r="AR143" s="174" t="s">
        <v>79</v>
      </c>
      <c r="AT143" s="175" t="s">
        <v>70</v>
      </c>
      <c r="AU143" s="175" t="s">
        <v>71</v>
      </c>
      <c r="AY143" s="174" t="s">
        <v>144</v>
      </c>
      <c r="BK143" s="176">
        <f>SUM(BK144:BK182)</f>
        <v>0</v>
      </c>
    </row>
    <row r="144" spans="1:65" s="2" customFormat="1" ht="16.5" customHeight="1">
      <c r="A144" s="35"/>
      <c r="B144" s="36"/>
      <c r="C144" s="179" t="s">
        <v>71</v>
      </c>
      <c r="D144" s="179" t="s">
        <v>147</v>
      </c>
      <c r="E144" s="180" t="s">
        <v>1249</v>
      </c>
      <c r="F144" s="181" t="s">
        <v>1250</v>
      </c>
      <c r="G144" s="182" t="s">
        <v>237</v>
      </c>
      <c r="H144" s="183">
        <v>60</v>
      </c>
      <c r="I144" s="184"/>
      <c r="J144" s="185">
        <f t="shared" ref="J144:J182" si="20">ROUND(I144*H144,2)</f>
        <v>0</v>
      </c>
      <c r="K144" s="181" t="s">
        <v>19</v>
      </c>
      <c r="L144" s="40"/>
      <c r="M144" s="186" t="s">
        <v>19</v>
      </c>
      <c r="N144" s="187" t="s">
        <v>42</v>
      </c>
      <c r="O144" s="65"/>
      <c r="P144" s="188">
        <f t="shared" ref="P144:P182" si="21">O144*H144</f>
        <v>0</v>
      </c>
      <c r="Q144" s="188">
        <v>0</v>
      </c>
      <c r="R144" s="188">
        <f t="shared" ref="R144:R182" si="22">Q144*H144</f>
        <v>0</v>
      </c>
      <c r="S144" s="188">
        <v>0</v>
      </c>
      <c r="T144" s="189">
        <f t="shared" ref="T144:T182" si="23">S144*H144</f>
        <v>0</v>
      </c>
      <c r="U144" s="35"/>
      <c r="V144" s="35"/>
      <c r="W144" s="35"/>
      <c r="X144" s="35"/>
      <c r="Y144" s="35"/>
      <c r="Z144" s="35"/>
      <c r="AA144" s="35"/>
      <c r="AB144" s="35"/>
      <c r="AC144" s="35"/>
      <c r="AD144" s="35"/>
      <c r="AE144" s="35"/>
      <c r="AR144" s="190" t="s">
        <v>152</v>
      </c>
      <c r="AT144" s="190" t="s">
        <v>147</v>
      </c>
      <c r="AU144" s="190" t="s">
        <v>79</v>
      </c>
      <c r="AY144" s="18" t="s">
        <v>144</v>
      </c>
      <c r="BE144" s="191">
        <f t="shared" ref="BE144:BE182" si="24">IF(N144="základní",J144,0)</f>
        <v>0</v>
      </c>
      <c r="BF144" s="191">
        <f t="shared" ref="BF144:BF182" si="25">IF(N144="snížená",J144,0)</f>
        <v>0</v>
      </c>
      <c r="BG144" s="191">
        <f t="shared" ref="BG144:BG182" si="26">IF(N144="zákl. přenesená",J144,0)</f>
        <v>0</v>
      </c>
      <c r="BH144" s="191">
        <f t="shared" ref="BH144:BH182" si="27">IF(N144="sníž. přenesená",J144,0)</f>
        <v>0</v>
      </c>
      <c r="BI144" s="191">
        <f t="shared" ref="BI144:BI182" si="28">IF(N144="nulová",J144,0)</f>
        <v>0</v>
      </c>
      <c r="BJ144" s="18" t="s">
        <v>79</v>
      </c>
      <c r="BK144" s="191">
        <f t="shared" ref="BK144:BK182" si="29">ROUND(I144*H144,2)</f>
        <v>0</v>
      </c>
      <c r="BL144" s="18" t="s">
        <v>152</v>
      </c>
      <c r="BM144" s="190" t="s">
        <v>500</v>
      </c>
    </row>
    <row r="145" spans="1:65" s="2" customFormat="1" ht="16.5" customHeight="1">
      <c r="A145" s="35"/>
      <c r="B145" s="36"/>
      <c r="C145" s="179" t="s">
        <v>71</v>
      </c>
      <c r="D145" s="179" t="s">
        <v>147</v>
      </c>
      <c r="E145" s="180" t="s">
        <v>1251</v>
      </c>
      <c r="F145" s="181" t="s">
        <v>1252</v>
      </c>
      <c r="G145" s="182" t="s">
        <v>237</v>
      </c>
      <c r="H145" s="183">
        <v>30</v>
      </c>
      <c r="I145" s="184"/>
      <c r="J145" s="185">
        <f t="shared" si="20"/>
        <v>0</v>
      </c>
      <c r="K145" s="181" t="s">
        <v>19</v>
      </c>
      <c r="L145" s="40"/>
      <c r="M145" s="186" t="s">
        <v>19</v>
      </c>
      <c r="N145" s="187" t="s">
        <v>42</v>
      </c>
      <c r="O145" s="65"/>
      <c r="P145" s="188">
        <f t="shared" si="21"/>
        <v>0</v>
      </c>
      <c r="Q145" s="188">
        <v>0</v>
      </c>
      <c r="R145" s="188">
        <f t="shared" si="22"/>
        <v>0</v>
      </c>
      <c r="S145" s="188">
        <v>0</v>
      </c>
      <c r="T145" s="189">
        <f t="shared" si="23"/>
        <v>0</v>
      </c>
      <c r="U145" s="35"/>
      <c r="V145" s="35"/>
      <c r="W145" s="35"/>
      <c r="X145" s="35"/>
      <c r="Y145" s="35"/>
      <c r="Z145" s="35"/>
      <c r="AA145" s="35"/>
      <c r="AB145" s="35"/>
      <c r="AC145" s="35"/>
      <c r="AD145" s="35"/>
      <c r="AE145" s="35"/>
      <c r="AR145" s="190" t="s">
        <v>152</v>
      </c>
      <c r="AT145" s="190" t="s">
        <v>147</v>
      </c>
      <c r="AU145" s="190" t="s">
        <v>79</v>
      </c>
      <c r="AY145" s="18" t="s">
        <v>144</v>
      </c>
      <c r="BE145" s="191">
        <f t="shared" si="24"/>
        <v>0</v>
      </c>
      <c r="BF145" s="191">
        <f t="shared" si="25"/>
        <v>0</v>
      </c>
      <c r="BG145" s="191">
        <f t="shared" si="26"/>
        <v>0</v>
      </c>
      <c r="BH145" s="191">
        <f t="shared" si="27"/>
        <v>0</v>
      </c>
      <c r="BI145" s="191">
        <f t="shared" si="28"/>
        <v>0</v>
      </c>
      <c r="BJ145" s="18" t="s">
        <v>79</v>
      </c>
      <c r="BK145" s="191">
        <f t="shared" si="29"/>
        <v>0</v>
      </c>
      <c r="BL145" s="18" t="s">
        <v>152</v>
      </c>
      <c r="BM145" s="190" t="s">
        <v>503</v>
      </c>
    </row>
    <row r="146" spans="1:65" s="2" customFormat="1" ht="16.5" customHeight="1">
      <c r="A146" s="35"/>
      <c r="B146" s="36"/>
      <c r="C146" s="179" t="s">
        <v>71</v>
      </c>
      <c r="D146" s="179" t="s">
        <v>147</v>
      </c>
      <c r="E146" s="180" t="s">
        <v>1253</v>
      </c>
      <c r="F146" s="181" t="s">
        <v>1254</v>
      </c>
      <c r="G146" s="182" t="s">
        <v>298</v>
      </c>
      <c r="H146" s="183">
        <v>69</v>
      </c>
      <c r="I146" s="184"/>
      <c r="J146" s="185">
        <f t="shared" si="20"/>
        <v>0</v>
      </c>
      <c r="K146" s="181" t="s">
        <v>19</v>
      </c>
      <c r="L146" s="40"/>
      <c r="M146" s="186" t="s">
        <v>19</v>
      </c>
      <c r="N146" s="187" t="s">
        <v>42</v>
      </c>
      <c r="O146" s="65"/>
      <c r="P146" s="188">
        <f t="shared" si="21"/>
        <v>0</v>
      </c>
      <c r="Q146" s="188">
        <v>0</v>
      </c>
      <c r="R146" s="188">
        <f t="shared" si="22"/>
        <v>0</v>
      </c>
      <c r="S146" s="188">
        <v>0</v>
      </c>
      <c r="T146" s="189">
        <f t="shared" si="23"/>
        <v>0</v>
      </c>
      <c r="U146" s="35"/>
      <c r="V146" s="35"/>
      <c r="W146" s="35"/>
      <c r="X146" s="35"/>
      <c r="Y146" s="35"/>
      <c r="Z146" s="35"/>
      <c r="AA146" s="35"/>
      <c r="AB146" s="35"/>
      <c r="AC146" s="35"/>
      <c r="AD146" s="35"/>
      <c r="AE146" s="35"/>
      <c r="AR146" s="190" t="s">
        <v>152</v>
      </c>
      <c r="AT146" s="190" t="s">
        <v>147</v>
      </c>
      <c r="AU146" s="190" t="s">
        <v>79</v>
      </c>
      <c r="AY146" s="18" t="s">
        <v>144</v>
      </c>
      <c r="BE146" s="191">
        <f t="shared" si="24"/>
        <v>0</v>
      </c>
      <c r="BF146" s="191">
        <f t="shared" si="25"/>
        <v>0</v>
      </c>
      <c r="BG146" s="191">
        <f t="shared" si="26"/>
        <v>0</v>
      </c>
      <c r="BH146" s="191">
        <f t="shared" si="27"/>
        <v>0</v>
      </c>
      <c r="BI146" s="191">
        <f t="shared" si="28"/>
        <v>0</v>
      </c>
      <c r="BJ146" s="18" t="s">
        <v>79</v>
      </c>
      <c r="BK146" s="191">
        <f t="shared" si="29"/>
        <v>0</v>
      </c>
      <c r="BL146" s="18" t="s">
        <v>152</v>
      </c>
      <c r="BM146" s="190" t="s">
        <v>506</v>
      </c>
    </row>
    <row r="147" spans="1:65" s="2" customFormat="1" ht="16.5" customHeight="1">
      <c r="A147" s="35"/>
      <c r="B147" s="36"/>
      <c r="C147" s="179" t="s">
        <v>71</v>
      </c>
      <c r="D147" s="179" t="s">
        <v>147</v>
      </c>
      <c r="E147" s="180" t="s">
        <v>1255</v>
      </c>
      <c r="F147" s="181" t="s">
        <v>1256</v>
      </c>
      <c r="G147" s="182" t="s">
        <v>298</v>
      </c>
      <c r="H147" s="183">
        <v>58</v>
      </c>
      <c r="I147" s="184"/>
      <c r="J147" s="185">
        <f t="shared" si="20"/>
        <v>0</v>
      </c>
      <c r="K147" s="181" t="s">
        <v>19</v>
      </c>
      <c r="L147" s="40"/>
      <c r="M147" s="186" t="s">
        <v>19</v>
      </c>
      <c r="N147" s="187" t="s">
        <v>42</v>
      </c>
      <c r="O147" s="65"/>
      <c r="P147" s="188">
        <f t="shared" si="21"/>
        <v>0</v>
      </c>
      <c r="Q147" s="188">
        <v>0</v>
      </c>
      <c r="R147" s="188">
        <f t="shared" si="22"/>
        <v>0</v>
      </c>
      <c r="S147" s="188">
        <v>0</v>
      </c>
      <c r="T147" s="189">
        <f t="shared" si="23"/>
        <v>0</v>
      </c>
      <c r="U147" s="35"/>
      <c r="V147" s="35"/>
      <c r="W147" s="35"/>
      <c r="X147" s="35"/>
      <c r="Y147" s="35"/>
      <c r="Z147" s="35"/>
      <c r="AA147" s="35"/>
      <c r="AB147" s="35"/>
      <c r="AC147" s="35"/>
      <c r="AD147" s="35"/>
      <c r="AE147" s="35"/>
      <c r="AR147" s="190" t="s">
        <v>152</v>
      </c>
      <c r="AT147" s="190" t="s">
        <v>147</v>
      </c>
      <c r="AU147" s="190" t="s">
        <v>79</v>
      </c>
      <c r="AY147" s="18" t="s">
        <v>144</v>
      </c>
      <c r="BE147" s="191">
        <f t="shared" si="24"/>
        <v>0</v>
      </c>
      <c r="BF147" s="191">
        <f t="shared" si="25"/>
        <v>0</v>
      </c>
      <c r="BG147" s="191">
        <f t="shared" si="26"/>
        <v>0</v>
      </c>
      <c r="BH147" s="191">
        <f t="shared" si="27"/>
        <v>0</v>
      </c>
      <c r="BI147" s="191">
        <f t="shared" si="28"/>
        <v>0</v>
      </c>
      <c r="BJ147" s="18" t="s">
        <v>79</v>
      </c>
      <c r="BK147" s="191">
        <f t="shared" si="29"/>
        <v>0</v>
      </c>
      <c r="BL147" s="18" t="s">
        <v>152</v>
      </c>
      <c r="BM147" s="190" t="s">
        <v>509</v>
      </c>
    </row>
    <row r="148" spans="1:65" s="2" customFormat="1" ht="16.5" customHeight="1">
      <c r="A148" s="35"/>
      <c r="B148" s="36"/>
      <c r="C148" s="179" t="s">
        <v>71</v>
      </c>
      <c r="D148" s="179" t="s">
        <v>147</v>
      </c>
      <c r="E148" s="180" t="s">
        <v>1257</v>
      </c>
      <c r="F148" s="181" t="s">
        <v>1258</v>
      </c>
      <c r="G148" s="182" t="s">
        <v>298</v>
      </c>
      <c r="H148" s="183">
        <v>20</v>
      </c>
      <c r="I148" s="184"/>
      <c r="J148" s="185">
        <f t="shared" si="20"/>
        <v>0</v>
      </c>
      <c r="K148" s="181" t="s">
        <v>19</v>
      </c>
      <c r="L148" s="40"/>
      <c r="M148" s="186" t="s">
        <v>19</v>
      </c>
      <c r="N148" s="187" t="s">
        <v>42</v>
      </c>
      <c r="O148" s="65"/>
      <c r="P148" s="188">
        <f t="shared" si="21"/>
        <v>0</v>
      </c>
      <c r="Q148" s="188">
        <v>0</v>
      </c>
      <c r="R148" s="188">
        <f t="shared" si="22"/>
        <v>0</v>
      </c>
      <c r="S148" s="188">
        <v>0</v>
      </c>
      <c r="T148" s="189">
        <f t="shared" si="23"/>
        <v>0</v>
      </c>
      <c r="U148" s="35"/>
      <c r="V148" s="35"/>
      <c r="W148" s="35"/>
      <c r="X148" s="35"/>
      <c r="Y148" s="35"/>
      <c r="Z148" s="35"/>
      <c r="AA148" s="35"/>
      <c r="AB148" s="35"/>
      <c r="AC148" s="35"/>
      <c r="AD148" s="35"/>
      <c r="AE148" s="35"/>
      <c r="AR148" s="190" t="s">
        <v>152</v>
      </c>
      <c r="AT148" s="190" t="s">
        <v>147</v>
      </c>
      <c r="AU148" s="190" t="s">
        <v>79</v>
      </c>
      <c r="AY148" s="18" t="s">
        <v>144</v>
      </c>
      <c r="BE148" s="191">
        <f t="shared" si="24"/>
        <v>0</v>
      </c>
      <c r="BF148" s="191">
        <f t="shared" si="25"/>
        <v>0</v>
      </c>
      <c r="BG148" s="191">
        <f t="shared" si="26"/>
        <v>0</v>
      </c>
      <c r="BH148" s="191">
        <f t="shared" si="27"/>
        <v>0</v>
      </c>
      <c r="BI148" s="191">
        <f t="shared" si="28"/>
        <v>0</v>
      </c>
      <c r="BJ148" s="18" t="s">
        <v>79</v>
      </c>
      <c r="BK148" s="191">
        <f t="shared" si="29"/>
        <v>0</v>
      </c>
      <c r="BL148" s="18" t="s">
        <v>152</v>
      </c>
      <c r="BM148" s="190" t="s">
        <v>512</v>
      </c>
    </row>
    <row r="149" spans="1:65" s="2" customFormat="1" ht="16.5" customHeight="1">
      <c r="A149" s="35"/>
      <c r="B149" s="36"/>
      <c r="C149" s="179" t="s">
        <v>71</v>
      </c>
      <c r="D149" s="179" t="s">
        <v>147</v>
      </c>
      <c r="E149" s="180" t="s">
        <v>1259</v>
      </c>
      <c r="F149" s="181" t="s">
        <v>1260</v>
      </c>
      <c r="G149" s="182" t="s">
        <v>298</v>
      </c>
      <c r="H149" s="183">
        <v>200</v>
      </c>
      <c r="I149" s="184"/>
      <c r="J149" s="185">
        <f t="shared" si="20"/>
        <v>0</v>
      </c>
      <c r="K149" s="181" t="s">
        <v>19</v>
      </c>
      <c r="L149" s="40"/>
      <c r="M149" s="186" t="s">
        <v>19</v>
      </c>
      <c r="N149" s="187" t="s">
        <v>42</v>
      </c>
      <c r="O149" s="65"/>
      <c r="P149" s="188">
        <f t="shared" si="21"/>
        <v>0</v>
      </c>
      <c r="Q149" s="188">
        <v>0</v>
      </c>
      <c r="R149" s="188">
        <f t="shared" si="22"/>
        <v>0</v>
      </c>
      <c r="S149" s="188">
        <v>0</v>
      </c>
      <c r="T149" s="189">
        <f t="shared" si="23"/>
        <v>0</v>
      </c>
      <c r="U149" s="35"/>
      <c r="V149" s="35"/>
      <c r="W149" s="35"/>
      <c r="X149" s="35"/>
      <c r="Y149" s="35"/>
      <c r="Z149" s="35"/>
      <c r="AA149" s="35"/>
      <c r="AB149" s="35"/>
      <c r="AC149" s="35"/>
      <c r="AD149" s="35"/>
      <c r="AE149" s="35"/>
      <c r="AR149" s="190" t="s">
        <v>152</v>
      </c>
      <c r="AT149" s="190" t="s">
        <v>147</v>
      </c>
      <c r="AU149" s="190" t="s">
        <v>79</v>
      </c>
      <c r="AY149" s="18" t="s">
        <v>144</v>
      </c>
      <c r="BE149" s="191">
        <f t="shared" si="24"/>
        <v>0</v>
      </c>
      <c r="BF149" s="191">
        <f t="shared" si="25"/>
        <v>0</v>
      </c>
      <c r="BG149" s="191">
        <f t="shared" si="26"/>
        <v>0</v>
      </c>
      <c r="BH149" s="191">
        <f t="shared" si="27"/>
        <v>0</v>
      </c>
      <c r="BI149" s="191">
        <f t="shared" si="28"/>
        <v>0</v>
      </c>
      <c r="BJ149" s="18" t="s">
        <v>79</v>
      </c>
      <c r="BK149" s="191">
        <f t="shared" si="29"/>
        <v>0</v>
      </c>
      <c r="BL149" s="18" t="s">
        <v>152</v>
      </c>
      <c r="BM149" s="190" t="s">
        <v>515</v>
      </c>
    </row>
    <row r="150" spans="1:65" s="2" customFormat="1" ht="16.5" customHeight="1">
      <c r="A150" s="35"/>
      <c r="B150" s="36"/>
      <c r="C150" s="179" t="s">
        <v>71</v>
      </c>
      <c r="D150" s="179" t="s">
        <v>147</v>
      </c>
      <c r="E150" s="180" t="s">
        <v>1261</v>
      </c>
      <c r="F150" s="181" t="s">
        <v>1262</v>
      </c>
      <c r="G150" s="182" t="s">
        <v>298</v>
      </c>
      <c r="H150" s="183">
        <v>635</v>
      </c>
      <c r="I150" s="184"/>
      <c r="J150" s="185">
        <f t="shared" si="20"/>
        <v>0</v>
      </c>
      <c r="K150" s="181" t="s">
        <v>19</v>
      </c>
      <c r="L150" s="40"/>
      <c r="M150" s="186" t="s">
        <v>19</v>
      </c>
      <c r="N150" s="187" t="s">
        <v>42</v>
      </c>
      <c r="O150" s="65"/>
      <c r="P150" s="188">
        <f t="shared" si="21"/>
        <v>0</v>
      </c>
      <c r="Q150" s="188">
        <v>0</v>
      </c>
      <c r="R150" s="188">
        <f t="shared" si="22"/>
        <v>0</v>
      </c>
      <c r="S150" s="188">
        <v>0</v>
      </c>
      <c r="T150" s="189">
        <f t="shared" si="23"/>
        <v>0</v>
      </c>
      <c r="U150" s="35"/>
      <c r="V150" s="35"/>
      <c r="W150" s="35"/>
      <c r="X150" s="35"/>
      <c r="Y150" s="35"/>
      <c r="Z150" s="35"/>
      <c r="AA150" s="35"/>
      <c r="AB150" s="35"/>
      <c r="AC150" s="35"/>
      <c r="AD150" s="35"/>
      <c r="AE150" s="35"/>
      <c r="AR150" s="190" t="s">
        <v>152</v>
      </c>
      <c r="AT150" s="190" t="s">
        <v>147</v>
      </c>
      <c r="AU150" s="190" t="s">
        <v>79</v>
      </c>
      <c r="AY150" s="18" t="s">
        <v>144</v>
      </c>
      <c r="BE150" s="191">
        <f t="shared" si="24"/>
        <v>0</v>
      </c>
      <c r="BF150" s="191">
        <f t="shared" si="25"/>
        <v>0</v>
      </c>
      <c r="BG150" s="191">
        <f t="shared" si="26"/>
        <v>0</v>
      </c>
      <c r="BH150" s="191">
        <f t="shared" si="27"/>
        <v>0</v>
      </c>
      <c r="BI150" s="191">
        <f t="shared" si="28"/>
        <v>0</v>
      </c>
      <c r="BJ150" s="18" t="s">
        <v>79</v>
      </c>
      <c r="BK150" s="191">
        <f t="shared" si="29"/>
        <v>0</v>
      </c>
      <c r="BL150" s="18" t="s">
        <v>152</v>
      </c>
      <c r="BM150" s="190" t="s">
        <v>518</v>
      </c>
    </row>
    <row r="151" spans="1:65" s="2" customFormat="1" ht="16.5" customHeight="1">
      <c r="A151" s="35"/>
      <c r="B151" s="36"/>
      <c r="C151" s="179" t="s">
        <v>71</v>
      </c>
      <c r="D151" s="179" t="s">
        <v>147</v>
      </c>
      <c r="E151" s="180" t="s">
        <v>1263</v>
      </c>
      <c r="F151" s="181" t="s">
        <v>1264</v>
      </c>
      <c r="G151" s="182" t="s">
        <v>298</v>
      </c>
      <c r="H151" s="183">
        <v>40</v>
      </c>
      <c r="I151" s="184"/>
      <c r="J151" s="185">
        <f t="shared" si="20"/>
        <v>0</v>
      </c>
      <c r="K151" s="181" t="s">
        <v>19</v>
      </c>
      <c r="L151" s="40"/>
      <c r="M151" s="186" t="s">
        <v>19</v>
      </c>
      <c r="N151" s="187" t="s">
        <v>42</v>
      </c>
      <c r="O151" s="65"/>
      <c r="P151" s="188">
        <f t="shared" si="21"/>
        <v>0</v>
      </c>
      <c r="Q151" s="188">
        <v>0</v>
      </c>
      <c r="R151" s="188">
        <f t="shared" si="22"/>
        <v>0</v>
      </c>
      <c r="S151" s="188">
        <v>0</v>
      </c>
      <c r="T151" s="189">
        <f t="shared" si="23"/>
        <v>0</v>
      </c>
      <c r="U151" s="35"/>
      <c r="V151" s="35"/>
      <c r="W151" s="35"/>
      <c r="X151" s="35"/>
      <c r="Y151" s="35"/>
      <c r="Z151" s="35"/>
      <c r="AA151" s="35"/>
      <c r="AB151" s="35"/>
      <c r="AC151" s="35"/>
      <c r="AD151" s="35"/>
      <c r="AE151" s="35"/>
      <c r="AR151" s="190" t="s">
        <v>152</v>
      </c>
      <c r="AT151" s="190" t="s">
        <v>147</v>
      </c>
      <c r="AU151" s="190" t="s">
        <v>79</v>
      </c>
      <c r="AY151" s="18" t="s">
        <v>144</v>
      </c>
      <c r="BE151" s="191">
        <f t="shared" si="24"/>
        <v>0</v>
      </c>
      <c r="BF151" s="191">
        <f t="shared" si="25"/>
        <v>0</v>
      </c>
      <c r="BG151" s="191">
        <f t="shared" si="26"/>
        <v>0</v>
      </c>
      <c r="BH151" s="191">
        <f t="shared" si="27"/>
        <v>0</v>
      </c>
      <c r="BI151" s="191">
        <f t="shared" si="28"/>
        <v>0</v>
      </c>
      <c r="BJ151" s="18" t="s">
        <v>79</v>
      </c>
      <c r="BK151" s="191">
        <f t="shared" si="29"/>
        <v>0</v>
      </c>
      <c r="BL151" s="18" t="s">
        <v>152</v>
      </c>
      <c r="BM151" s="190" t="s">
        <v>520</v>
      </c>
    </row>
    <row r="152" spans="1:65" s="2" customFormat="1" ht="16.5" customHeight="1">
      <c r="A152" s="35"/>
      <c r="B152" s="36"/>
      <c r="C152" s="179" t="s">
        <v>71</v>
      </c>
      <c r="D152" s="179" t="s">
        <v>147</v>
      </c>
      <c r="E152" s="180" t="s">
        <v>1265</v>
      </c>
      <c r="F152" s="181" t="s">
        <v>1266</v>
      </c>
      <c r="G152" s="182" t="s">
        <v>298</v>
      </c>
      <c r="H152" s="183">
        <v>247</v>
      </c>
      <c r="I152" s="184"/>
      <c r="J152" s="185">
        <f t="shared" si="20"/>
        <v>0</v>
      </c>
      <c r="K152" s="181" t="s">
        <v>19</v>
      </c>
      <c r="L152" s="40"/>
      <c r="M152" s="186" t="s">
        <v>19</v>
      </c>
      <c r="N152" s="187" t="s">
        <v>42</v>
      </c>
      <c r="O152" s="65"/>
      <c r="P152" s="188">
        <f t="shared" si="21"/>
        <v>0</v>
      </c>
      <c r="Q152" s="188">
        <v>0</v>
      </c>
      <c r="R152" s="188">
        <f t="shared" si="22"/>
        <v>0</v>
      </c>
      <c r="S152" s="188">
        <v>0</v>
      </c>
      <c r="T152" s="189">
        <f t="shared" si="23"/>
        <v>0</v>
      </c>
      <c r="U152" s="35"/>
      <c r="V152" s="35"/>
      <c r="W152" s="35"/>
      <c r="X152" s="35"/>
      <c r="Y152" s="35"/>
      <c r="Z152" s="35"/>
      <c r="AA152" s="35"/>
      <c r="AB152" s="35"/>
      <c r="AC152" s="35"/>
      <c r="AD152" s="35"/>
      <c r="AE152" s="35"/>
      <c r="AR152" s="190" t="s">
        <v>152</v>
      </c>
      <c r="AT152" s="190" t="s">
        <v>147</v>
      </c>
      <c r="AU152" s="190" t="s">
        <v>79</v>
      </c>
      <c r="AY152" s="18" t="s">
        <v>144</v>
      </c>
      <c r="BE152" s="191">
        <f t="shared" si="24"/>
        <v>0</v>
      </c>
      <c r="BF152" s="191">
        <f t="shared" si="25"/>
        <v>0</v>
      </c>
      <c r="BG152" s="191">
        <f t="shared" si="26"/>
        <v>0</v>
      </c>
      <c r="BH152" s="191">
        <f t="shared" si="27"/>
        <v>0</v>
      </c>
      <c r="BI152" s="191">
        <f t="shared" si="28"/>
        <v>0</v>
      </c>
      <c r="BJ152" s="18" t="s">
        <v>79</v>
      </c>
      <c r="BK152" s="191">
        <f t="shared" si="29"/>
        <v>0</v>
      </c>
      <c r="BL152" s="18" t="s">
        <v>152</v>
      </c>
      <c r="BM152" s="190" t="s">
        <v>523</v>
      </c>
    </row>
    <row r="153" spans="1:65" s="2" customFormat="1" ht="16.5" customHeight="1">
      <c r="A153" s="35"/>
      <c r="B153" s="36"/>
      <c r="C153" s="179" t="s">
        <v>71</v>
      </c>
      <c r="D153" s="179" t="s">
        <v>147</v>
      </c>
      <c r="E153" s="180" t="s">
        <v>1267</v>
      </c>
      <c r="F153" s="181" t="s">
        <v>1268</v>
      </c>
      <c r="G153" s="182" t="s">
        <v>298</v>
      </c>
      <c r="H153" s="183">
        <v>210</v>
      </c>
      <c r="I153" s="184"/>
      <c r="J153" s="185">
        <f t="shared" si="20"/>
        <v>0</v>
      </c>
      <c r="K153" s="181" t="s">
        <v>19</v>
      </c>
      <c r="L153" s="40"/>
      <c r="M153" s="186" t="s">
        <v>19</v>
      </c>
      <c r="N153" s="187" t="s">
        <v>42</v>
      </c>
      <c r="O153" s="65"/>
      <c r="P153" s="188">
        <f t="shared" si="21"/>
        <v>0</v>
      </c>
      <c r="Q153" s="188">
        <v>0</v>
      </c>
      <c r="R153" s="188">
        <f t="shared" si="22"/>
        <v>0</v>
      </c>
      <c r="S153" s="188">
        <v>0</v>
      </c>
      <c r="T153" s="189">
        <f t="shared" si="23"/>
        <v>0</v>
      </c>
      <c r="U153" s="35"/>
      <c r="V153" s="35"/>
      <c r="W153" s="35"/>
      <c r="X153" s="35"/>
      <c r="Y153" s="35"/>
      <c r="Z153" s="35"/>
      <c r="AA153" s="35"/>
      <c r="AB153" s="35"/>
      <c r="AC153" s="35"/>
      <c r="AD153" s="35"/>
      <c r="AE153" s="35"/>
      <c r="AR153" s="190" t="s">
        <v>152</v>
      </c>
      <c r="AT153" s="190" t="s">
        <v>147</v>
      </c>
      <c r="AU153" s="190" t="s">
        <v>79</v>
      </c>
      <c r="AY153" s="18" t="s">
        <v>144</v>
      </c>
      <c r="BE153" s="191">
        <f t="shared" si="24"/>
        <v>0</v>
      </c>
      <c r="BF153" s="191">
        <f t="shared" si="25"/>
        <v>0</v>
      </c>
      <c r="BG153" s="191">
        <f t="shared" si="26"/>
        <v>0</v>
      </c>
      <c r="BH153" s="191">
        <f t="shared" si="27"/>
        <v>0</v>
      </c>
      <c r="BI153" s="191">
        <f t="shared" si="28"/>
        <v>0</v>
      </c>
      <c r="BJ153" s="18" t="s">
        <v>79</v>
      </c>
      <c r="BK153" s="191">
        <f t="shared" si="29"/>
        <v>0</v>
      </c>
      <c r="BL153" s="18" t="s">
        <v>152</v>
      </c>
      <c r="BM153" s="190" t="s">
        <v>1269</v>
      </c>
    </row>
    <row r="154" spans="1:65" s="2" customFormat="1" ht="16.5" customHeight="1">
      <c r="A154" s="35"/>
      <c r="B154" s="36"/>
      <c r="C154" s="179" t="s">
        <v>71</v>
      </c>
      <c r="D154" s="179" t="s">
        <v>147</v>
      </c>
      <c r="E154" s="180" t="s">
        <v>1270</v>
      </c>
      <c r="F154" s="181" t="s">
        <v>1271</v>
      </c>
      <c r="G154" s="182" t="s">
        <v>298</v>
      </c>
      <c r="H154" s="183">
        <v>168</v>
      </c>
      <c r="I154" s="184"/>
      <c r="J154" s="185">
        <f t="shared" si="20"/>
        <v>0</v>
      </c>
      <c r="K154" s="181" t="s">
        <v>19</v>
      </c>
      <c r="L154" s="40"/>
      <c r="M154" s="186" t="s">
        <v>19</v>
      </c>
      <c r="N154" s="187" t="s">
        <v>42</v>
      </c>
      <c r="O154" s="65"/>
      <c r="P154" s="188">
        <f t="shared" si="21"/>
        <v>0</v>
      </c>
      <c r="Q154" s="188">
        <v>0</v>
      </c>
      <c r="R154" s="188">
        <f t="shared" si="22"/>
        <v>0</v>
      </c>
      <c r="S154" s="188">
        <v>0</v>
      </c>
      <c r="T154" s="189">
        <f t="shared" si="23"/>
        <v>0</v>
      </c>
      <c r="U154" s="35"/>
      <c r="V154" s="35"/>
      <c r="W154" s="35"/>
      <c r="X154" s="35"/>
      <c r="Y154" s="35"/>
      <c r="Z154" s="35"/>
      <c r="AA154" s="35"/>
      <c r="AB154" s="35"/>
      <c r="AC154" s="35"/>
      <c r="AD154" s="35"/>
      <c r="AE154" s="35"/>
      <c r="AR154" s="190" t="s">
        <v>152</v>
      </c>
      <c r="AT154" s="190" t="s">
        <v>147</v>
      </c>
      <c r="AU154" s="190" t="s">
        <v>79</v>
      </c>
      <c r="AY154" s="18" t="s">
        <v>144</v>
      </c>
      <c r="BE154" s="191">
        <f t="shared" si="24"/>
        <v>0</v>
      </c>
      <c r="BF154" s="191">
        <f t="shared" si="25"/>
        <v>0</v>
      </c>
      <c r="BG154" s="191">
        <f t="shared" si="26"/>
        <v>0</v>
      </c>
      <c r="BH154" s="191">
        <f t="shared" si="27"/>
        <v>0</v>
      </c>
      <c r="BI154" s="191">
        <f t="shared" si="28"/>
        <v>0</v>
      </c>
      <c r="BJ154" s="18" t="s">
        <v>79</v>
      </c>
      <c r="BK154" s="191">
        <f t="shared" si="29"/>
        <v>0</v>
      </c>
      <c r="BL154" s="18" t="s">
        <v>152</v>
      </c>
      <c r="BM154" s="190" t="s">
        <v>1272</v>
      </c>
    </row>
    <row r="155" spans="1:65" s="2" customFormat="1" ht="16.5" customHeight="1">
      <c r="A155" s="35"/>
      <c r="B155" s="36"/>
      <c r="C155" s="179" t="s">
        <v>71</v>
      </c>
      <c r="D155" s="179" t="s">
        <v>147</v>
      </c>
      <c r="E155" s="180" t="s">
        <v>1273</v>
      </c>
      <c r="F155" s="181" t="s">
        <v>1274</v>
      </c>
      <c r="G155" s="182" t="s">
        <v>298</v>
      </c>
      <c r="H155" s="183">
        <v>42</v>
      </c>
      <c r="I155" s="184"/>
      <c r="J155" s="185">
        <f t="shared" si="20"/>
        <v>0</v>
      </c>
      <c r="K155" s="181" t="s">
        <v>19</v>
      </c>
      <c r="L155" s="40"/>
      <c r="M155" s="186" t="s">
        <v>19</v>
      </c>
      <c r="N155" s="187" t="s">
        <v>42</v>
      </c>
      <c r="O155" s="65"/>
      <c r="P155" s="188">
        <f t="shared" si="21"/>
        <v>0</v>
      </c>
      <c r="Q155" s="188">
        <v>0</v>
      </c>
      <c r="R155" s="188">
        <f t="shared" si="22"/>
        <v>0</v>
      </c>
      <c r="S155" s="188">
        <v>0</v>
      </c>
      <c r="T155" s="189">
        <f t="shared" si="23"/>
        <v>0</v>
      </c>
      <c r="U155" s="35"/>
      <c r="V155" s="35"/>
      <c r="W155" s="35"/>
      <c r="X155" s="35"/>
      <c r="Y155" s="35"/>
      <c r="Z155" s="35"/>
      <c r="AA155" s="35"/>
      <c r="AB155" s="35"/>
      <c r="AC155" s="35"/>
      <c r="AD155" s="35"/>
      <c r="AE155" s="35"/>
      <c r="AR155" s="190" t="s">
        <v>152</v>
      </c>
      <c r="AT155" s="190" t="s">
        <v>147</v>
      </c>
      <c r="AU155" s="190" t="s">
        <v>79</v>
      </c>
      <c r="AY155" s="18" t="s">
        <v>144</v>
      </c>
      <c r="BE155" s="191">
        <f t="shared" si="24"/>
        <v>0</v>
      </c>
      <c r="BF155" s="191">
        <f t="shared" si="25"/>
        <v>0</v>
      </c>
      <c r="BG155" s="191">
        <f t="shared" si="26"/>
        <v>0</v>
      </c>
      <c r="BH155" s="191">
        <f t="shared" si="27"/>
        <v>0</v>
      </c>
      <c r="BI155" s="191">
        <f t="shared" si="28"/>
        <v>0</v>
      </c>
      <c r="BJ155" s="18" t="s">
        <v>79</v>
      </c>
      <c r="BK155" s="191">
        <f t="shared" si="29"/>
        <v>0</v>
      </c>
      <c r="BL155" s="18" t="s">
        <v>152</v>
      </c>
      <c r="BM155" s="190" t="s">
        <v>1275</v>
      </c>
    </row>
    <row r="156" spans="1:65" s="2" customFormat="1" ht="16.5" customHeight="1">
      <c r="A156" s="35"/>
      <c r="B156" s="36"/>
      <c r="C156" s="179" t="s">
        <v>71</v>
      </c>
      <c r="D156" s="179" t="s">
        <v>147</v>
      </c>
      <c r="E156" s="180" t="s">
        <v>1276</v>
      </c>
      <c r="F156" s="181" t="s">
        <v>1277</v>
      </c>
      <c r="G156" s="182" t="s">
        <v>298</v>
      </c>
      <c r="H156" s="183">
        <v>10</v>
      </c>
      <c r="I156" s="184"/>
      <c r="J156" s="185">
        <f t="shared" si="20"/>
        <v>0</v>
      </c>
      <c r="K156" s="181" t="s">
        <v>19</v>
      </c>
      <c r="L156" s="40"/>
      <c r="M156" s="186" t="s">
        <v>19</v>
      </c>
      <c r="N156" s="187" t="s">
        <v>42</v>
      </c>
      <c r="O156" s="65"/>
      <c r="P156" s="188">
        <f t="shared" si="21"/>
        <v>0</v>
      </c>
      <c r="Q156" s="188">
        <v>0</v>
      </c>
      <c r="R156" s="188">
        <f t="shared" si="22"/>
        <v>0</v>
      </c>
      <c r="S156" s="188">
        <v>0</v>
      </c>
      <c r="T156" s="189">
        <f t="shared" si="23"/>
        <v>0</v>
      </c>
      <c r="U156" s="35"/>
      <c r="V156" s="35"/>
      <c r="W156" s="35"/>
      <c r="X156" s="35"/>
      <c r="Y156" s="35"/>
      <c r="Z156" s="35"/>
      <c r="AA156" s="35"/>
      <c r="AB156" s="35"/>
      <c r="AC156" s="35"/>
      <c r="AD156" s="35"/>
      <c r="AE156" s="35"/>
      <c r="AR156" s="190" t="s">
        <v>152</v>
      </c>
      <c r="AT156" s="190" t="s">
        <v>147</v>
      </c>
      <c r="AU156" s="190" t="s">
        <v>79</v>
      </c>
      <c r="AY156" s="18" t="s">
        <v>144</v>
      </c>
      <c r="BE156" s="191">
        <f t="shared" si="24"/>
        <v>0</v>
      </c>
      <c r="BF156" s="191">
        <f t="shared" si="25"/>
        <v>0</v>
      </c>
      <c r="BG156" s="191">
        <f t="shared" si="26"/>
        <v>0</v>
      </c>
      <c r="BH156" s="191">
        <f t="shared" si="27"/>
        <v>0</v>
      </c>
      <c r="BI156" s="191">
        <f t="shared" si="28"/>
        <v>0</v>
      </c>
      <c r="BJ156" s="18" t="s">
        <v>79</v>
      </c>
      <c r="BK156" s="191">
        <f t="shared" si="29"/>
        <v>0</v>
      </c>
      <c r="BL156" s="18" t="s">
        <v>152</v>
      </c>
      <c r="BM156" s="190" t="s">
        <v>1278</v>
      </c>
    </row>
    <row r="157" spans="1:65" s="2" customFormat="1" ht="16.5" customHeight="1">
      <c r="A157" s="35"/>
      <c r="B157" s="36"/>
      <c r="C157" s="179" t="s">
        <v>71</v>
      </c>
      <c r="D157" s="179" t="s">
        <v>147</v>
      </c>
      <c r="E157" s="180" t="s">
        <v>1279</v>
      </c>
      <c r="F157" s="181" t="s">
        <v>1280</v>
      </c>
      <c r="G157" s="182" t="s">
        <v>298</v>
      </c>
      <c r="H157" s="183">
        <v>60</v>
      </c>
      <c r="I157" s="184"/>
      <c r="J157" s="185">
        <f t="shared" si="20"/>
        <v>0</v>
      </c>
      <c r="K157" s="181" t="s">
        <v>19</v>
      </c>
      <c r="L157" s="40"/>
      <c r="M157" s="186" t="s">
        <v>19</v>
      </c>
      <c r="N157" s="187" t="s">
        <v>42</v>
      </c>
      <c r="O157" s="65"/>
      <c r="P157" s="188">
        <f t="shared" si="21"/>
        <v>0</v>
      </c>
      <c r="Q157" s="188">
        <v>0</v>
      </c>
      <c r="R157" s="188">
        <f t="shared" si="22"/>
        <v>0</v>
      </c>
      <c r="S157" s="188">
        <v>0</v>
      </c>
      <c r="T157" s="189">
        <f t="shared" si="23"/>
        <v>0</v>
      </c>
      <c r="U157" s="35"/>
      <c r="V157" s="35"/>
      <c r="W157" s="35"/>
      <c r="X157" s="35"/>
      <c r="Y157" s="35"/>
      <c r="Z157" s="35"/>
      <c r="AA157" s="35"/>
      <c r="AB157" s="35"/>
      <c r="AC157" s="35"/>
      <c r="AD157" s="35"/>
      <c r="AE157" s="35"/>
      <c r="AR157" s="190" t="s">
        <v>152</v>
      </c>
      <c r="AT157" s="190" t="s">
        <v>147</v>
      </c>
      <c r="AU157" s="190" t="s">
        <v>79</v>
      </c>
      <c r="AY157" s="18" t="s">
        <v>144</v>
      </c>
      <c r="BE157" s="191">
        <f t="shared" si="24"/>
        <v>0</v>
      </c>
      <c r="BF157" s="191">
        <f t="shared" si="25"/>
        <v>0</v>
      </c>
      <c r="BG157" s="191">
        <f t="shared" si="26"/>
        <v>0</v>
      </c>
      <c r="BH157" s="191">
        <f t="shared" si="27"/>
        <v>0</v>
      </c>
      <c r="BI157" s="191">
        <f t="shared" si="28"/>
        <v>0</v>
      </c>
      <c r="BJ157" s="18" t="s">
        <v>79</v>
      </c>
      <c r="BK157" s="191">
        <f t="shared" si="29"/>
        <v>0</v>
      </c>
      <c r="BL157" s="18" t="s">
        <v>152</v>
      </c>
      <c r="BM157" s="190" t="s">
        <v>1281</v>
      </c>
    </row>
    <row r="158" spans="1:65" s="2" customFormat="1" ht="16.5" customHeight="1">
      <c r="A158" s="35"/>
      <c r="B158" s="36"/>
      <c r="C158" s="179" t="s">
        <v>71</v>
      </c>
      <c r="D158" s="179" t="s">
        <v>147</v>
      </c>
      <c r="E158" s="180" t="s">
        <v>1282</v>
      </c>
      <c r="F158" s="181" t="s">
        <v>1283</v>
      </c>
      <c r="G158" s="182" t="s">
        <v>298</v>
      </c>
      <c r="H158" s="183">
        <v>3250</v>
      </c>
      <c r="I158" s="184"/>
      <c r="J158" s="185">
        <f t="shared" si="20"/>
        <v>0</v>
      </c>
      <c r="K158" s="181" t="s">
        <v>19</v>
      </c>
      <c r="L158" s="40"/>
      <c r="M158" s="186" t="s">
        <v>19</v>
      </c>
      <c r="N158" s="187" t="s">
        <v>42</v>
      </c>
      <c r="O158" s="65"/>
      <c r="P158" s="188">
        <f t="shared" si="21"/>
        <v>0</v>
      </c>
      <c r="Q158" s="188">
        <v>0</v>
      </c>
      <c r="R158" s="188">
        <f t="shared" si="22"/>
        <v>0</v>
      </c>
      <c r="S158" s="188">
        <v>0</v>
      </c>
      <c r="T158" s="189">
        <f t="shared" si="23"/>
        <v>0</v>
      </c>
      <c r="U158" s="35"/>
      <c r="V158" s="35"/>
      <c r="W158" s="35"/>
      <c r="X158" s="35"/>
      <c r="Y158" s="35"/>
      <c r="Z158" s="35"/>
      <c r="AA158" s="35"/>
      <c r="AB158" s="35"/>
      <c r="AC158" s="35"/>
      <c r="AD158" s="35"/>
      <c r="AE158" s="35"/>
      <c r="AR158" s="190" t="s">
        <v>152</v>
      </c>
      <c r="AT158" s="190" t="s">
        <v>147</v>
      </c>
      <c r="AU158" s="190" t="s">
        <v>79</v>
      </c>
      <c r="AY158" s="18" t="s">
        <v>144</v>
      </c>
      <c r="BE158" s="191">
        <f t="shared" si="24"/>
        <v>0</v>
      </c>
      <c r="BF158" s="191">
        <f t="shared" si="25"/>
        <v>0</v>
      </c>
      <c r="BG158" s="191">
        <f t="shared" si="26"/>
        <v>0</v>
      </c>
      <c r="BH158" s="191">
        <f t="shared" si="27"/>
        <v>0</v>
      </c>
      <c r="BI158" s="191">
        <f t="shared" si="28"/>
        <v>0</v>
      </c>
      <c r="BJ158" s="18" t="s">
        <v>79</v>
      </c>
      <c r="BK158" s="191">
        <f t="shared" si="29"/>
        <v>0</v>
      </c>
      <c r="BL158" s="18" t="s">
        <v>152</v>
      </c>
      <c r="BM158" s="190" t="s">
        <v>1284</v>
      </c>
    </row>
    <row r="159" spans="1:65" s="2" customFormat="1" ht="16.5" customHeight="1">
      <c r="A159" s="35"/>
      <c r="B159" s="36"/>
      <c r="C159" s="179" t="s">
        <v>71</v>
      </c>
      <c r="D159" s="179" t="s">
        <v>147</v>
      </c>
      <c r="E159" s="180" t="s">
        <v>1285</v>
      </c>
      <c r="F159" s="181" t="s">
        <v>1286</v>
      </c>
      <c r="G159" s="182" t="s">
        <v>298</v>
      </c>
      <c r="H159" s="183">
        <v>3570</v>
      </c>
      <c r="I159" s="184"/>
      <c r="J159" s="185">
        <f t="shared" si="20"/>
        <v>0</v>
      </c>
      <c r="K159" s="181" t="s">
        <v>19</v>
      </c>
      <c r="L159" s="40"/>
      <c r="M159" s="186" t="s">
        <v>19</v>
      </c>
      <c r="N159" s="187" t="s">
        <v>42</v>
      </c>
      <c r="O159" s="65"/>
      <c r="P159" s="188">
        <f t="shared" si="21"/>
        <v>0</v>
      </c>
      <c r="Q159" s="188">
        <v>0</v>
      </c>
      <c r="R159" s="188">
        <f t="shared" si="22"/>
        <v>0</v>
      </c>
      <c r="S159" s="188">
        <v>0</v>
      </c>
      <c r="T159" s="189">
        <f t="shared" si="23"/>
        <v>0</v>
      </c>
      <c r="U159" s="35"/>
      <c r="V159" s="35"/>
      <c r="W159" s="35"/>
      <c r="X159" s="35"/>
      <c r="Y159" s="35"/>
      <c r="Z159" s="35"/>
      <c r="AA159" s="35"/>
      <c r="AB159" s="35"/>
      <c r="AC159" s="35"/>
      <c r="AD159" s="35"/>
      <c r="AE159" s="35"/>
      <c r="AR159" s="190" t="s">
        <v>152</v>
      </c>
      <c r="AT159" s="190" t="s">
        <v>147</v>
      </c>
      <c r="AU159" s="190" t="s">
        <v>79</v>
      </c>
      <c r="AY159" s="18" t="s">
        <v>144</v>
      </c>
      <c r="BE159" s="191">
        <f t="shared" si="24"/>
        <v>0</v>
      </c>
      <c r="BF159" s="191">
        <f t="shared" si="25"/>
        <v>0</v>
      </c>
      <c r="BG159" s="191">
        <f t="shared" si="26"/>
        <v>0</v>
      </c>
      <c r="BH159" s="191">
        <f t="shared" si="27"/>
        <v>0</v>
      </c>
      <c r="BI159" s="191">
        <f t="shared" si="28"/>
        <v>0</v>
      </c>
      <c r="BJ159" s="18" t="s">
        <v>79</v>
      </c>
      <c r="BK159" s="191">
        <f t="shared" si="29"/>
        <v>0</v>
      </c>
      <c r="BL159" s="18" t="s">
        <v>152</v>
      </c>
      <c r="BM159" s="190" t="s">
        <v>1287</v>
      </c>
    </row>
    <row r="160" spans="1:65" s="2" customFormat="1" ht="16.5" customHeight="1">
      <c r="A160" s="35"/>
      <c r="B160" s="36"/>
      <c r="C160" s="179" t="s">
        <v>71</v>
      </c>
      <c r="D160" s="179" t="s">
        <v>147</v>
      </c>
      <c r="E160" s="180" t="s">
        <v>1288</v>
      </c>
      <c r="F160" s="181" t="s">
        <v>1289</v>
      </c>
      <c r="G160" s="182" t="s">
        <v>298</v>
      </c>
      <c r="H160" s="183">
        <v>690</v>
      </c>
      <c r="I160" s="184"/>
      <c r="J160" s="185">
        <f t="shared" si="20"/>
        <v>0</v>
      </c>
      <c r="K160" s="181" t="s">
        <v>19</v>
      </c>
      <c r="L160" s="40"/>
      <c r="M160" s="186" t="s">
        <v>19</v>
      </c>
      <c r="N160" s="187" t="s">
        <v>42</v>
      </c>
      <c r="O160" s="65"/>
      <c r="P160" s="188">
        <f t="shared" si="21"/>
        <v>0</v>
      </c>
      <c r="Q160" s="188">
        <v>0</v>
      </c>
      <c r="R160" s="188">
        <f t="shared" si="22"/>
        <v>0</v>
      </c>
      <c r="S160" s="188">
        <v>0</v>
      </c>
      <c r="T160" s="189">
        <f t="shared" si="23"/>
        <v>0</v>
      </c>
      <c r="U160" s="35"/>
      <c r="V160" s="35"/>
      <c r="W160" s="35"/>
      <c r="X160" s="35"/>
      <c r="Y160" s="35"/>
      <c r="Z160" s="35"/>
      <c r="AA160" s="35"/>
      <c r="AB160" s="35"/>
      <c r="AC160" s="35"/>
      <c r="AD160" s="35"/>
      <c r="AE160" s="35"/>
      <c r="AR160" s="190" t="s">
        <v>152</v>
      </c>
      <c r="AT160" s="190" t="s">
        <v>147</v>
      </c>
      <c r="AU160" s="190" t="s">
        <v>79</v>
      </c>
      <c r="AY160" s="18" t="s">
        <v>144</v>
      </c>
      <c r="BE160" s="191">
        <f t="shared" si="24"/>
        <v>0</v>
      </c>
      <c r="BF160" s="191">
        <f t="shared" si="25"/>
        <v>0</v>
      </c>
      <c r="BG160" s="191">
        <f t="shared" si="26"/>
        <v>0</v>
      </c>
      <c r="BH160" s="191">
        <f t="shared" si="27"/>
        <v>0</v>
      </c>
      <c r="BI160" s="191">
        <f t="shared" si="28"/>
        <v>0</v>
      </c>
      <c r="BJ160" s="18" t="s">
        <v>79</v>
      </c>
      <c r="BK160" s="191">
        <f t="shared" si="29"/>
        <v>0</v>
      </c>
      <c r="BL160" s="18" t="s">
        <v>152</v>
      </c>
      <c r="BM160" s="190" t="s">
        <v>1290</v>
      </c>
    </row>
    <row r="161" spans="1:65" s="2" customFormat="1" ht="16.5" customHeight="1">
      <c r="A161" s="35"/>
      <c r="B161" s="36"/>
      <c r="C161" s="179" t="s">
        <v>71</v>
      </c>
      <c r="D161" s="179" t="s">
        <v>147</v>
      </c>
      <c r="E161" s="180" t="s">
        <v>1291</v>
      </c>
      <c r="F161" s="181" t="s">
        <v>1292</v>
      </c>
      <c r="G161" s="182" t="s">
        <v>298</v>
      </c>
      <c r="H161" s="183">
        <v>40</v>
      </c>
      <c r="I161" s="184"/>
      <c r="J161" s="185">
        <f t="shared" si="20"/>
        <v>0</v>
      </c>
      <c r="K161" s="181" t="s">
        <v>19</v>
      </c>
      <c r="L161" s="40"/>
      <c r="M161" s="186" t="s">
        <v>19</v>
      </c>
      <c r="N161" s="187" t="s">
        <v>42</v>
      </c>
      <c r="O161" s="65"/>
      <c r="P161" s="188">
        <f t="shared" si="21"/>
        <v>0</v>
      </c>
      <c r="Q161" s="188">
        <v>0</v>
      </c>
      <c r="R161" s="188">
        <f t="shared" si="22"/>
        <v>0</v>
      </c>
      <c r="S161" s="188">
        <v>0</v>
      </c>
      <c r="T161" s="189">
        <f t="shared" si="23"/>
        <v>0</v>
      </c>
      <c r="U161" s="35"/>
      <c r="V161" s="35"/>
      <c r="W161" s="35"/>
      <c r="X161" s="35"/>
      <c r="Y161" s="35"/>
      <c r="Z161" s="35"/>
      <c r="AA161" s="35"/>
      <c r="AB161" s="35"/>
      <c r="AC161" s="35"/>
      <c r="AD161" s="35"/>
      <c r="AE161" s="35"/>
      <c r="AR161" s="190" t="s">
        <v>152</v>
      </c>
      <c r="AT161" s="190" t="s">
        <v>147</v>
      </c>
      <c r="AU161" s="190" t="s">
        <v>79</v>
      </c>
      <c r="AY161" s="18" t="s">
        <v>144</v>
      </c>
      <c r="BE161" s="191">
        <f t="shared" si="24"/>
        <v>0</v>
      </c>
      <c r="BF161" s="191">
        <f t="shared" si="25"/>
        <v>0</v>
      </c>
      <c r="BG161" s="191">
        <f t="shared" si="26"/>
        <v>0</v>
      </c>
      <c r="BH161" s="191">
        <f t="shared" si="27"/>
        <v>0</v>
      </c>
      <c r="BI161" s="191">
        <f t="shared" si="28"/>
        <v>0</v>
      </c>
      <c r="BJ161" s="18" t="s">
        <v>79</v>
      </c>
      <c r="BK161" s="191">
        <f t="shared" si="29"/>
        <v>0</v>
      </c>
      <c r="BL161" s="18" t="s">
        <v>152</v>
      </c>
      <c r="BM161" s="190" t="s">
        <v>1293</v>
      </c>
    </row>
    <row r="162" spans="1:65" s="2" customFormat="1" ht="16.5" customHeight="1">
      <c r="A162" s="35"/>
      <c r="B162" s="36"/>
      <c r="C162" s="179" t="s">
        <v>71</v>
      </c>
      <c r="D162" s="179" t="s">
        <v>147</v>
      </c>
      <c r="E162" s="180" t="s">
        <v>1294</v>
      </c>
      <c r="F162" s="181" t="s">
        <v>1295</v>
      </c>
      <c r="G162" s="182" t="s">
        <v>1296</v>
      </c>
      <c r="H162" s="183">
        <v>41</v>
      </c>
      <c r="I162" s="184"/>
      <c r="J162" s="185">
        <f t="shared" si="20"/>
        <v>0</v>
      </c>
      <c r="K162" s="181" t="s">
        <v>19</v>
      </c>
      <c r="L162" s="40"/>
      <c r="M162" s="186" t="s">
        <v>19</v>
      </c>
      <c r="N162" s="187" t="s">
        <v>42</v>
      </c>
      <c r="O162" s="65"/>
      <c r="P162" s="188">
        <f t="shared" si="21"/>
        <v>0</v>
      </c>
      <c r="Q162" s="188">
        <v>0</v>
      </c>
      <c r="R162" s="188">
        <f t="shared" si="22"/>
        <v>0</v>
      </c>
      <c r="S162" s="188">
        <v>0</v>
      </c>
      <c r="T162" s="189">
        <f t="shared" si="23"/>
        <v>0</v>
      </c>
      <c r="U162" s="35"/>
      <c r="V162" s="35"/>
      <c r="W162" s="35"/>
      <c r="X162" s="35"/>
      <c r="Y162" s="35"/>
      <c r="Z162" s="35"/>
      <c r="AA162" s="35"/>
      <c r="AB162" s="35"/>
      <c r="AC162" s="35"/>
      <c r="AD162" s="35"/>
      <c r="AE162" s="35"/>
      <c r="AR162" s="190" t="s">
        <v>152</v>
      </c>
      <c r="AT162" s="190" t="s">
        <v>147</v>
      </c>
      <c r="AU162" s="190" t="s">
        <v>79</v>
      </c>
      <c r="AY162" s="18" t="s">
        <v>144</v>
      </c>
      <c r="BE162" s="191">
        <f t="shared" si="24"/>
        <v>0</v>
      </c>
      <c r="BF162" s="191">
        <f t="shared" si="25"/>
        <v>0</v>
      </c>
      <c r="BG162" s="191">
        <f t="shared" si="26"/>
        <v>0</v>
      </c>
      <c r="BH162" s="191">
        <f t="shared" si="27"/>
        <v>0</v>
      </c>
      <c r="BI162" s="191">
        <f t="shared" si="28"/>
        <v>0</v>
      </c>
      <c r="BJ162" s="18" t="s">
        <v>79</v>
      </c>
      <c r="BK162" s="191">
        <f t="shared" si="29"/>
        <v>0</v>
      </c>
      <c r="BL162" s="18" t="s">
        <v>152</v>
      </c>
      <c r="BM162" s="190" t="s">
        <v>1297</v>
      </c>
    </row>
    <row r="163" spans="1:65" s="2" customFormat="1" ht="16.5" customHeight="1">
      <c r="A163" s="35"/>
      <c r="B163" s="36"/>
      <c r="C163" s="179" t="s">
        <v>71</v>
      </c>
      <c r="D163" s="179" t="s">
        <v>147</v>
      </c>
      <c r="E163" s="180" t="s">
        <v>1298</v>
      </c>
      <c r="F163" s="181" t="s">
        <v>1299</v>
      </c>
      <c r="G163" s="182" t="s">
        <v>1138</v>
      </c>
      <c r="H163" s="183">
        <v>20</v>
      </c>
      <c r="I163" s="184"/>
      <c r="J163" s="185">
        <f t="shared" si="20"/>
        <v>0</v>
      </c>
      <c r="K163" s="181" t="s">
        <v>19</v>
      </c>
      <c r="L163" s="40"/>
      <c r="M163" s="186" t="s">
        <v>19</v>
      </c>
      <c r="N163" s="187" t="s">
        <v>42</v>
      </c>
      <c r="O163" s="65"/>
      <c r="P163" s="188">
        <f t="shared" si="21"/>
        <v>0</v>
      </c>
      <c r="Q163" s="188">
        <v>0</v>
      </c>
      <c r="R163" s="188">
        <f t="shared" si="22"/>
        <v>0</v>
      </c>
      <c r="S163" s="188">
        <v>0</v>
      </c>
      <c r="T163" s="189">
        <f t="shared" si="23"/>
        <v>0</v>
      </c>
      <c r="U163" s="35"/>
      <c r="V163" s="35"/>
      <c r="W163" s="35"/>
      <c r="X163" s="35"/>
      <c r="Y163" s="35"/>
      <c r="Z163" s="35"/>
      <c r="AA163" s="35"/>
      <c r="AB163" s="35"/>
      <c r="AC163" s="35"/>
      <c r="AD163" s="35"/>
      <c r="AE163" s="35"/>
      <c r="AR163" s="190" t="s">
        <v>152</v>
      </c>
      <c r="AT163" s="190" t="s">
        <v>147</v>
      </c>
      <c r="AU163" s="190" t="s">
        <v>79</v>
      </c>
      <c r="AY163" s="18" t="s">
        <v>144</v>
      </c>
      <c r="BE163" s="191">
        <f t="shared" si="24"/>
        <v>0</v>
      </c>
      <c r="BF163" s="191">
        <f t="shared" si="25"/>
        <v>0</v>
      </c>
      <c r="BG163" s="191">
        <f t="shared" si="26"/>
        <v>0</v>
      </c>
      <c r="BH163" s="191">
        <f t="shared" si="27"/>
        <v>0</v>
      </c>
      <c r="BI163" s="191">
        <f t="shared" si="28"/>
        <v>0</v>
      </c>
      <c r="BJ163" s="18" t="s">
        <v>79</v>
      </c>
      <c r="BK163" s="191">
        <f t="shared" si="29"/>
        <v>0</v>
      </c>
      <c r="BL163" s="18" t="s">
        <v>152</v>
      </c>
      <c r="BM163" s="190" t="s">
        <v>1300</v>
      </c>
    </row>
    <row r="164" spans="1:65" s="2" customFormat="1" ht="16.5" customHeight="1">
      <c r="A164" s="35"/>
      <c r="B164" s="36"/>
      <c r="C164" s="179" t="s">
        <v>71</v>
      </c>
      <c r="D164" s="179" t="s">
        <v>147</v>
      </c>
      <c r="E164" s="180" t="s">
        <v>1301</v>
      </c>
      <c r="F164" s="181" t="s">
        <v>1302</v>
      </c>
      <c r="G164" s="182" t="s">
        <v>1138</v>
      </c>
      <c r="H164" s="183">
        <v>80</v>
      </c>
      <c r="I164" s="184"/>
      <c r="J164" s="185">
        <f t="shared" si="20"/>
        <v>0</v>
      </c>
      <c r="K164" s="181" t="s">
        <v>19</v>
      </c>
      <c r="L164" s="40"/>
      <c r="M164" s="186" t="s">
        <v>19</v>
      </c>
      <c r="N164" s="187" t="s">
        <v>42</v>
      </c>
      <c r="O164" s="65"/>
      <c r="P164" s="188">
        <f t="shared" si="21"/>
        <v>0</v>
      </c>
      <c r="Q164" s="188">
        <v>0</v>
      </c>
      <c r="R164" s="188">
        <f t="shared" si="22"/>
        <v>0</v>
      </c>
      <c r="S164" s="188">
        <v>0</v>
      </c>
      <c r="T164" s="189">
        <f t="shared" si="23"/>
        <v>0</v>
      </c>
      <c r="U164" s="35"/>
      <c r="V164" s="35"/>
      <c r="W164" s="35"/>
      <c r="X164" s="35"/>
      <c r="Y164" s="35"/>
      <c r="Z164" s="35"/>
      <c r="AA164" s="35"/>
      <c r="AB164" s="35"/>
      <c r="AC164" s="35"/>
      <c r="AD164" s="35"/>
      <c r="AE164" s="35"/>
      <c r="AR164" s="190" t="s">
        <v>152</v>
      </c>
      <c r="AT164" s="190" t="s">
        <v>147</v>
      </c>
      <c r="AU164" s="190" t="s">
        <v>79</v>
      </c>
      <c r="AY164" s="18" t="s">
        <v>144</v>
      </c>
      <c r="BE164" s="191">
        <f t="shared" si="24"/>
        <v>0</v>
      </c>
      <c r="BF164" s="191">
        <f t="shared" si="25"/>
        <v>0</v>
      </c>
      <c r="BG164" s="191">
        <f t="shared" si="26"/>
        <v>0</v>
      </c>
      <c r="BH164" s="191">
        <f t="shared" si="27"/>
        <v>0</v>
      </c>
      <c r="BI164" s="191">
        <f t="shared" si="28"/>
        <v>0</v>
      </c>
      <c r="BJ164" s="18" t="s">
        <v>79</v>
      </c>
      <c r="BK164" s="191">
        <f t="shared" si="29"/>
        <v>0</v>
      </c>
      <c r="BL164" s="18" t="s">
        <v>152</v>
      </c>
      <c r="BM164" s="190" t="s">
        <v>1303</v>
      </c>
    </row>
    <row r="165" spans="1:65" s="2" customFormat="1" ht="16.5" customHeight="1">
      <c r="A165" s="35"/>
      <c r="B165" s="36"/>
      <c r="C165" s="179" t="s">
        <v>71</v>
      </c>
      <c r="D165" s="179" t="s">
        <v>147</v>
      </c>
      <c r="E165" s="180" t="s">
        <v>1304</v>
      </c>
      <c r="F165" s="181" t="s">
        <v>1305</v>
      </c>
      <c r="G165" s="182" t="s">
        <v>1138</v>
      </c>
      <c r="H165" s="183">
        <v>40</v>
      </c>
      <c r="I165" s="184"/>
      <c r="J165" s="185">
        <f t="shared" si="20"/>
        <v>0</v>
      </c>
      <c r="K165" s="181" t="s">
        <v>19</v>
      </c>
      <c r="L165" s="40"/>
      <c r="M165" s="186" t="s">
        <v>19</v>
      </c>
      <c r="N165" s="187" t="s">
        <v>42</v>
      </c>
      <c r="O165" s="65"/>
      <c r="P165" s="188">
        <f t="shared" si="21"/>
        <v>0</v>
      </c>
      <c r="Q165" s="188">
        <v>0</v>
      </c>
      <c r="R165" s="188">
        <f t="shared" si="22"/>
        <v>0</v>
      </c>
      <c r="S165" s="188">
        <v>0</v>
      </c>
      <c r="T165" s="189">
        <f t="shared" si="23"/>
        <v>0</v>
      </c>
      <c r="U165" s="35"/>
      <c r="V165" s="35"/>
      <c r="W165" s="35"/>
      <c r="X165" s="35"/>
      <c r="Y165" s="35"/>
      <c r="Z165" s="35"/>
      <c r="AA165" s="35"/>
      <c r="AB165" s="35"/>
      <c r="AC165" s="35"/>
      <c r="AD165" s="35"/>
      <c r="AE165" s="35"/>
      <c r="AR165" s="190" t="s">
        <v>152</v>
      </c>
      <c r="AT165" s="190" t="s">
        <v>147</v>
      </c>
      <c r="AU165" s="190" t="s">
        <v>79</v>
      </c>
      <c r="AY165" s="18" t="s">
        <v>144</v>
      </c>
      <c r="BE165" s="191">
        <f t="shared" si="24"/>
        <v>0</v>
      </c>
      <c r="BF165" s="191">
        <f t="shared" si="25"/>
        <v>0</v>
      </c>
      <c r="BG165" s="191">
        <f t="shared" si="26"/>
        <v>0</v>
      </c>
      <c r="BH165" s="191">
        <f t="shared" si="27"/>
        <v>0</v>
      </c>
      <c r="BI165" s="191">
        <f t="shared" si="28"/>
        <v>0</v>
      </c>
      <c r="BJ165" s="18" t="s">
        <v>79</v>
      </c>
      <c r="BK165" s="191">
        <f t="shared" si="29"/>
        <v>0</v>
      </c>
      <c r="BL165" s="18" t="s">
        <v>152</v>
      </c>
      <c r="BM165" s="190" t="s">
        <v>1306</v>
      </c>
    </row>
    <row r="166" spans="1:65" s="2" customFormat="1" ht="16.5" customHeight="1">
      <c r="A166" s="35"/>
      <c r="B166" s="36"/>
      <c r="C166" s="179" t="s">
        <v>71</v>
      </c>
      <c r="D166" s="179" t="s">
        <v>147</v>
      </c>
      <c r="E166" s="180" t="s">
        <v>1307</v>
      </c>
      <c r="F166" s="181" t="s">
        <v>1308</v>
      </c>
      <c r="G166" s="182" t="s">
        <v>1309</v>
      </c>
      <c r="H166" s="183">
        <v>40</v>
      </c>
      <c r="I166" s="184"/>
      <c r="J166" s="185">
        <f t="shared" si="20"/>
        <v>0</v>
      </c>
      <c r="K166" s="181" t="s">
        <v>19</v>
      </c>
      <c r="L166" s="40"/>
      <c r="M166" s="186" t="s">
        <v>19</v>
      </c>
      <c r="N166" s="187" t="s">
        <v>42</v>
      </c>
      <c r="O166" s="65"/>
      <c r="P166" s="188">
        <f t="shared" si="21"/>
        <v>0</v>
      </c>
      <c r="Q166" s="188">
        <v>0</v>
      </c>
      <c r="R166" s="188">
        <f t="shared" si="22"/>
        <v>0</v>
      </c>
      <c r="S166" s="188">
        <v>0</v>
      </c>
      <c r="T166" s="189">
        <f t="shared" si="23"/>
        <v>0</v>
      </c>
      <c r="U166" s="35"/>
      <c r="V166" s="35"/>
      <c r="W166" s="35"/>
      <c r="X166" s="35"/>
      <c r="Y166" s="35"/>
      <c r="Z166" s="35"/>
      <c r="AA166" s="35"/>
      <c r="AB166" s="35"/>
      <c r="AC166" s="35"/>
      <c r="AD166" s="35"/>
      <c r="AE166" s="35"/>
      <c r="AR166" s="190" t="s">
        <v>152</v>
      </c>
      <c r="AT166" s="190" t="s">
        <v>147</v>
      </c>
      <c r="AU166" s="190" t="s">
        <v>79</v>
      </c>
      <c r="AY166" s="18" t="s">
        <v>144</v>
      </c>
      <c r="BE166" s="191">
        <f t="shared" si="24"/>
        <v>0</v>
      </c>
      <c r="BF166" s="191">
        <f t="shared" si="25"/>
        <v>0</v>
      </c>
      <c r="BG166" s="191">
        <f t="shared" si="26"/>
        <v>0</v>
      </c>
      <c r="BH166" s="191">
        <f t="shared" si="27"/>
        <v>0</v>
      </c>
      <c r="BI166" s="191">
        <f t="shared" si="28"/>
        <v>0</v>
      </c>
      <c r="BJ166" s="18" t="s">
        <v>79</v>
      </c>
      <c r="BK166" s="191">
        <f t="shared" si="29"/>
        <v>0</v>
      </c>
      <c r="BL166" s="18" t="s">
        <v>152</v>
      </c>
      <c r="BM166" s="190" t="s">
        <v>1310</v>
      </c>
    </row>
    <row r="167" spans="1:65" s="2" customFormat="1" ht="16.5" customHeight="1">
      <c r="A167" s="35"/>
      <c r="B167" s="36"/>
      <c r="C167" s="179" t="s">
        <v>71</v>
      </c>
      <c r="D167" s="179" t="s">
        <v>147</v>
      </c>
      <c r="E167" s="180" t="s">
        <v>1311</v>
      </c>
      <c r="F167" s="181" t="s">
        <v>1312</v>
      </c>
      <c r="G167" s="182" t="s">
        <v>1138</v>
      </c>
      <c r="H167" s="183">
        <v>240</v>
      </c>
      <c r="I167" s="184"/>
      <c r="J167" s="185">
        <f t="shared" si="20"/>
        <v>0</v>
      </c>
      <c r="K167" s="181" t="s">
        <v>19</v>
      </c>
      <c r="L167" s="40"/>
      <c r="M167" s="186" t="s">
        <v>19</v>
      </c>
      <c r="N167" s="187" t="s">
        <v>42</v>
      </c>
      <c r="O167" s="65"/>
      <c r="P167" s="188">
        <f t="shared" si="21"/>
        <v>0</v>
      </c>
      <c r="Q167" s="188">
        <v>0</v>
      </c>
      <c r="R167" s="188">
        <f t="shared" si="22"/>
        <v>0</v>
      </c>
      <c r="S167" s="188">
        <v>0</v>
      </c>
      <c r="T167" s="189">
        <f t="shared" si="23"/>
        <v>0</v>
      </c>
      <c r="U167" s="35"/>
      <c r="V167" s="35"/>
      <c r="W167" s="35"/>
      <c r="X167" s="35"/>
      <c r="Y167" s="35"/>
      <c r="Z167" s="35"/>
      <c r="AA167" s="35"/>
      <c r="AB167" s="35"/>
      <c r="AC167" s="35"/>
      <c r="AD167" s="35"/>
      <c r="AE167" s="35"/>
      <c r="AR167" s="190" t="s">
        <v>152</v>
      </c>
      <c r="AT167" s="190" t="s">
        <v>147</v>
      </c>
      <c r="AU167" s="190" t="s">
        <v>79</v>
      </c>
      <c r="AY167" s="18" t="s">
        <v>144</v>
      </c>
      <c r="BE167" s="191">
        <f t="shared" si="24"/>
        <v>0</v>
      </c>
      <c r="BF167" s="191">
        <f t="shared" si="25"/>
        <v>0</v>
      </c>
      <c r="BG167" s="191">
        <f t="shared" si="26"/>
        <v>0</v>
      </c>
      <c r="BH167" s="191">
        <f t="shared" si="27"/>
        <v>0</v>
      </c>
      <c r="BI167" s="191">
        <f t="shared" si="28"/>
        <v>0</v>
      </c>
      <c r="BJ167" s="18" t="s">
        <v>79</v>
      </c>
      <c r="BK167" s="191">
        <f t="shared" si="29"/>
        <v>0</v>
      </c>
      <c r="BL167" s="18" t="s">
        <v>152</v>
      </c>
      <c r="BM167" s="190" t="s">
        <v>1313</v>
      </c>
    </row>
    <row r="168" spans="1:65" s="2" customFormat="1" ht="16.5" customHeight="1">
      <c r="A168" s="35"/>
      <c r="B168" s="36"/>
      <c r="C168" s="179" t="s">
        <v>71</v>
      </c>
      <c r="D168" s="179" t="s">
        <v>147</v>
      </c>
      <c r="E168" s="180" t="s">
        <v>1314</v>
      </c>
      <c r="F168" s="181" t="s">
        <v>1315</v>
      </c>
      <c r="G168" s="182" t="s">
        <v>379</v>
      </c>
      <c r="H168" s="183">
        <v>184</v>
      </c>
      <c r="I168" s="184"/>
      <c r="J168" s="185">
        <f t="shared" si="20"/>
        <v>0</v>
      </c>
      <c r="K168" s="181" t="s">
        <v>19</v>
      </c>
      <c r="L168" s="40"/>
      <c r="M168" s="186" t="s">
        <v>19</v>
      </c>
      <c r="N168" s="187" t="s">
        <v>42</v>
      </c>
      <c r="O168" s="65"/>
      <c r="P168" s="188">
        <f t="shared" si="21"/>
        <v>0</v>
      </c>
      <c r="Q168" s="188">
        <v>0</v>
      </c>
      <c r="R168" s="188">
        <f t="shared" si="22"/>
        <v>0</v>
      </c>
      <c r="S168" s="188">
        <v>0</v>
      </c>
      <c r="T168" s="189">
        <f t="shared" si="23"/>
        <v>0</v>
      </c>
      <c r="U168" s="35"/>
      <c r="V168" s="35"/>
      <c r="W168" s="35"/>
      <c r="X168" s="35"/>
      <c r="Y168" s="35"/>
      <c r="Z168" s="35"/>
      <c r="AA168" s="35"/>
      <c r="AB168" s="35"/>
      <c r="AC168" s="35"/>
      <c r="AD168" s="35"/>
      <c r="AE168" s="35"/>
      <c r="AR168" s="190" t="s">
        <v>152</v>
      </c>
      <c r="AT168" s="190" t="s">
        <v>147</v>
      </c>
      <c r="AU168" s="190" t="s">
        <v>79</v>
      </c>
      <c r="AY168" s="18" t="s">
        <v>144</v>
      </c>
      <c r="BE168" s="191">
        <f t="shared" si="24"/>
        <v>0</v>
      </c>
      <c r="BF168" s="191">
        <f t="shared" si="25"/>
        <v>0</v>
      </c>
      <c r="BG168" s="191">
        <f t="shared" si="26"/>
        <v>0</v>
      </c>
      <c r="BH168" s="191">
        <f t="shared" si="27"/>
        <v>0</v>
      </c>
      <c r="BI168" s="191">
        <f t="shared" si="28"/>
        <v>0</v>
      </c>
      <c r="BJ168" s="18" t="s">
        <v>79</v>
      </c>
      <c r="BK168" s="191">
        <f t="shared" si="29"/>
        <v>0</v>
      </c>
      <c r="BL168" s="18" t="s">
        <v>152</v>
      </c>
      <c r="BM168" s="190" t="s">
        <v>1316</v>
      </c>
    </row>
    <row r="169" spans="1:65" s="2" customFormat="1" ht="16.5" customHeight="1">
      <c r="A169" s="35"/>
      <c r="B169" s="36"/>
      <c r="C169" s="179" t="s">
        <v>71</v>
      </c>
      <c r="D169" s="179" t="s">
        <v>147</v>
      </c>
      <c r="E169" s="180" t="s">
        <v>1317</v>
      </c>
      <c r="F169" s="181" t="s">
        <v>1318</v>
      </c>
      <c r="G169" s="182" t="s">
        <v>1296</v>
      </c>
      <c r="H169" s="183">
        <v>90</v>
      </c>
      <c r="I169" s="184"/>
      <c r="J169" s="185">
        <f t="shared" si="20"/>
        <v>0</v>
      </c>
      <c r="K169" s="181" t="s">
        <v>19</v>
      </c>
      <c r="L169" s="40"/>
      <c r="M169" s="186" t="s">
        <v>19</v>
      </c>
      <c r="N169" s="187" t="s">
        <v>42</v>
      </c>
      <c r="O169" s="65"/>
      <c r="P169" s="188">
        <f t="shared" si="21"/>
        <v>0</v>
      </c>
      <c r="Q169" s="188">
        <v>0</v>
      </c>
      <c r="R169" s="188">
        <f t="shared" si="22"/>
        <v>0</v>
      </c>
      <c r="S169" s="188">
        <v>0</v>
      </c>
      <c r="T169" s="189">
        <f t="shared" si="23"/>
        <v>0</v>
      </c>
      <c r="U169" s="35"/>
      <c r="V169" s="35"/>
      <c r="W169" s="35"/>
      <c r="X169" s="35"/>
      <c r="Y169" s="35"/>
      <c r="Z169" s="35"/>
      <c r="AA169" s="35"/>
      <c r="AB169" s="35"/>
      <c r="AC169" s="35"/>
      <c r="AD169" s="35"/>
      <c r="AE169" s="35"/>
      <c r="AR169" s="190" t="s">
        <v>152</v>
      </c>
      <c r="AT169" s="190" t="s">
        <v>147</v>
      </c>
      <c r="AU169" s="190" t="s">
        <v>79</v>
      </c>
      <c r="AY169" s="18" t="s">
        <v>144</v>
      </c>
      <c r="BE169" s="191">
        <f t="shared" si="24"/>
        <v>0</v>
      </c>
      <c r="BF169" s="191">
        <f t="shared" si="25"/>
        <v>0</v>
      </c>
      <c r="BG169" s="191">
        <f t="shared" si="26"/>
        <v>0</v>
      </c>
      <c r="BH169" s="191">
        <f t="shared" si="27"/>
        <v>0</v>
      </c>
      <c r="BI169" s="191">
        <f t="shared" si="28"/>
        <v>0</v>
      </c>
      <c r="BJ169" s="18" t="s">
        <v>79</v>
      </c>
      <c r="BK169" s="191">
        <f t="shared" si="29"/>
        <v>0</v>
      </c>
      <c r="BL169" s="18" t="s">
        <v>152</v>
      </c>
      <c r="BM169" s="190" t="s">
        <v>1319</v>
      </c>
    </row>
    <row r="170" spans="1:65" s="2" customFormat="1" ht="16.5" customHeight="1">
      <c r="A170" s="35"/>
      <c r="B170" s="36"/>
      <c r="C170" s="179" t="s">
        <v>71</v>
      </c>
      <c r="D170" s="179" t="s">
        <v>147</v>
      </c>
      <c r="E170" s="180" t="s">
        <v>1320</v>
      </c>
      <c r="F170" s="181" t="s">
        <v>1321</v>
      </c>
      <c r="G170" s="182" t="s">
        <v>1296</v>
      </c>
      <c r="H170" s="183">
        <v>30</v>
      </c>
      <c r="I170" s="184"/>
      <c r="J170" s="185">
        <f t="shared" si="20"/>
        <v>0</v>
      </c>
      <c r="K170" s="181" t="s">
        <v>19</v>
      </c>
      <c r="L170" s="40"/>
      <c r="M170" s="186" t="s">
        <v>19</v>
      </c>
      <c r="N170" s="187" t="s">
        <v>42</v>
      </c>
      <c r="O170" s="65"/>
      <c r="P170" s="188">
        <f t="shared" si="21"/>
        <v>0</v>
      </c>
      <c r="Q170" s="188">
        <v>0</v>
      </c>
      <c r="R170" s="188">
        <f t="shared" si="22"/>
        <v>0</v>
      </c>
      <c r="S170" s="188">
        <v>0</v>
      </c>
      <c r="T170" s="189">
        <f t="shared" si="23"/>
        <v>0</v>
      </c>
      <c r="U170" s="35"/>
      <c r="V170" s="35"/>
      <c r="W170" s="35"/>
      <c r="X170" s="35"/>
      <c r="Y170" s="35"/>
      <c r="Z170" s="35"/>
      <c r="AA170" s="35"/>
      <c r="AB170" s="35"/>
      <c r="AC170" s="35"/>
      <c r="AD170" s="35"/>
      <c r="AE170" s="35"/>
      <c r="AR170" s="190" t="s">
        <v>152</v>
      </c>
      <c r="AT170" s="190" t="s">
        <v>147</v>
      </c>
      <c r="AU170" s="190" t="s">
        <v>79</v>
      </c>
      <c r="AY170" s="18" t="s">
        <v>144</v>
      </c>
      <c r="BE170" s="191">
        <f t="shared" si="24"/>
        <v>0</v>
      </c>
      <c r="BF170" s="191">
        <f t="shared" si="25"/>
        <v>0</v>
      </c>
      <c r="BG170" s="191">
        <f t="shared" si="26"/>
        <v>0</v>
      </c>
      <c r="BH170" s="191">
        <f t="shared" si="27"/>
        <v>0</v>
      </c>
      <c r="BI170" s="191">
        <f t="shared" si="28"/>
        <v>0</v>
      </c>
      <c r="BJ170" s="18" t="s">
        <v>79</v>
      </c>
      <c r="BK170" s="191">
        <f t="shared" si="29"/>
        <v>0</v>
      </c>
      <c r="BL170" s="18" t="s">
        <v>152</v>
      </c>
      <c r="BM170" s="190" t="s">
        <v>1322</v>
      </c>
    </row>
    <row r="171" spans="1:65" s="2" customFormat="1" ht="16.5" customHeight="1">
      <c r="A171" s="35"/>
      <c r="B171" s="36"/>
      <c r="C171" s="179" t="s">
        <v>71</v>
      </c>
      <c r="D171" s="179" t="s">
        <v>147</v>
      </c>
      <c r="E171" s="180" t="s">
        <v>1323</v>
      </c>
      <c r="F171" s="181" t="s">
        <v>1324</v>
      </c>
      <c r="G171" s="182" t="s">
        <v>1296</v>
      </c>
      <c r="H171" s="183">
        <v>30</v>
      </c>
      <c r="I171" s="184"/>
      <c r="J171" s="185">
        <f t="shared" si="20"/>
        <v>0</v>
      </c>
      <c r="K171" s="181" t="s">
        <v>19</v>
      </c>
      <c r="L171" s="40"/>
      <c r="M171" s="186" t="s">
        <v>19</v>
      </c>
      <c r="N171" s="187" t="s">
        <v>42</v>
      </c>
      <c r="O171" s="65"/>
      <c r="P171" s="188">
        <f t="shared" si="21"/>
        <v>0</v>
      </c>
      <c r="Q171" s="188">
        <v>0</v>
      </c>
      <c r="R171" s="188">
        <f t="shared" si="22"/>
        <v>0</v>
      </c>
      <c r="S171" s="188">
        <v>0</v>
      </c>
      <c r="T171" s="189">
        <f t="shared" si="23"/>
        <v>0</v>
      </c>
      <c r="U171" s="35"/>
      <c r="V171" s="35"/>
      <c r="W171" s="35"/>
      <c r="X171" s="35"/>
      <c r="Y171" s="35"/>
      <c r="Z171" s="35"/>
      <c r="AA171" s="35"/>
      <c r="AB171" s="35"/>
      <c r="AC171" s="35"/>
      <c r="AD171" s="35"/>
      <c r="AE171" s="35"/>
      <c r="AR171" s="190" t="s">
        <v>152</v>
      </c>
      <c r="AT171" s="190" t="s">
        <v>147</v>
      </c>
      <c r="AU171" s="190" t="s">
        <v>79</v>
      </c>
      <c r="AY171" s="18" t="s">
        <v>144</v>
      </c>
      <c r="BE171" s="191">
        <f t="shared" si="24"/>
        <v>0</v>
      </c>
      <c r="BF171" s="191">
        <f t="shared" si="25"/>
        <v>0</v>
      </c>
      <c r="BG171" s="191">
        <f t="shared" si="26"/>
        <v>0</v>
      </c>
      <c r="BH171" s="191">
        <f t="shared" si="27"/>
        <v>0</v>
      </c>
      <c r="BI171" s="191">
        <f t="shared" si="28"/>
        <v>0</v>
      </c>
      <c r="BJ171" s="18" t="s">
        <v>79</v>
      </c>
      <c r="BK171" s="191">
        <f t="shared" si="29"/>
        <v>0</v>
      </c>
      <c r="BL171" s="18" t="s">
        <v>152</v>
      </c>
      <c r="BM171" s="190" t="s">
        <v>1325</v>
      </c>
    </row>
    <row r="172" spans="1:65" s="2" customFormat="1" ht="16.5" customHeight="1">
      <c r="A172" s="35"/>
      <c r="B172" s="36"/>
      <c r="C172" s="179" t="s">
        <v>71</v>
      </c>
      <c r="D172" s="179" t="s">
        <v>147</v>
      </c>
      <c r="E172" s="180" t="s">
        <v>1326</v>
      </c>
      <c r="F172" s="181" t="s">
        <v>1327</v>
      </c>
      <c r="G172" s="182" t="s">
        <v>298</v>
      </c>
      <c r="H172" s="183">
        <v>180</v>
      </c>
      <c r="I172" s="184"/>
      <c r="J172" s="185">
        <f t="shared" si="20"/>
        <v>0</v>
      </c>
      <c r="K172" s="181" t="s">
        <v>19</v>
      </c>
      <c r="L172" s="40"/>
      <c r="M172" s="186" t="s">
        <v>19</v>
      </c>
      <c r="N172" s="187" t="s">
        <v>42</v>
      </c>
      <c r="O172" s="65"/>
      <c r="P172" s="188">
        <f t="shared" si="21"/>
        <v>0</v>
      </c>
      <c r="Q172" s="188">
        <v>0</v>
      </c>
      <c r="R172" s="188">
        <f t="shared" si="22"/>
        <v>0</v>
      </c>
      <c r="S172" s="188">
        <v>0</v>
      </c>
      <c r="T172" s="189">
        <f t="shared" si="23"/>
        <v>0</v>
      </c>
      <c r="U172" s="35"/>
      <c r="V172" s="35"/>
      <c r="W172" s="35"/>
      <c r="X172" s="35"/>
      <c r="Y172" s="35"/>
      <c r="Z172" s="35"/>
      <c r="AA172" s="35"/>
      <c r="AB172" s="35"/>
      <c r="AC172" s="35"/>
      <c r="AD172" s="35"/>
      <c r="AE172" s="35"/>
      <c r="AR172" s="190" t="s">
        <v>152</v>
      </c>
      <c r="AT172" s="190" t="s">
        <v>147</v>
      </c>
      <c r="AU172" s="190" t="s">
        <v>79</v>
      </c>
      <c r="AY172" s="18" t="s">
        <v>144</v>
      </c>
      <c r="BE172" s="191">
        <f t="shared" si="24"/>
        <v>0</v>
      </c>
      <c r="BF172" s="191">
        <f t="shared" si="25"/>
        <v>0</v>
      </c>
      <c r="BG172" s="191">
        <f t="shared" si="26"/>
        <v>0</v>
      </c>
      <c r="BH172" s="191">
        <f t="shared" si="27"/>
        <v>0</v>
      </c>
      <c r="BI172" s="191">
        <f t="shared" si="28"/>
        <v>0</v>
      </c>
      <c r="BJ172" s="18" t="s">
        <v>79</v>
      </c>
      <c r="BK172" s="191">
        <f t="shared" si="29"/>
        <v>0</v>
      </c>
      <c r="BL172" s="18" t="s">
        <v>152</v>
      </c>
      <c r="BM172" s="190" t="s">
        <v>1328</v>
      </c>
    </row>
    <row r="173" spans="1:65" s="2" customFormat="1" ht="16.5" customHeight="1">
      <c r="A173" s="35"/>
      <c r="B173" s="36"/>
      <c r="C173" s="179" t="s">
        <v>71</v>
      </c>
      <c r="D173" s="179" t="s">
        <v>147</v>
      </c>
      <c r="E173" s="180" t="s">
        <v>1329</v>
      </c>
      <c r="F173" s="181" t="s">
        <v>1330</v>
      </c>
      <c r="G173" s="182" t="s">
        <v>298</v>
      </c>
      <c r="H173" s="183">
        <v>140</v>
      </c>
      <c r="I173" s="184"/>
      <c r="J173" s="185">
        <f t="shared" si="20"/>
        <v>0</v>
      </c>
      <c r="K173" s="181" t="s">
        <v>19</v>
      </c>
      <c r="L173" s="40"/>
      <c r="M173" s="186" t="s">
        <v>19</v>
      </c>
      <c r="N173" s="187" t="s">
        <v>42</v>
      </c>
      <c r="O173" s="65"/>
      <c r="P173" s="188">
        <f t="shared" si="21"/>
        <v>0</v>
      </c>
      <c r="Q173" s="188">
        <v>0</v>
      </c>
      <c r="R173" s="188">
        <f t="shared" si="22"/>
        <v>0</v>
      </c>
      <c r="S173" s="188">
        <v>0</v>
      </c>
      <c r="T173" s="189">
        <f t="shared" si="23"/>
        <v>0</v>
      </c>
      <c r="U173" s="35"/>
      <c r="V173" s="35"/>
      <c r="W173" s="35"/>
      <c r="X173" s="35"/>
      <c r="Y173" s="35"/>
      <c r="Z173" s="35"/>
      <c r="AA173" s="35"/>
      <c r="AB173" s="35"/>
      <c r="AC173" s="35"/>
      <c r="AD173" s="35"/>
      <c r="AE173" s="35"/>
      <c r="AR173" s="190" t="s">
        <v>152</v>
      </c>
      <c r="AT173" s="190" t="s">
        <v>147</v>
      </c>
      <c r="AU173" s="190" t="s">
        <v>79</v>
      </c>
      <c r="AY173" s="18" t="s">
        <v>144</v>
      </c>
      <c r="BE173" s="191">
        <f t="shared" si="24"/>
        <v>0</v>
      </c>
      <c r="BF173" s="191">
        <f t="shared" si="25"/>
        <v>0</v>
      </c>
      <c r="BG173" s="191">
        <f t="shared" si="26"/>
        <v>0</v>
      </c>
      <c r="BH173" s="191">
        <f t="shared" si="27"/>
        <v>0</v>
      </c>
      <c r="BI173" s="191">
        <f t="shared" si="28"/>
        <v>0</v>
      </c>
      <c r="BJ173" s="18" t="s">
        <v>79</v>
      </c>
      <c r="BK173" s="191">
        <f t="shared" si="29"/>
        <v>0</v>
      </c>
      <c r="BL173" s="18" t="s">
        <v>152</v>
      </c>
      <c r="BM173" s="190" t="s">
        <v>1331</v>
      </c>
    </row>
    <row r="174" spans="1:65" s="2" customFormat="1" ht="16.5" customHeight="1">
      <c r="A174" s="35"/>
      <c r="B174" s="36"/>
      <c r="C174" s="179" t="s">
        <v>71</v>
      </c>
      <c r="D174" s="179" t="s">
        <v>147</v>
      </c>
      <c r="E174" s="180" t="s">
        <v>1332</v>
      </c>
      <c r="F174" s="181" t="s">
        <v>1333</v>
      </c>
      <c r="G174" s="182" t="s">
        <v>1138</v>
      </c>
      <c r="H174" s="183">
        <v>60</v>
      </c>
      <c r="I174" s="184"/>
      <c r="J174" s="185">
        <f t="shared" si="20"/>
        <v>0</v>
      </c>
      <c r="K174" s="181" t="s">
        <v>19</v>
      </c>
      <c r="L174" s="40"/>
      <c r="M174" s="186" t="s">
        <v>19</v>
      </c>
      <c r="N174" s="187" t="s">
        <v>42</v>
      </c>
      <c r="O174" s="65"/>
      <c r="P174" s="188">
        <f t="shared" si="21"/>
        <v>0</v>
      </c>
      <c r="Q174" s="188">
        <v>0</v>
      </c>
      <c r="R174" s="188">
        <f t="shared" si="22"/>
        <v>0</v>
      </c>
      <c r="S174" s="188">
        <v>0</v>
      </c>
      <c r="T174" s="189">
        <f t="shared" si="23"/>
        <v>0</v>
      </c>
      <c r="U174" s="35"/>
      <c r="V174" s="35"/>
      <c r="W174" s="35"/>
      <c r="X174" s="35"/>
      <c r="Y174" s="35"/>
      <c r="Z174" s="35"/>
      <c r="AA174" s="35"/>
      <c r="AB174" s="35"/>
      <c r="AC174" s="35"/>
      <c r="AD174" s="35"/>
      <c r="AE174" s="35"/>
      <c r="AR174" s="190" t="s">
        <v>152</v>
      </c>
      <c r="AT174" s="190" t="s">
        <v>147</v>
      </c>
      <c r="AU174" s="190" t="s">
        <v>79</v>
      </c>
      <c r="AY174" s="18" t="s">
        <v>144</v>
      </c>
      <c r="BE174" s="191">
        <f t="shared" si="24"/>
        <v>0</v>
      </c>
      <c r="BF174" s="191">
        <f t="shared" si="25"/>
        <v>0</v>
      </c>
      <c r="BG174" s="191">
        <f t="shared" si="26"/>
        <v>0</v>
      </c>
      <c r="BH174" s="191">
        <f t="shared" si="27"/>
        <v>0</v>
      </c>
      <c r="BI174" s="191">
        <f t="shared" si="28"/>
        <v>0</v>
      </c>
      <c r="BJ174" s="18" t="s">
        <v>79</v>
      </c>
      <c r="BK174" s="191">
        <f t="shared" si="29"/>
        <v>0</v>
      </c>
      <c r="BL174" s="18" t="s">
        <v>152</v>
      </c>
      <c r="BM174" s="190" t="s">
        <v>1334</v>
      </c>
    </row>
    <row r="175" spans="1:65" s="2" customFormat="1" ht="16.5" customHeight="1">
      <c r="A175" s="35"/>
      <c r="B175" s="36"/>
      <c r="C175" s="179" t="s">
        <v>71</v>
      </c>
      <c r="D175" s="179" t="s">
        <v>147</v>
      </c>
      <c r="E175" s="180" t="s">
        <v>1335</v>
      </c>
      <c r="F175" s="181" t="s">
        <v>1336</v>
      </c>
      <c r="G175" s="182" t="s">
        <v>1138</v>
      </c>
      <c r="H175" s="183">
        <v>84</v>
      </c>
      <c r="I175" s="184"/>
      <c r="J175" s="185">
        <f t="shared" si="20"/>
        <v>0</v>
      </c>
      <c r="K175" s="181" t="s">
        <v>19</v>
      </c>
      <c r="L175" s="40"/>
      <c r="M175" s="186" t="s">
        <v>19</v>
      </c>
      <c r="N175" s="187" t="s">
        <v>42</v>
      </c>
      <c r="O175" s="65"/>
      <c r="P175" s="188">
        <f t="shared" si="21"/>
        <v>0</v>
      </c>
      <c r="Q175" s="188">
        <v>0</v>
      </c>
      <c r="R175" s="188">
        <f t="shared" si="22"/>
        <v>0</v>
      </c>
      <c r="S175" s="188">
        <v>0</v>
      </c>
      <c r="T175" s="189">
        <f t="shared" si="23"/>
        <v>0</v>
      </c>
      <c r="U175" s="35"/>
      <c r="V175" s="35"/>
      <c r="W175" s="35"/>
      <c r="X175" s="35"/>
      <c r="Y175" s="35"/>
      <c r="Z175" s="35"/>
      <c r="AA175" s="35"/>
      <c r="AB175" s="35"/>
      <c r="AC175" s="35"/>
      <c r="AD175" s="35"/>
      <c r="AE175" s="35"/>
      <c r="AR175" s="190" t="s">
        <v>152</v>
      </c>
      <c r="AT175" s="190" t="s">
        <v>147</v>
      </c>
      <c r="AU175" s="190" t="s">
        <v>79</v>
      </c>
      <c r="AY175" s="18" t="s">
        <v>144</v>
      </c>
      <c r="BE175" s="191">
        <f t="shared" si="24"/>
        <v>0</v>
      </c>
      <c r="BF175" s="191">
        <f t="shared" si="25"/>
        <v>0</v>
      </c>
      <c r="BG175" s="191">
        <f t="shared" si="26"/>
        <v>0</v>
      </c>
      <c r="BH175" s="191">
        <f t="shared" si="27"/>
        <v>0</v>
      </c>
      <c r="BI175" s="191">
        <f t="shared" si="28"/>
        <v>0</v>
      </c>
      <c r="BJ175" s="18" t="s">
        <v>79</v>
      </c>
      <c r="BK175" s="191">
        <f t="shared" si="29"/>
        <v>0</v>
      </c>
      <c r="BL175" s="18" t="s">
        <v>152</v>
      </c>
      <c r="BM175" s="190" t="s">
        <v>1337</v>
      </c>
    </row>
    <row r="176" spans="1:65" s="2" customFormat="1" ht="16.5" customHeight="1">
      <c r="A176" s="35"/>
      <c r="B176" s="36"/>
      <c r="C176" s="179" t="s">
        <v>71</v>
      </c>
      <c r="D176" s="179" t="s">
        <v>147</v>
      </c>
      <c r="E176" s="180" t="s">
        <v>1338</v>
      </c>
      <c r="F176" s="181" t="s">
        <v>1339</v>
      </c>
      <c r="G176" s="182" t="s">
        <v>1138</v>
      </c>
      <c r="H176" s="183">
        <v>120</v>
      </c>
      <c r="I176" s="184"/>
      <c r="J176" s="185">
        <f t="shared" si="20"/>
        <v>0</v>
      </c>
      <c r="K176" s="181" t="s">
        <v>19</v>
      </c>
      <c r="L176" s="40"/>
      <c r="M176" s="186" t="s">
        <v>19</v>
      </c>
      <c r="N176" s="187" t="s">
        <v>42</v>
      </c>
      <c r="O176" s="65"/>
      <c r="P176" s="188">
        <f t="shared" si="21"/>
        <v>0</v>
      </c>
      <c r="Q176" s="188">
        <v>0</v>
      </c>
      <c r="R176" s="188">
        <f t="shared" si="22"/>
        <v>0</v>
      </c>
      <c r="S176" s="188">
        <v>0</v>
      </c>
      <c r="T176" s="189">
        <f t="shared" si="23"/>
        <v>0</v>
      </c>
      <c r="U176" s="35"/>
      <c r="V176" s="35"/>
      <c r="W176" s="35"/>
      <c r="X176" s="35"/>
      <c r="Y176" s="35"/>
      <c r="Z176" s="35"/>
      <c r="AA176" s="35"/>
      <c r="AB176" s="35"/>
      <c r="AC176" s="35"/>
      <c r="AD176" s="35"/>
      <c r="AE176" s="35"/>
      <c r="AR176" s="190" t="s">
        <v>152</v>
      </c>
      <c r="AT176" s="190" t="s">
        <v>147</v>
      </c>
      <c r="AU176" s="190" t="s">
        <v>79</v>
      </c>
      <c r="AY176" s="18" t="s">
        <v>144</v>
      </c>
      <c r="BE176" s="191">
        <f t="shared" si="24"/>
        <v>0</v>
      </c>
      <c r="BF176" s="191">
        <f t="shared" si="25"/>
        <v>0</v>
      </c>
      <c r="BG176" s="191">
        <f t="shared" si="26"/>
        <v>0</v>
      </c>
      <c r="BH176" s="191">
        <f t="shared" si="27"/>
        <v>0</v>
      </c>
      <c r="BI176" s="191">
        <f t="shared" si="28"/>
        <v>0</v>
      </c>
      <c r="BJ176" s="18" t="s">
        <v>79</v>
      </c>
      <c r="BK176" s="191">
        <f t="shared" si="29"/>
        <v>0</v>
      </c>
      <c r="BL176" s="18" t="s">
        <v>152</v>
      </c>
      <c r="BM176" s="190" t="s">
        <v>1340</v>
      </c>
    </row>
    <row r="177" spans="1:65" s="2" customFormat="1" ht="16.5" customHeight="1">
      <c r="A177" s="35"/>
      <c r="B177" s="36"/>
      <c r="C177" s="179" t="s">
        <v>71</v>
      </c>
      <c r="D177" s="179" t="s">
        <v>147</v>
      </c>
      <c r="E177" s="180" t="s">
        <v>1341</v>
      </c>
      <c r="F177" s="181" t="s">
        <v>1342</v>
      </c>
      <c r="G177" s="182" t="s">
        <v>1138</v>
      </c>
      <c r="H177" s="183">
        <v>84</v>
      </c>
      <c r="I177" s="184"/>
      <c r="J177" s="185">
        <f t="shared" si="20"/>
        <v>0</v>
      </c>
      <c r="K177" s="181" t="s">
        <v>19</v>
      </c>
      <c r="L177" s="40"/>
      <c r="M177" s="186" t="s">
        <v>19</v>
      </c>
      <c r="N177" s="187" t="s">
        <v>42</v>
      </c>
      <c r="O177" s="65"/>
      <c r="P177" s="188">
        <f t="shared" si="21"/>
        <v>0</v>
      </c>
      <c r="Q177" s="188">
        <v>0</v>
      </c>
      <c r="R177" s="188">
        <f t="shared" si="22"/>
        <v>0</v>
      </c>
      <c r="S177" s="188">
        <v>0</v>
      </c>
      <c r="T177" s="189">
        <f t="shared" si="23"/>
        <v>0</v>
      </c>
      <c r="U177" s="35"/>
      <c r="V177" s="35"/>
      <c r="W177" s="35"/>
      <c r="X177" s="35"/>
      <c r="Y177" s="35"/>
      <c r="Z177" s="35"/>
      <c r="AA177" s="35"/>
      <c r="AB177" s="35"/>
      <c r="AC177" s="35"/>
      <c r="AD177" s="35"/>
      <c r="AE177" s="35"/>
      <c r="AR177" s="190" t="s">
        <v>152</v>
      </c>
      <c r="AT177" s="190" t="s">
        <v>147</v>
      </c>
      <c r="AU177" s="190" t="s">
        <v>79</v>
      </c>
      <c r="AY177" s="18" t="s">
        <v>144</v>
      </c>
      <c r="BE177" s="191">
        <f t="shared" si="24"/>
        <v>0</v>
      </c>
      <c r="BF177" s="191">
        <f t="shared" si="25"/>
        <v>0</v>
      </c>
      <c r="BG177" s="191">
        <f t="shared" si="26"/>
        <v>0</v>
      </c>
      <c r="BH177" s="191">
        <f t="shared" si="27"/>
        <v>0</v>
      </c>
      <c r="BI177" s="191">
        <f t="shared" si="28"/>
        <v>0</v>
      </c>
      <c r="BJ177" s="18" t="s">
        <v>79</v>
      </c>
      <c r="BK177" s="191">
        <f t="shared" si="29"/>
        <v>0</v>
      </c>
      <c r="BL177" s="18" t="s">
        <v>152</v>
      </c>
      <c r="BM177" s="190" t="s">
        <v>1343</v>
      </c>
    </row>
    <row r="178" spans="1:65" s="2" customFormat="1" ht="16.5" customHeight="1">
      <c r="A178" s="35"/>
      <c r="B178" s="36"/>
      <c r="C178" s="179" t="s">
        <v>71</v>
      </c>
      <c r="D178" s="179" t="s">
        <v>147</v>
      </c>
      <c r="E178" s="180" t="s">
        <v>1344</v>
      </c>
      <c r="F178" s="181" t="s">
        <v>1345</v>
      </c>
      <c r="G178" s="182" t="s">
        <v>1296</v>
      </c>
      <c r="H178" s="183">
        <v>84</v>
      </c>
      <c r="I178" s="184"/>
      <c r="J178" s="185">
        <f t="shared" si="20"/>
        <v>0</v>
      </c>
      <c r="K178" s="181" t="s">
        <v>19</v>
      </c>
      <c r="L178" s="40"/>
      <c r="M178" s="186" t="s">
        <v>19</v>
      </c>
      <c r="N178" s="187" t="s">
        <v>42</v>
      </c>
      <c r="O178" s="65"/>
      <c r="P178" s="188">
        <f t="shared" si="21"/>
        <v>0</v>
      </c>
      <c r="Q178" s="188">
        <v>0</v>
      </c>
      <c r="R178" s="188">
        <f t="shared" si="22"/>
        <v>0</v>
      </c>
      <c r="S178" s="188">
        <v>0</v>
      </c>
      <c r="T178" s="189">
        <f t="shared" si="23"/>
        <v>0</v>
      </c>
      <c r="U178" s="35"/>
      <c r="V178" s="35"/>
      <c r="W178" s="35"/>
      <c r="X178" s="35"/>
      <c r="Y178" s="35"/>
      <c r="Z178" s="35"/>
      <c r="AA178" s="35"/>
      <c r="AB178" s="35"/>
      <c r="AC178" s="35"/>
      <c r="AD178" s="35"/>
      <c r="AE178" s="35"/>
      <c r="AR178" s="190" t="s">
        <v>152</v>
      </c>
      <c r="AT178" s="190" t="s">
        <v>147</v>
      </c>
      <c r="AU178" s="190" t="s">
        <v>79</v>
      </c>
      <c r="AY178" s="18" t="s">
        <v>144</v>
      </c>
      <c r="BE178" s="191">
        <f t="shared" si="24"/>
        <v>0</v>
      </c>
      <c r="BF178" s="191">
        <f t="shared" si="25"/>
        <v>0</v>
      </c>
      <c r="BG178" s="191">
        <f t="shared" si="26"/>
        <v>0</v>
      </c>
      <c r="BH178" s="191">
        <f t="shared" si="27"/>
        <v>0</v>
      </c>
      <c r="BI178" s="191">
        <f t="shared" si="28"/>
        <v>0</v>
      </c>
      <c r="BJ178" s="18" t="s">
        <v>79</v>
      </c>
      <c r="BK178" s="191">
        <f t="shared" si="29"/>
        <v>0</v>
      </c>
      <c r="BL178" s="18" t="s">
        <v>152</v>
      </c>
      <c r="BM178" s="190" t="s">
        <v>1346</v>
      </c>
    </row>
    <row r="179" spans="1:65" s="2" customFormat="1" ht="16.5" customHeight="1">
      <c r="A179" s="35"/>
      <c r="B179" s="36"/>
      <c r="C179" s="179" t="s">
        <v>71</v>
      </c>
      <c r="D179" s="179" t="s">
        <v>147</v>
      </c>
      <c r="E179" s="180" t="s">
        <v>1347</v>
      </c>
      <c r="F179" s="181" t="s">
        <v>1348</v>
      </c>
      <c r="G179" s="182" t="s">
        <v>1138</v>
      </c>
      <c r="H179" s="183">
        <v>120</v>
      </c>
      <c r="I179" s="184"/>
      <c r="J179" s="185">
        <f t="shared" si="20"/>
        <v>0</v>
      </c>
      <c r="K179" s="181" t="s">
        <v>19</v>
      </c>
      <c r="L179" s="40"/>
      <c r="M179" s="186" t="s">
        <v>19</v>
      </c>
      <c r="N179" s="187" t="s">
        <v>42</v>
      </c>
      <c r="O179" s="65"/>
      <c r="P179" s="188">
        <f t="shared" si="21"/>
        <v>0</v>
      </c>
      <c r="Q179" s="188">
        <v>0</v>
      </c>
      <c r="R179" s="188">
        <f t="shared" si="22"/>
        <v>0</v>
      </c>
      <c r="S179" s="188">
        <v>0</v>
      </c>
      <c r="T179" s="189">
        <f t="shared" si="23"/>
        <v>0</v>
      </c>
      <c r="U179" s="35"/>
      <c r="V179" s="35"/>
      <c r="W179" s="35"/>
      <c r="X179" s="35"/>
      <c r="Y179" s="35"/>
      <c r="Z179" s="35"/>
      <c r="AA179" s="35"/>
      <c r="AB179" s="35"/>
      <c r="AC179" s="35"/>
      <c r="AD179" s="35"/>
      <c r="AE179" s="35"/>
      <c r="AR179" s="190" t="s">
        <v>152</v>
      </c>
      <c r="AT179" s="190" t="s">
        <v>147</v>
      </c>
      <c r="AU179" s="190" t="s">
        <v>79</v>
      </c>
      <c r="AY179" s="18" t="s">
        <v>144</v>
      </c>
      <c r="BE179" s="191">
        <f t="shared" si="24"/>
        <v>0</v>
      </c>
      <c r="BF179" s="191">
        <f t="shared" si="25"/>
        <v>0</v>
      </c>
      <c r="BG179" s="191">
        <f t="shared" si="26"/>
        <v>0</v>
      </c>
      <c r="BH179" s="191">
        <f t="shared" si="27"/>
        <v>0</v>
      </c>
      <c r="BI179" s="191">
        <f t="shared" si="28"/>
        <v>0</v>
      </c>
      <c r="BJ179" s="18" t="s">
        <v>79</v>
      </c>
      <c r="BK179" s="191">
        <f t="shared" si="29"/>
        <v>0</v>
      </c>
      <c r="BL179" s="18" t="s">
        <v>152</v>
      </c>
      <c r="BM179" s="190" t="s">
        <v>1349</v>
      </c>
    </row>
    <row r="180" spans="1:65" s="2" customFormat="1" ht="16.5" customHeight="1">
      <c r="A180" s="35"/>
      <c r="B180" s="36"/>
      <c r="C180" s="179" t="s">
        <v>71</v>
      </c>
      <c r="D180" s="179" t="s">
        <v>147</v>
      </c>
      <c r="E180" s="180" t="s">
        <v>1350</v>
      </c>
      <c r="F180" s="181" t="s">
        <v>1351</v>
      </c>
      <c r="G180" s="182" t="s">
        <v>298</v>
      </c>
      <c r="H180" s="183">
        <v>380</v>
      </c>
      <c r="I180" s="184"/>
      <c r="J180" s="185">
        <f t="shared" si="20"/>
        <v>0</v>
      </c>
      <c r="K180" s="181" t="s">
        <v>19</v>
      </c>
      <c r="L180" s="40"/>
      <c r="M180" s="186" t="s">
        <v>19</v>
      </c>
      <c r="N180" s="187" t="s">
        <v>42</v>
      </c>
      <c r="O180" s="65"/>
      <c r="P180" s="188">
        <f t="shared" si="21"/>
        <v>0</v>
      </c>
      <c r="Q180" s="188">
        <v>0</v>
      </c>
      <c r="R180" s="188">
        <f t="shared" si="22"/>
        <v>0</v>
      </c>
      <c r="S180" s="188">
        <v>0</v>
      </c>
      <c r="T180" s="189">
        <f t="shared" si="23"/>
        <v>0</v>
      </c>
      <c r="U180" s="35"/>
      <c r="V180" s="35"/>
      <c r="W180" s="35"/>
      <c r="X180" s="35"/>
      <c r="Y180" s="35"/>
      <c r="Z180" s="35"/>
      <c r="AA180" s="35"/>
      <c r="AB180" s="35"/>
      <c r="AC180" s="35"/>
      <c r="AD180" s="35"/>
      <c r="AE180" s="35"/>
      <c r="AR180" s="190" t="s">
        <v>152</v>
      </c>
      <c r="AT180" s="190" t="s">
        <v>147</v>
      </c>
      <c r="AU180" s="190" t="s">
        <v>79</v>
      </c>
      <c r="AY180" s="18" t="s">
        <v>144</v>
      </c>
      <c r="BE180" s="191">
        <f t="shared" si="24"/>
        <v>0</v>
      </c>
      <c r="BF180" s="191">
        <f t="shared" si="25"/>
        <v>0</v>
      </c>
      <c r="BG180" s="191">
        <f t="shared" si="26"/>
        <v>0</v>
      </c>
      <c r="BH180" s="191">
        <f t="shared" si="27"/>
        <v>0</v>
      </c>
      <c r="BI180" s="191">
        <f t="shared" si="28"/>
        <v>0</v>
      </c>
      <c r="BJ180" s="18" t="s">
        <v>79</v>
      </c>
      <c r="BK180" s="191">
        <f t="shared" si="29"/>
        <v>0</v>
      </c>
      <c r="BL180" s="18" t="s">
        <v>152</v>
      </c>
      <c r="BM180" s="190" t="s">
        <v>1352</v>
      </c>
    </row>
    <row r="181" spans="1:65" s="2" customFormat="1" ht="16.5" customHeight="1">
      <c r="A181" s="35"/>
      <c r="B181" s="36"/>
      <c r="C181" s="179" t="s">
        <v>71</v>
      </c>
      <c r="D181" s="179" t="s">
        <v>147</v>
      </c>
      <c r="E181" s="180" t="s">
        <v>1353</v>
      </c>
      <c r="F181" s="181" t="s">
        <v>1354</v>
      </c>
      <c r="G181" s="182" t="s">
        <v>298</v>
      </c>
      <c r="H181" s="183">
        <v>1</v>
      </c>
      <c r="I181" s="184"/>
      <c r="J181" s="185">
        <f t="shared" si="20"/>
        <v>0</v>
      </c>
      <c r="K181" s="181" t="s">
        <v>19</v>
      </c>
      <c r="L181" s="40"/>
      <c r="M181" s="186" t="s">
        <v>19</v>
      </c>
      <c r="N181" s="187" t="s">
        <v>42</v>
      </c>
      <c r="O181" s="65"/>
      <c r="P181" s="188">
        <f t="shared" si="21"/>
        <v>0</v>
      </c>
      <c r="Q181" s="188">
        <v>0</v>
      </c>
      <c r="R181" s="188">
        <f t="shared" si="22"/>
        <v>0</v>
      </c>
      <c r="S181" s="188">
        <v>0</v>
      </c>
      <c r="T181" s="189">
        <f t="shared" si="23"/>
        <v>0</v>
      </c>
      <c r="U181" s="35"/>
      <c r="V181" s="35"/>
      <c r="W181" s="35"/>
      <c r="X181" s="35"/>
      <c r="Y181" s="35"/>
      <c r="Z181" s="35"/>
      <c r="AA181" s="35"/>
      <c r="AB181" s="35"/>
      <c r="AC181" s="35"/>
      <c r="AD181" s="35"/>
      <c r="AE181" s="35"/>
      <c r="AR181" s="190" t="s">
        <v>152</v>
      </c>
      <c r="AT181" s="190" t="s">
        <v>147</v>
      </c>
      <c r="AU181" s="190" t="s">
        <v>79</v>
      </c>
      <c r="AY181" s="18" t="s">
        <v>144</v>
      </c>
      <c r="BE181" s="191">
        <f t="shared" si="24"/>
        <v>0</v>
      </c>
      <c r="BF181" s="191">
        <f t="shared" si="25"/>
        <v>0</v>
      </c>
      <c r="BG181" s="191">
        <f t="shared" si="26"/>
        <v>0</v>
      </c>
      <c r="BH181" s="191">
        <f t="shared" si="27"/>
        <v>0</v>
      </c>
      <c r="BI181" s="191">
        <f t="shared" si="28"/>
        <v>0</v>
      </c>
      <c r="BJ181" s="18" t="s">
        <v>79</v>
      </c>
      <c r="BK181" s="191">
        <f t="shared" si="29"/>
        <v>0</v>
      </c>
      <c r="BL181" s="18" t="s">
        <v>152</v>
      </c>
      <c r="BM181" s="190" t="s">
        <v>1355</v>
      </c>
    </row>
    <row r="182" spans="1:65" s="2" customFormat="1" ht="16.5" customHeight="1">
      <c r="A182" s="35"/>
      <c r="B182" s="36"/>
      <c r="C182" s="179" t="s">
        <v>71</v>
      </c>
      <c r="D182" s="179" t="s">
        <v>147</v>
      </c>
      <c r="E182" s="180" t="s">
        <v>1356</v>
      </c>
      <c r="F182" s="181" t="s">
        <v>1357</v>
      </c>
      <c r="G182" s="182" t="s">
        <v>237</v>
      </c>
      <c r="H182" s="183">
        <v>200</v>
      </c>
      <c r="I182" s="184"/>
      <c r="J182" s="185">
        <f t="shared" si="20"/>
        <v>0</v>
      </c>
      <c r="K182" s="181" t="s">
        <v>19</v>
      </c>
      <c r="L182" s="40"/>
      <c r="M182" s="186" t="s">
        <v>19</v>
      </c>
      <c r="N182" s="187" t="s">
        <v>42</v>
      </c>
      <c r="O182" s="65"/>
      <c r="P182" s="188">
        <f t="shared" si="21"/>
        <v>0</v>
      </c>
      <c r="Q182" s="188">
        <v>0</v>
      </c>
      <c r="R182" s="188">
        <f t="shared" si="22"/>
        <v>0</v>
      </c>
      <c r="S182" s="188">
        <v>0</v>
      </c>
      <c r="T182" s="189">
        <f t="shared" si="23"/>
        <v>0</v>
      </c>
      <c r="U182" s="35"/>
      <c r="V182" s="35"/>
      <c r="W182" s="35"/>
      <c r="X182" s="35"/>
      <c r="Y182" s="35"/>
      <c r="Z182" s="35"/>
      <c r="AA182" s="35"/>
      <c r="AB182" s="35"/>
      <c r="AC182" s="35"/>
      <c r="AD182" s="35"/>
      <c r="AE182" s="35"/>
      <c r="AR182" s="190" t="s">
        <v>152</v>
      </c>
      <c r="AT182" s="190" t="s">
        <v>147</v>
      </c>
      <c r="AU182" s="190" t="s">
        <v>79</v>
      </c>
      <c r="AY182" s="18" t="s">
        <v>144</v>
      </c>
      <c r="BE182" s="191">
        <f t="shared" si="24"/>
        <v>0</v>
      </c>
      <c r="BF182" s="191">
        <f t="shared" si="25"/>
        <v>0</v>
      </c>
      <c r="BG182" s="191">
        <f t="shared" si="26"/>
        <v>0</v>
      </c>
      <c r="BH182" s="191">
        <f t="shared" si="27"/>
        <v>0</v>
      </c>
      <c r="BI182" s="191">
        <f t="shared" si="28"/>
        <v>0</v>
      </c>
      <c r="BJ182" s="18" t="s">
        <v>79</v>
      </c>
      <c r="BK182" s="191">
        <f t="shared" si="29"/>
        <v>0</v>
      </c>
      <c r="BL182" s="18" t="s">
        <v>152</v>
      </c>
      <c r="BM182" s="190" t="s">
        <v>1358</v>
      </c>
    </row>
    <row r="183" spans="1:65" s="12" customFormat="1" ht="25.9" customHeight="1">
      <c r="B183" s="163"/>
      <c r="C183" s="164"/>
      <c r="D183" s="165" t="s">
        <v>70</v>
      </c>
      <c r="E183" s="166" t="s">
        <v>1246</v>
      </c>
      <c r="F183" s="166" t="s">
        <v>1359</v>
      </c>
      <c r="G183" s="164"/>
      <c r="H183" s="164"/>
      <c r="I183" s="167"/>
      <c r="J183" s="168">
        <f>BK183</f>
        <v>0</v>
      </c>
      <c r="K183" s="164"/>
      <c r="L183" s="169"/>
      <c r="M183" s="170"/>
      <c r="N183" s="171"/>
      <c r="O183" s="171"/>
      <c r="P183" s="172">
        <f>SUM(P184:P222)</f>
        <v>0</v>
      </c>
      <c r="Q183" s="171"/>
      <c r="R183" s="172">
        <f>SUM(R184:R222)</f>
        <v>0</v>
      </c>
      <c r="S183" s="171"/>
      <c r="T183" s="173">
        <f>SUM(T184:T222)</f>
        <v>0</v>
      </c>
      <c r="AR183" s="174" t="s">
        <v>79</v>
      </c>
      <c r="AT183" s="175" t="s">
        <v>70</v>
      </c>
      <c r="AU183" s="175" t="s">
        <v>71</v>
      </c>
      <c r="AY183" s="174" t="s">
        <v>144</v>
      </c>
      <c r="BK183" s="176">
        <f>SUM(BK184:BK222)</f>
        <v>0</v>
      </c>
    </row>
    <row r="184" spans="1:65" s="2" customFormat="1" ht="16.5" customHeight="1">
      <c r="A184" s="35"/>
      <c r="B184" s="36"/>
      <c r="C184" s="179" t="s">
        <v>71</v>
      </c>
      <c r="D184" s="179" t="s">
        <v>147</v>
      </c>
      <c r="E184" s="180" t="s">
        <v>1360</v>
      </c>
      <c r="F184" s="181" t="s">
        <v>1361</v>
      </c>
      <c r="G184" s="182" t="s">
        <v>379</v>
      </c>
      <c r="H184" s="183">
        <v>1</v>
      </c>
      <c r="I184" s="184"/>
      <c r="J184" s="185">
        <f t="shared" ref="J184:J222" si="30">ROUND(I184*H184,2)</f>
        <v>0</v>
      </c>
      <c r="K184" s="181" t="s">
        <v>19</v>
      </c>
      <c r="L184" s="40"/>
      <c r="M184" s="186" t="s">
        <v>19</v>
      </c>
      <c r="N184" s="187" t="s">
        <v>42</v>
      </c>
      <c r="O184" s="65"/>
      <c r="P184" s="188">
        <f t="shared" ref="P184:P222" si="31">O184*H184</f>
        <v>0</v>
      </c>
      <c r="Q184" s="188">
        <v>0</v>
      </c>
      <c r="R184" s="188">
        <f t="shared" ref="R184:R222" si="32">Q184*H184</f>
        <v>0</v>
      </c>
      <c r="S184" s="188">
        <v>0</v>
      </c>
      <c r="T184" s="189">
        <f t="shared" ref="T184:T222" si="33">S184*H184</f>
        <v>0</v>
      </c>
      <c r="U184" s="35"/>
      <c r="V184" s="35"/>
      <c r="W184" s="35"/>
      <c r="X184" s="35"/>
      <c r="Y184" s="35"/>
      <c r="Z184" s="35"/>
      <c r="AA184" s="35"/>
      <c r="AB184" s="35"/>
      <c r="AC184" s="35"/>
      <c r="AD184" s="35"/>
      <c r="AE184" s="35"/>
      <c r="AR184" s="190" t="s">
        <v>152</v>
      </c>
      <c r="AT184" s="190" t="s">
        <v>147</v>
      </c>
      <c r="AU184" s="190" t="s">
        <v>79</v>
      </c>
      <c r="AY184" s="18" t="s">
        <v>144</v>
      </c>
      <c r="BE184" s="191">
        <f t="shared" ref="BE184:BE222" si="34">IF(N184="základní",J184,0)</f>
        <v>0</v>
      </c>
      <c r="BF184" s="191">
        <f t="shared" ref="BF184:BF222" si="35">IF(N184="snížená",J184,0)</f>
        <v>0</v>
      </c>
      <c r="BG184" s="191">
        <f t="shared" ref="BG184:BG222" si="36">IF(N184="zákl. přenesená",J184,0)</f>
        <v>0</v>
      </c>
      <c r="BH184" s="191">
        <f t="shared" ref="BH184:BH222" si="37">IF(N184="sníž. přenesená",J184,0)</f>
        <v>0</v>
      </c>
      <c r="BI184" s="191">
        <f t="shared" ref="BI184:BI222" si="38">IF(N184="nulová",J184,0)</f>
        <v>0</v>
      </c>
      <c r="BJ184" s="18" t="s">
        <v>79</v>
      </c>
      <c r="BK184" s="191">
        <f t="shared" ref="BK184:BK222" si="39">ROUND(I184*H184,2)</f>
        <v>0</v>
      </c>
      <c r="BL184" s="18" t="s">
        <v>152</v>
      </c>
      <c r="BM184" s="190" t="s">
        <v>1362</v>
      </c>
    </row>
    <row r="185" spans="1:65" s="2" customFormat="1" ht="16.5" customHeight="1">
      <c r="A185" s="35"/>
      <c r="B185" s="36"/>
      <c r="C185" s="179" t="s">
        <v>71</v>
      </c>
      <c r="D185" s="179" t="s">
        <v>147</v>
      </c>
      <c r="E185" s="180" t="s">
        <v>1363</v>
      </c>
      <c r="F185" s="181" t="s">
        <v>1364</v>
      </c>
      <c r="G185" s="182" t="s">
        <v>379</v>
      </c>
      <c r="H185" s="183">
        <v>1</v>
      </c>
      <c r="I185" s="184"/>
      <c r="J185" s="185">
        <f t="shared" si="30"/>
        <v>0</v>
      </c>
      <c r="K185" s="181" t="s">
        <v>19</v>
      </c>
      <c r="L185" s="40"/>
      <c r="M185" s="186" t="s">
        <v>19</v>
      </c>
      <c r="N185" s="187" t="s">
        <v>42</v>
      </c>
      <c r="O185" s="65"/>
      <c r="P185" s="188">
        <f t="shared" si="31"/>
        <v>0</v>
      </c>
      <c r="Q185" s="188">
        <v>0</v>
      </c>
      <c r="R185" s="188">
        <f t="shared" si="32"/>
        <v>0</v>
      </c>
      <c r="S185" s="188">
        <v>0</v>
      </c>
      <c r="T185" s="189">
        <f t="shared" si="33"/>
        <v>0</v>
      </c>
      <c r="U185" s="35"/>
      <c r="V185" s="35"/>
      <c r="W185" s="35"/>
      <c r="X185" s="35"/>
      <c r="Y185" s="35"/>
      <c r="Z185" s="35"/>
      <c r="AA185" s="35"/>
      <c r="AB185" s="35"/>
      <c r="AC185" s="35"/>
      <c r="AD185" s="35"/>
      <c r="AE185" s="35"/>
      <c r="AR185" s="190" t="s">
        <v>152</v>
      </c>
      <c r="AT185" s="190" t="s">
        <v>147</v>
      </c>
      <c r="AU185" s="190" t="s">
        <v>79</v>
      </c>
      <c r="AY185" s="18" t="s">
        <v>144</v>
      </c>
      <c r="BE185" s="191">
        <f t="shared" si="34"/>
        <v>0</v>
      </c>
      <c r="BF185" s="191">
        <f t="shared" si="35"/>
        <v>0</v>
      </c>
      <c r="BG185" s="191">
        <f t="shared" si="36"/>
        <v>0</v>
      </c>
      <c r="BH185" s="191">
        <f t="shared" si="37"/>
        <v>0</v>
      </c>
      <c r="BI185" s="191">
        <f t="shared" si="38"/>
        <v>0</v>
      </c>
      <c r="BJ185" s="18" t="s">
        <v>79</v>
      </c>
      <c r="BK185" s="191">
        <f t="shared" si="39"/>
        <v>0</v>
      </c>
      <c r="BL185" s="18" t="s">
        <v>152</v>
      </c>
      <c r="BM185" s="190" t="s">
        <v>1365</v>
      </c>
    </row>
    <row r="186" spans="1:65" s="2" customFormat="1" ht="16.5" customHeight="1">
      <c r="A186" s="35"/>
      <c r="B186" s="36"/>
      <c r="C186" s="179" t="s">
        <v>71</v>
      </c>
      <c r="D186" s="179" t="s">
        <v>147</v>
      </c>
      <c r="E186" s="180" t="s">
        <v>1366</v>
      </c>
      <c r="F186" s="181" t="s">
        <v>1367</v>
      </c>
      <c r="G186" s="182" t="s">
        <v>379</v>
      </c>
      <c r="H186" s="183">
        <v>5</v>
      </c>
      <c r="I186" s="184"/>
      <c r="J186" s="185">
        <f t="shared" si="30"/>
        <v>0</v>
      </c>
      <c r="K186" s="181" t="s">
        <v>19</v>
      </c>
      <c r="L186" s="40"/>
      <c r="M186" s="186" t="s">
        <v>19</v>
      </c>
      <c r="N186" s="187" t="s">
        <v>42</v>
      </c>
      <c r="O186" s="65"/>
      <c r="P186" s="188">
        <f t="shared" si="31"/>
        <v>0</v>
      </c>
      <c r="Q186" s="188">
        <v>0</v>
      </c>
      <c r="R186" s="188">
        <f t="shared" si="32"/>
        <v>0</v>
      </c>
      <c r="S186" s="188">
        <v>0</v>
      </c>
      <c r="T186" s="189">
        <f t="shared" si="33"/>
        <v>0</v>
      </c>
      <c r="U186" s="35"/>
      <c r="V186" s="35"/>
      <c r="W186" s="35"/>
      <c r="X186" s="35"/>
      <c r="Y186" s="35"/>
      <c r="Z186" s="35"/>
      <c r="AA186" s="35"/>
      <c r="AB186" s="35"/>
      <c r="AC186" s="35"/>
      <c r="AD186" s="35"/>
      <c r="AE186" s="35"/>
      <c r="AR186" s="190" t="s">
        <v>152</v>
      </c>
      <c r="AT186" s="190" t="s">
        <v>147</v>
      </c>
      <c r="AU186" s="190" t="s">
        <v>79</v>
      </c>
      <c r="AY186" s="18" t="s">
        <v>144</v>
      </c>
      <c r="BE186" s="191">
        <f t="shared" si="34"/>
        <v>0</v>
      </c>
      <c r="BF186" s="191">
        <f t="shared" si="35"/>
        <v>0</v>
      </c>
      <c r="BG186" s="191">
        <f t="shared" si="36"/>
        <v>0</v>
      </c>
      <c r="BH186" s="191">
        <f t="shared" si="37"/>
        <v>0</v>
      </c>
      <c r="BI186" s="191">
        <f t="shared" si="38"/>
        <v>0</v>
      </c>
      <c r="BJ186" s="18" t="s">
        <v>79</v>
      </c>
      <c r="BK186" s="191">
        <f t="shared" si="39"/>
        <v>0</v>
      </c>
      <c r="BL186" s="18" t="s">
        <v>152</v>
      </c>
      <c r="BM186" s="190" t="s">
        <v>1368</v>
      </c>
    </row>
    <row r="187" spans="1:65" s="2" customFormat="1" ht="16.5" customHeight="1">
      <c r="A187" s="35"/>
      <c r="B187" s="36"/>
      <c r="C187" s="179" t="s">
        <v>71</v>
      </c>
      <c r="D187" s="179" t="s">
        <v>147</v>
      </c>
      <c r="E187" s="180" t="s">
        <v>1369</v>
      </c>
      <c r="F187" s="181" t="s">
        <v>1370</v>
      </c>
      <c r="G187" s="182" t="s">
        <v>379</v>
      </c>
      <c r="H187" s="183">
        <v>1</v>
      </c>
      <c r="I187" s="184"/>
      <c r="J187" s="185">
        <f t="shared" si="30"/>
        <v>0</v>
      </c>
      <c r="K187" s="181" t="s">
        <v>19</v>
      </c>
      <c r="L187" s="40"/>
      <c r="M187" s="186" t="s">
        <v>19</v>
      </c>
      <c r="N187" s="187" t="s">
        <v>42</v>
      </c>
      <c r="O187" s="65"/>
      <c r="P187" s="188">
        <f t="shared" si="31"/>
        <v>0</v>
      </c>
      <c r="Q187" s="188">
        <v>0</v>
      </c>
      <c r="R187" s="188">
        <f t="shared" si="32"/>
        <v>0</v>
      </c>
      <c r="S187" s="188">
        <v>0</v>
      </c>
      <c r="T187" s="189">
        <f t="shared" si="33"/>
        <v>0</v>
      </c>
      <c r="U187" s="35"/>
      <c r="V187" s="35"/>
      <c r="W187" s="35"/>
      <c r="X187" s="35"/>
      <c r="Y187" s="35"/>
      <c r="Z187" s="35"/>
      <c r="AA187" s="35"/>
      <c r="AB187" s="35"/>
      <c r="AC187" s="35"/>
      <c r="AD187" s="35"/>
      <c r="AE187" s="35"/>
      <c r="AR187" s="190" t="s">
        <v>152</v>
      </c>
      <c r="AT187" s="190" t="s">
        <v>147</v>
      </c>
      <c r="AU187" s="190" t="s">
        <v>79</v>
      </c>
      <c r="AY187" s="18" t="s">
        <v>144</v>
      </c>
      <c r="BE187" s="191">
        <f t="shared" si="34"/>
        <v>0</v>
      </c>
      <c r="BF187" s="191">
        <f t="shared" si="35"/>
        <v>0</v>
      </c>
      <c r="BG187" s="191">
        <f t="shared" si="36"/>
        <v>0</v>
      </c>
      <c r="BH187" s="191">
        <f t="shared" si="37"/>
        <v>0</v>
      </c>
      <c r="BI187" s="191">
        <f t="shared" si="38"/>
        <v>0</v>
      </c>
      <c r="BJ187" s="18" t="s">
        <v>79</v>
      </c>
      <c r="BK187" s="191">
        <f t="shared" si="39"/>
        <v>0</v>
      </c>
      <c r="BL187" s="18" t="s">
        <v>152</v>
      </c>
      <c r="BM187" s="190" t="s">
        <v>1371</v>
      </c>
    </row>
    <row r="188" spans="1:65" s="2" customFormat="1" ht="16.5" customHeight="1">
      <c r="A188" s="35"/>
      <c r="B188" s="36"/>
      <c r="C188" s="179" t="s">
        <v>71</v>
      </c>
      <c r="D188" s="179" t="s">
        <v>147</v>
      </c>
      <c r="E188" s="180" t="s">
        <v>1372</v>
      </c>
      <c r="F188" s="181" t="s">
        <v>1373</v>
      </c>
      <c r="G188" s="182" t="s">
        <v>1138</v>
      </c>
      <c r="H188" s="183">
        <v>4</v>
      </c>
      <c r="I188" s="184"/>
      <c r="J188" s="185">
        <f t="shared" si="30"/>
        <v>0</v>
      </c>
      <c r="K188" s="181" t="s">
        <v>19</v>
      </c>
      <c r="L188" s="40"/>
      <c r="M188" s="186" t="s">
        <v>19</v>
      </c>
      <c r="N188" s="187" t="s">
        <v>42</v>
      </c>
      <c r="O188" s="65"/>
      <c r="P188" s="188">
        <f t="shared" si="31"/>
        <v>0</v>
      </c>
      <c r="Q188" s="188">
        <v>0</v>
      </c>
      <c r="R188" s="188">
        <f t="shared" si="32"/>
        <v>0</v>
      </c>
      <c r="S188" s="188">
        <v>0</v>
      </c>
      <c r="T188" s="189">
        <f t="shared" si="33"/>
        <v>0</v>
      </c>
      <c r="U188" s="35"/>
      <c r="V188" s="35"/>
      <c r="W188" s="35"/>
      <c r="X188" s="35"/>
      <c r="Y188" s="35"/>
      <c r="Z188" s="35"/>
      <c r="AA188" s="35"/>
      <c r="AB188" s="35"/>
      <c r="AC188" s="35"/>
      <c r="AD188" s="35"/>
      <c r="AE188" s="35"/>
      <c r="AR188" s="190" t="s">
        <v>152</v>
      </c>
      <c r="AT188" s="190" t="s">
        <v>147</v>
      </c>
      <c r="AU188" s="190" t="s">
        <v>79</v>
      </c>
      <c r="AY188" s="18" t="s">
        <v>144</v>
      </c>
      <c r="BE188" s="191">
        <f t="shared" si="34"/>
        <v>0</v>
      </c>
      <c r="BF188" s="191">
        <f t="shared" si="35"/>
        <v>0</v>
      </c>
      <c r="BG188" s="191">
        <f t="shared" si="36"/>
        <v>0</v>
      </c>
      <c r="BH188" s="191">
        <f t="shared" si="37"/>
        <v>0</v>
      </c>
      <c r="BI188" s="191">
        <f t="shared" si="38"/>
        <v>0</v>
      </c>
      <c r="BJ188" s="18" t="s">
        <v>79</v>
      </c>
      <c r="BK188" s="191">
        <f t="shared" si="39"/>
        <v>0</v>
      </c>
      <c r="BL188" s="18" t="s">
        <v>152</v>
      </c>
      <c r="BM188" s="190" t="s">
        <v>1374</v>
      </c>
    </row>
    <row r="189" spans="1:65" s="2" customFormat="1" ht="16.5" customHeight="1">
      <c r="A189" s="35"/>
      <c r="B189" s="36"/>
      <c r="C189" s="179" t="s">
        <v>71</v>
      </c>
      <c r="D189" s="179" t="s">
        <v>147</v>
      </c>
      <c r="E189" s="180" t="s">
        <v>1375</v>
      </c>
      <c r="F189" s="181" t="s">
        <v>1376</v>
      </c>
      <c r="G189" s="182" t="s">
        <v>1138</v>
      </c>
      <c r="H189" s="183">
        <v>21</v>
      </c>
      <c r="I189" s="184"/>
      <c r="J189" s="185">
        <f t="shared" si="30"/>
        <v>0</v>
      </c>
      <c r="K189" s="181" t="s">
        <v>19</v>
      </c>
      <c r="L189" s="40"/>
      <c r="M189" s="186" t="s">
        <v>19</v>
      </c>
      <c r="N189" s="187" t="s">
        <v>42</v>
      </c>
      <c r="O189" s="65"/>
      <c r="P189" s="188">
        <f t="shared" si="31"/>
        <v>0</v>
      </c>
      <c r="Q189" s="188">
        <v>0</v>
      </c>
      <c r="R189" s="188">
        <f t="shared" si="32"/>
        <v>0</v>
      </c>
      <c r="S189" s="188">
        <v>0</v>
      </c>
      <c r="T189" s="189">
        <f t="shared" si="33"/>
        <v>0</v>
      </c>
      <c r="U189" s="35"/>
      <c r="V189" s="35"/>
      <c r="W189" s="35"/>
      <c r="X189" s="35"/>
      <c r="Y189" s="35"/>
      <c r="Z189" s="35"/>
      <c r="AA189" s="35"/>
      <c r="AB189" s="35"/>
      <c r="AC189" s="35"/>
      <c r="AD189" s="35"/>
      <c r="AE189" s="35"/>
      <c r="AR189" s="190" t="s">
        <v>152</v>
      </c>
      <c r="AT189" s="190" t="s">
        <v>147</v>
      </c>
      <c r="AU189" s="190" t="s">
        <v>79</v>
      </c>
      <c r="AY189" s="18" t="s">
        <v>144</v>
      </c>
      <c r="BE189" s="191">
        <f t="shared" si="34"/>
        <v>0</v>
      </c>
      <c r="BF189" s="191">
        <f t="shared" si="35"/>
        <v>0</v>
      </c>
      <c r="BG189" s="191">
        <f t="shared" si="36"/>
        <v>0</v>
      </c>
      <c r="BH189" s="191">
        <f t="shared" si="37"/>
        <v>0</v>
      </c>
      <c r="BI189" s="191">
        <f t="shared" si="38"/>
        <v>0</v>
      </c>
      <c r="BJ189" s="18" t="s">
        <v>79</v>
      </c>
      <c r="BK189" s="191">
        <f t="shared" si="39"/>
        <v>0</v>
      </c>
      <c r="BL189" s="18" t="s">
        <v>152</v>
      </c>
      <c r="BM189" s="190" t="s">
        <v>1377</v>
      </c>
    </row>
    <row r="190" spans="1:65" s="2" customFormat="1" ht="16.5" customHeight="1">
      <c r="A190" s="35"/>
      <c r="B190" s="36"/>
      <c r="C190" s="179" t="s">
        <v>71</v>
      </c>
      <c r="D190" s="179" t="s">
        <v>147</v>
      </c>
      <c r="E190" s="180" t="s">
        <v>1378</v>
      </c>
      <c r="F190" s="181" t="s">
        <v>1379</v>
      </c>
      <c r="G190" s="182" t="s">
        <v>1138</v>
      </c>
      <c r="H190" s="183">
        <v>11</v>
      </c>
      <c r="I190" s="184"/>
      <c r="J190" s="185">
        <f t="shared" si="30"/>
        <v>0</v>
      </c>
      <c r="K190" s="181" t="s">
        <v>19</v>
      </c>
      <c r="L190" s="40"/>
      <c r="M190" s="186" t="s">
        <v>19</v>
      </c>
      <c r="N190" s="187" t="s">
        <v>42</v>
      </c>
      <c r="O190" s="65"/>
      <c r="P190" s="188">
        <f t="shared" si="31"/>
        <v>0</v>
      </c>
      <c r="Q190" s="188">
        <v>0</v>
      </c>
      <c r="R190" s="188">
        <f t="shared" si="32"/>
        <v>0</v>
      </c>
      <c r="S190" s="188">
        <v>0</v>
      </c>
      <c r="T190" s="189">
        <f t="shared" si="33"/>
        <v>0</v>
      </c>
      <c r="U190" s="35"/>
      <c r="V190" s="35"/>
      <c r="W190" s="35"/>
      <c r="X190" s="35"/>
      <c r="Y190" s="35"/>
      <c r="Z190" s="35"/>
      <c r="AA190" s="35"/>
      <c r="AB190" s="35"/>
      <c r="AC190" s="35"/>
      <c r="AD190" s="35"/>
      <c r="AE190" s="35"/>
      <c r="AR190" s="190" t="s">
        <v>152</v>
      </c>
      <c r="AT190" s="190" t="s">
        <v>147</v>
      </c>
      <c r="AU190" s="190" t="s">
        <v>79</v>
      </c>
      <c r="AY190" s="18" t="s">
        <v>144</v>
      </c>
      <c r="BE190" s="191">
        <f t="shared" si="34"/>
        <v>0</v>
      </c>
      <c r="BF190" s="191">
        <f t="shared" si="35"/>
        <v>0</v>
      </c>
      <c r="BG190" s="191">
        <f t="shared" si="36"/>
        <v>0</v>
      </c>
      <c r="BH190" s="191">
        <f t="shared" si="37"/>
        <v>0</v>
      </c>
      <c r="BI190" s="191">
        <f t="shared" si="38"/>
        <v>0</v>
      </c>
      <c r="BJ190" s="18" t="s">
        <v>79</v>
      </c>
      <c r="BK190" s="191">
        <f t="shared" si="39"/>
        <v>0</v>
      </c>
      <c r="BL190" s="18" t="s">
        <v>152</v>
      </c>
      <c r="BM190" s="190" t="s">
        <v>1380</v>
      </c>
    </row>
    <row r="191" spans="1:65" s="2" customFormat="1" ht="16.5" customHeight="1">
      <c r="A191" s="35"/>
      <c r="B191" s="36"/>
      <c r="C191" s="179" t="s">
        <v>71</v>
      </c>
      <c r="D191" s="179" t="s">
        <v>147</v>
      </c>
      <c r="E191" s="180" t="s">
        <v>1381</v>
      </c>
      <c r="F191" s="181" t="s">
        <v>1382</v>
      </c>
      <c r="G191" s="182" t="s">
        <v>379</v>
      </c>
      <c r="H191" s="183">
        <v>4</v>
      </c>
      <c r="I191" s="184"/>
      <c r="J191" s="185">
        <f t="shared" si="30"/>
        <v>0</v>
      </c>
      <c r="K191" s="181" t="s">
        <v>19</v>
      </c>
      <c r="L191" s="40"/>
      <c r="M191" s="186" t="s">
        <v>19</v>
      </c>
      <c r="N191" s="187" t="s">
        <v>42</v>
      </c>
      <c r="O191" s="65"/>
      <c r="P191" s="188">
        <f t="shared" si="31"/>
        <v>0</v>
      </c>
      <c r="Q191" s="188">
        <v>0</v>
      </c>
      <c r="R191" s="188">
        <f t="shared" si="32"/>
        <v>0</v>
      </c>
      <c r="S191" s="188">
        <v>0</v>
      </c>
      <c r="T191" s="189">
        <f t="shared" si="33"/>
        <v>0</v>
      </c>
      <c r="U191" s="35"/>
      <c r="V191" s="35"/>
      <c r="W191" s="35"/>
      <c r="X191" s="35"/>
      <c r="Y191" s="35"/>
      <c r="Z191" s="35"/>
      <c r="AA191" s="35"/>
      <c r="AB191" s="35"/>
      <c r="AC191" s="35"/>
      <c r="AD191" s="35"/>
      <c r="AE191" s="35"/>
      <c r="AR191" s="190" t="s">
        <v>152</v>
      </c>
      <c r="AT191" s="190" t="s">
        <v>147</v>
      </c>
      <c r="AU191" s="190" t="s">
        <v>79</v>
      </c>
      <c r="AY191" s="18" t="s">
        <v>144</v>
      </c>
      <c r="BE191" s="191">
        <f t="shared" si="34"/>
        <v>0</v>
      </c>
      <c r="BF191" s="191">
        <f t="shared" si="35"/>
        <v>0</v>
      </c>
      <c r="BG191" s="191">
        <f t="shared" si="36"/>
        <v>0</v>
      </c>
      <c r="BH191" s="191">
        <f t="shared" si="37"/>
        <v>0</v>
      </c>
      <c r="BI191" s="191">
        <f t="shared" si="38"/>
        <v>0</v>
      </c>
      <c r="BJ191" s="18" t="s">
        <v>79</v>
      </c>
      <c r="BK191" s="191">
        <f t="shared" si="39"/>
        <v>0</v>
      </c>
      <c r="BL191" s="18" t="s">
        <v>152</v>
      </c>
      <c r="BM191" s="190" t="s">
        <v>1383</v>
      </c>
    </row>
    <row r="192" spans="1:65" s="2" customFormat="1" ht="16.5" customHeight="1">
      <c r="A192" s="35"/>
      <c r="B192" s="36"/>
      <c r="C192" s="179" t="s">
        <v>71</v>
      </c>
      <c r="D192" s="179" t="s">
        <v>147</v>
      </c>
      <c r="E192" s="180" t="s">
        <v>1384</v>
      </c>
      <c r="F192" s="181" t="s">
        <v>1385</v>
      </c>
      <c r="G192" s="182" t="s">
        <v>379</v>
      </c>
      <c r="H192" s="183">
        <v>5</v>
      </c>
      <c r="I192" s="184"/>
      <c r="J192" s="185">
        <f t="shared" si="30"/>
        <v>0</v>
      </c>
      <c r="K192" s="181" t="s">
        <v>19</v>
      </c>
      <c r="L192" s="40"/>
      <c r="M192" s="186" t="s">
        <v>19</v>
      </c>
      <c r="N192" s="187" t="s">
        <v>42</v>
      </c>
      <c r="O192" s="65"/>
      <c r="P192" s="188">
        <f t="shared" si="31"/>
        <v>0</v>
      </c>
      <c r="Q192" s="188">
        <v>0</v>
      </c>
      <c r="R192" s="188">
        <f t="shared" si="32"/>
        <v>0</v>
      </c>
      <c r="S192" s="188">
        <v>0</v>
      </c>
      <c r="T192" s="189">
        <f t="shared" si="33"/>
        <v>0</v>
      </c>
      <c r="U192" s="35"/>
      <c r="V192" s="35"/>
      <c r="W192" s="35"/>
      <c r="X192" s="35"/>
      <c r="Y192" s="35"/>
      <c r="Z192" s="35"/>
      <c r="AA192" s="35"/>
      <c r="AB192" s="35"/>
      <c r="AC192" s="35"/>
      <c r="AD192" s="35"/>
      <c r="AE192" s="35"/>
      <c r="AR192" s="190" t="s">
        <v>152</v>
      </c>
      <c r="AT192" s="190" t="s">
        <v>147</v>
      </c>
      <c r="AU192" s="190" t="s">
        <v>79</v>
      </c>
      <c r="AY192" s="18" t="s">
        <v>144</v>
      </c>
      <c r="BE192" s="191">
        <f t="shared" si="34"/>
        <v>0</v>
      </c>
      <c r="BF192" s="191">
        <f t="shared" si="35"/>
        <v>0</v>
      </c>
      <c r="BG192" s="191">
        <f t="shared" si="36"/>
        <v>0</v>
      </c>
      <c r="BH192" s="191">
        <f t="shared" si="37"/>
        <v>0</v>
      </c>
      <c r="BI192" s="191">
        <f t="shared" si="38"/>
        <v>0</v>
      </c>
      <c r="BJ192" s="18" t="s">
        <v>79</v>
      </c>
      <c r="BK192" s="191">
        <f t="shared" si="39"/>
        <v>0</v>
      </c>
      <c r="BL192" s="18" t="s">
        <v>152</v>
      </c>
      <c r="BM192" s="190" t="s">
        <v>1386</v>
      </c>
    </row>
    <row r="193" spans="1:65" s="2" customFormat="1" ht="16.5" customHeight="1">
      <c r="A193" s="35"/>
      <c r="B193" s="36"/>
      <c r="C193" s="179" t="s">
        <v>71</v>
      </c>
      <c r="D193" s="179" t="s">
        <v>147</v>
      </c>
      <c r="E193" s="180" t="s">
        <v>1387</v>
      </c>
      <c r="F193" s="181" t="s">
        <v>1388</v>
      </c>
      <c r="G193" s="182" t="s">
        <v>379</v>
      </c>
      <c r="H193" s="183">
        <v>1</v>
      </c>
      <c r="I193" s="184"/>
      <c r="J193" s="185">
        <f t="shared" si="30"/>
        <v>0</v>
      </c>
      <c r="K193" s="181" t="s">
        <v>19</v>
      </c>
      <c r="L193" s="40"/>
      <c r="M193" s="186" t="s">
        <v>19</v>
      </c>
      <c r="N193" s="187" t="s">
        <v>42</v>
      </c>
      <c r="O193" s="65"/>
      <c r="P193" s="188">
        <f t="shared" si="31"/>
        <v>0</v>
      </c>
      <c r="Q193" s="188">
        <v>0</v>
      </c>
      <c r="R193" s="188">
        <f t="shared" si="32"/>
        <v>0</v>
      </c>
      <c r="S193" s="188">
        <v>0</v>
      </c>
      <c r="T193" s="189">
        <f t="shared" si="33"/>
        <v>0</v>
      </c>
      <c r="U193" s="35"/>
      <c r="V193" s="35"/>
      <c r="W193" s="35"/>
      <c r="X193" s="35"/>
      <c r="Y193" s="35"/>
      <c r="Z193" s="35"/>
      <c r="AA193" s="35"/>
      <c r="AB193" s="35"/>
      <c r="AC193" s="35"/>
      <c r="AD193" s="35"/>
      <c r="AE193" s="35"/>
      <c r="AR193" s="190" t="s">
        <v>152</v>
      </c>
      <c r="AT193" s="190" t="s">
        <v>147</v>
      </c>
      <c r="AU193" s="190" t="s">
        <v>79</v>
      </c>
      <c r="AY193" s="18" t="s">
        <v>144</v>
      </c>
      <c r="BE193" s="191">
        <f t="shared" si="34"/>
        <v>0</v>
      </c>
      <c r="BF193" s="191">
        <f t="shared" si="35"/>
        <v>0</v>
      </c>
      <c r="BG193" s="191">
        <f t="shared" si="36"/>
        <v>0</v>
      </c>
      <c r="BH193" s="191">
        <f t="shared" si="37"/>
        <v>0</v>
      </c>
      <c r="BI193" s="191">
        <f t="shared" si="38"/>
        <v>0</v>
      </c>
      <c r="BJ193" s="18" t="s">
        <v>79</v>
      </c>
      <c r="BK193" s="191">
        <f t="shared" si="39"/>
        <v>0</v>
      </c>
      <c r="BL193" s="18" t="s">
        <v>152</v>
      </c>
      <c r="BM193" s="190" t="s">
        <v>1389</v>
      </c>
    </row>
    <row r="194" spans="1:65" s="2" customFormat="1" ht="16.5" customHeight="1">
      <c r="A194" s="35"/>
      <c r="B194" s="36"/>
      <c r="C194" s="179" t="s">
        <v>71</v>
      </c>
      <c r="D194" s="179" t="s">
        <v>147</v>
      </c>
      <c r="E194" s="180" t="s">
        <v>1390</v>
      </c>
      <c r="F194" s="181" t="s">
        <v>1391</v>
      </c>
      <c r="G194" s="182" t="s">
        <v>379</v>
      </c>
      <c r="H194" s="183">
        <v>4</v>
      </c>
      <c r="I194" s="184"/>
      <c r="J194" s="185">
        <f t="shared" si="30"/>
        <v>0</v>
      </c>
      <c r="K194" s="181" t="s">
        <v>19</v>
      </c>
      <c r="L194" s="40"/>
      <c r="M194" s="186" t="s">
        <v>19</v>
      </c>
      <c r="N194" s="187" t="s">
        <v>42</v>
      </c>
      <c r="O194" s="65"/>
      <c r="P194" s="188">
        <f t="shared" si="31"/>
        <v>0</v>
      </c>
      <c r="Q194" s="188">
        <v>0</v>
      </c>
      <c r="R194" s="188">
        <f t="shared" si="32"/>
        <v>0</v>
      </c>
      <c r="S194" s="188">
        <v>0</v>
      </c>
      <c r="T194" s="189">
        <f t="shared" si="33"/>
        <v>0</v>
      </c>
      <c r="U194" s="35"/>
      <c r="V194" s="35"/>
      <c r="W194" s="35"/>
      <c r="X194" s="35"/>
      <c r="Y194" s="35"/>
      <c r="Z194" s="35"/>
      <c r="AA194" s="35"/>
      <c r="AB194" s="35"/>
      <c r="AC194" s="35"/>
      <c r="AD194" s="35"/>
      <c r="AE194" s="35"/>
      <c r="AR194" s="190" t="s">
        <v>152</v>
      </c>
      <c r="AT194" s="190" t="s">
        <v>147</v>
      </c>
      <c r="AU194" s="190" t="s">
        <v>79</v>
      </c>
      <c r="AY194" s="18" t="s">
        <v>144</v>
      </c>
      <c r="BE194" s="191">
        <f t="shared" si="34"/>
        <v>0</v>
      </c>
      <c r="BF194" s="191">
        <f t="shared" si="35"/>
        <v>0</v>
      </c>
      <c r="BG194" s="191">
        <f t="shared" si="36"/>
        <v>0</v>
      </c>
      <c r="BH194" s="191">
        <f t="shared" si="37"/>
        <v>0</v>
      </c>
      <c r="BI194" s="191">
        <f t="shared" si="38"/>
        <v>0</v>
      </c>
      <c r="BJ194" s="18" t="s">
        <v>79</v>
      </c>
      <c r="BK194" s="191">
        <f t="shared" si="39"/>
        <v>0</v>
      </c>
      <c r="BL194" s="18" t="s">
        <v>152</v>
      </c>
      <c r="BM194" s="190" t="s">
        <v>1392</v>
      </c>
    </row>
    <row r="195" spans="1:65" s="2" customFormat="1" ht="16.5" customHeight="1">
      <c r="A195" s="35"/>
      <c r="B195" s="36"/>
      <c r="C195" s="179" t="s">
        <v>71</v>
      </c>
      <c r="D195" s="179" t="s">
        <v>147</v>
      </c>
      <c r="E195" s="180" t="s">
        <v>1393</v>
      </c>
      <c r="F195" s="181" t="s">
        <v>1394</v>
      </c>
      <c r="G195" s="182" t="s">
        <v>379</v>
      </c>
      <c r="H195" s="183">
        <v>1</v>
      </c>
      <c r="I195" s="184"/>
      <c r="J195" s="185">
        <f t="shared" si="30"/>
        <v>0</v>
      </c>
      <c r="K195" s="181" t="s">
        <v>19</v>
      </c>
      <c r="L195" s="40"/>
      <c r="M195" s="186" t="s">
        <v>19</v>
      </c>
      <c r="N195" s="187" t="s">
        <v>42</v>
      </c>
      <c r="O195" s="65"/>
      <c r="P195" s="188">
        <f t="shared" si="31"/>
        <v>0</v>
      </c>
      <c r="Q195" s="188">
        <v>0</v>
      </c>
      <c r="R195" s="188">
        <f t="shared" si="32"/>
        <v>0</v>
      </c>
      <c r="S195" s="188">
        <v>0</v>
      </c>
      <c r="T195" s="189">
        <f t="shared" si="33"/>
        <v>0</v>
      </c>
      <c r="U195" s="35"/>
      <c r="V195" s="35"/>
      <c r="W195" s="35"/>
      <c r="X195" s="35"/>
      <c r="Y195" s="35"/>
      <c r="Z195" s="35"/>
      <c r="AA195" s="35"/>
      <c r="AB195" s="35"/>
      <c r="AC195" s="35"/>
      <c r="AD195" s="35"/>
      <c r="AE195" s="35"/>
      <c r="AR195" s="190" t="s">
        <v>152</v>
      </c>
      <c r="AT195" s="190" t="s">
        <v>147</v>
      </c>
      <c r="AU195" s="190" t="s">
        <v>79</v>
      </c>
      <c r="AY195" s="18" t="s">
        <v>144</v>
      </c>
      <c r="BE195" s="191">
        <f t="shared" si="34"/>
        <v>0</v>
      </c>
      <c r="BF195" s="191">
        <f t="shared" si="35"/>
        <v>0</v>
      </c>
      <c r="BG195" s="191">
        <f t="shared" si="36"/>
        <v>0</v>
      </c>
      <c r="BH195" s="191">
        <f t="shared" si="37"/>
        <v>0</v>
      </c>
      <c r="BI195" s="191">
        <f t="shared" si="38"/>
        <v>0</v>
      </c>
      <c r="BJ195" s="18" t="s">
        <v>79</v>
      </c>
      <c r="BK195" s="191">
        <f t="shared" si="39"/>
        <v>0</v>
      </c>
      <c r="BL195" s="18" t="s">
        <v>152</v>
      </c>
      <c r="BM195" s="190" t="s">
        <v>1395</v>
      </c>
    </row>
    <row r="196" spans="1:65" s="2" customFormat="1" ht="16.5" customHeight="1">
      <c r="A196" s="35"/>
      <c r="B196" s="36"/>
      <c r="C196" s="179" t="s">
        <v>71</v>
      </c>
      <c r="D196" s="179" t="s">
        <v>147</v>
      </c>
      <c r="E196" s="180" t="s">
        <v>1396</v>
      </c>
      <c r="F196" s="181" t="s">
        <v>1397</v>
      </c>
      <c r="G196" s="182" t="s">
        <v>1138</v>
      </c>
      <c r="H196" s="183">
        <v>5</v>
      </c>
      <c r="I196" s="184"/>
      <c r="J196" s="185">
        <f t="shared" si="30"/>
        <v>0</v>
      </c>
      <c r="K196" s="181" t="s">
        <v>19</v>
      </c>
      <c r="L196" s="40"/>
      <c r="M196" s="186" t="s">
        <v>19</v>
      </c>
      <c r="N196" s="187" t="s">
        <v>42</v>
      </c>
      <c r="O196" s="65"/>
      <c r="P196" s="188">
        <f t="shared" si="31"/>
        <v>0</v>
      </c>
      <c r="Q196" s="188">
        <v>0</v>
      </c>
      <c r="R196" s="188">
        <f t="shared" si="32"/>
        <v>0</v>
      </c>
      <c r="S196" s="188">
        <v>0</v>
      </c>
      <c r="T196" s="189">
        <f t="shared" si="33"/>
        <v>0</v>
      </c>
      <c r="U196" s="35"/>
      <c r="V196" s="35"/>
      <c r="W196" s="35"/>
      <c r="X196" s="35"/>
      <c r="Y196" s="35"/>
      <c r="Z196" s="35"/>
      <c r="AA196" s="35"/>
      <c r="AB196" s="35"/>
      <c r="AC196" s="35"/>
      <c r="AD196" s="35"/>
      <c r="AE196" s="35"/>
      <c r="AR196" s="190" t="s">
        <v>152</v>
      </c>
      <c r="AT196" s="190" t="s">
        <v>147</v>
      </c>
      <c r="AU196" s="190" t="s">
        <v>79</v>
      </c>
      <c r="AY196" s="18" t="s">
        <v>144</v>
      </c>
      <c r="BE196" s="191">
        <f t="shared" si="34"/>
        <v>0</v>
      </c>
      <c r="BF196" s="191">
        <f t="shared" si="35"/>
        <v>0</v>
      </c>
      <c r="BG196" s="191">
        <f t="shared" si="36"/>
        <v>0</v>
      </c>
      <c r="BH196" s="191">
        <f t="shared" si="37"/>
        <v>0</v>
      </c>
      <c r="BI196" s="191">
        <f t="shared" si="38"/>
        <v>0</v>
      </c>
      <c r="BJ196" s="18" t="s">
        <v>79</v>
      </c>
      <c r="BK196" s="191">
        <f t="shared" si="39"/>
        <v>0</v>
      </c>
      <c r="BL196" s="18" t="s">
        <v>152</v>
      </c>
      <c r="BM196" s="190" t="s">
        <v>1398</v>
      </c>
    </row>
    <row r="197" spans="1:65" s="2" customFormat="1" ht="16.5" customHeight="1">
      <c r="A197" s="35"/>
      <c r="B197" s="36"/>
      <c r="C197" s="179" t="s">
        <v>71</v>
      </c>
      <c r="D197" s="179" t="s">
        <v>147</v>
      </c>
      <c r="E197" s="180" t="s">
        <v>1399</v>
      </c>
      <c r="F197" s="181" t="s">
        <v>1400</v>
      </c>
      <c r="G197" s="182" t="s">
        <v>1138</v>
      </c>
      <c r="H197" s="183">
        <v>5</v>
      </c>
      <c r="I197" s="184"/>
      <c r="J197" s="185">
        <f t="shared" si="30"/>
        <v>0</v>
      </c>
      <c r="K197" s="181" t="s">
        <v>19</v>
      </c>
      <c r="L197" s="40"/>
      <c r="M197" s="186" t="s">
        <v>19</v>
      </c>
      <c r="N197" s="187" t="s">
        <v>42</v>
      </c>
      <c r="O197" s="65"/>
      <c r="P197" s="188">
        <f t="shared" si="31"/>
        <v>0</v>
      </c>
      <c r="Q197" s="188">
        <v>0</v>
      </c>
      <c r="R197" s="188">
        <f t="shared" si="32"/>
        <v>0</v>
      </c>
      <c r="S197" s="188">
        <v>0</v>
      </c>
      <c r="T197" s="189">
        <f t="shared" si="33"/>
        <v>0</v>
      </c>
      <c r="U197" s="35"/>
      <c r="V197" s="35"/>
      <c r="W197" s="35"/>
      <c r="X197" s="35"/>
      <c r="Y197" s="35"/>
      <c r="Z197" s="35"/>
      <c r="AA197" s="35"/>
      <c r="AB197" s="35"/>
      <c r="AC197" s="35"/>
      <c r="AD197" s="35"/>
      <c r="AE197" s="35"/>
      <c r="AR197" s="190" t="s">
        <v>152</v>
      </c>
      <c r="AT197" s="190" t="s">
        <v>147</v>
      </c>
      <c r="AU197" s="190" t="s">
        <v>79</v>
      </c>
      <c r="AY197" s="18" t="s">
        <v>144</v>
      </c>
      <c r="BE197" s="191">
        <f t="shared" si="34"/>
        <v>0</v>
      </c>
      <c r="BF197" s="191">
        <f t="shared" si="35"/>
        <v>0</v>
      </c>
      <c r="BG197" s="191">
        <f t="shared" si="36"/>
        <v>0</v>
      </c>
      <c r="BH197" s="191">
        <f t="shared" si="37"/>
        <v>0</v>
      </c>
      <c r="BI197" s="191">
        <f t="shared" si="38"/>
        <v>0</v>
      </c>
      <c r="BJ197" s="18" t="s">
        <v>79</v>
      </c>
      <c r="BK197" s="191">
        <f t="shared" si="39"/>
        <v>0</v>
      </c>
      <c r="BL197" s="18" t="s">
        <v>152</v>
      </c>
      <c r="BM197" s="190" t="s">
        <v>1401</v>
      </c>
    </row>
    <row r="198" spans="1:65" s="2" customFormat="1" ht="16.5" customHeight="1">
      <c r="A198" s="35"/>
      <c r="B198" s="36"/>
      <c r="C198" s="179" t="s">
        <v>71</v>
      </c>
      <c r="D198" s="179" t="s">
        <v>147</v>
      </c>
      <c r="E198" s="180" t="s">
        <v>1402</v>
      </c>
      <c r="F198" s="181" t="s">
        <v>1403</v>
      </c>
      <c r="G198" s="182" t="s">
        <v>379</v>
      </c>
      <c r="H198" s="183">
        <v>5</v>
      </c>
      <c r="I198" s="184"/>
      <c r="J198" s="185">
        <f t="shared" si="30"/>
        <v>0</v>
      </c>
      <c r="K198" s="181" t="s">
        <v>19</v>
      </c>
      <c r="L198" s="40"/>
      <c r="M198" s="186" t="s">
        <v>19</v>
      </c>
      <c r="N198" s="187" t="s">
        <v>42</v>
      </c>
      <c r="O198" s="65"/>
      <c r="P198" s="188">
        <f t="shared" si="31"/>
        <v>0</v>
      </c>
      <c r="Q198" s="188">
        <v>0</v>
      </c>
      <c r="R198" s="188">
        <f t="shared" si="32"/>
        <v>0</v>
      </c>
      <c r="S198" s="188">
        <v>0</v>
      </c>
      <c r="T198" s="189">
        <f t="shared" si="33"/>
        <v>0</v>
      </c>
      <c r="U198" s="35"/>
      <c r="V198" s="35"/>
      <c r="W198" s="35"/>
      <c r="X198" s="35"/>
      <c r="Y198" s="35"/>
      <c r="Z198" s="35"/>
      <c r="AA198" s="35"/>
      <c r="AB198" s="35"/>
      <c r="AC198" s="35"/>
      <c r="AD198" s="35"/>
      <c r="AE198" s="35"/>
      <c r="AR198" s="190" t="s">
        <v>152</v>
      </c>
      <c r="AT198" s="190" t="s">
        <v>147</v>
      </c>
      <c r="AU198" s="190" t="s">
        <v>79</v>
      </c>
      <c r="AY198" s="18" t="s">
        <v>144</v>
      </c>
      <c r="BE198" s="191">
        <f t="shared" si="34"/>
        <v>0</v>
      </c>
      <c r="BF198" s="191">
        <f t="shared" si="35"/>
        <v>0</v>
      </c>
      <c r="BG198" s="191">
        <f t="shared" si="36"/>
        <v>0</v>
      </c>
      <c r="BH198" s="191">
        <f t="shared" si="37"/>
        <v>0</v>
      </c>
      <c r="BI198" s="191">
        <f t="shared" si="38"/>
        <v>0</v>
      </c>
      <c r="BJ198" s="18" t="s">
        <v>79</v>
      </c>
      <c r="BK198" s="191">
        <f t="shared" si="39"/>
        <v>0</v>
      </c>
      <c r="BL198" s="18" t="s">
        <v>152</v>
      </c>
      <c r="BM198" s="190" t="s">
        <v>1404</v>
      </c>
    </row>
    <row r="199" spans="1:65" s="2" customFormat="1" ht="16.5" customHeight="1">
      <c r="A199" s="35"/>
      <c r="B199" s="36"/>
      <c r="C199" s="179" t="s">
        <v>71</v>
      </c>
      <c r="D199" s="179" t="s">
        <v>147</v>
      </c>
      <c r="E199" s="180" t="s">
        <v>1405</v>
      </c>
      <c r="F199" s="181" t="s">
        <v>1406</v>
      </c>
      <c r="G199" s="182" t="s">
        <v>379</v>
      </c>
      <c r="H199" s="183">
        <v>1</v>
      </c>
      <c r="I199" s="184"/>
      <c r="J199" s="185">
        <f t="shared" si="30"/>
        <v>0</v>
      </c>
      <c r="K199" s="181" t="s">
        <v>19</v>
      </c>
      <c r="L199" s="40"/>
      <c r="M199" s="186" t="s">
        <v>19</v>
      </c>
      <c r="N199" s="187" t="s">
        <v>42</v>
      </c>
      <c r="O199" s="65"/>
      <c r="P199" s="188">
        <f t="shared" si="31"/>
        <v>0</v>
      </c>
      <c r="Q199" s="188">
        <v>0</v>
      </c>
      <c r="R199" s="188">
        <f t="shared" si="32"/>
        <v>0</v>
      </c>
      <c r="S199" s="188">
        <v>0</v>
      </c>
      <c r="T199" s="189">
        <f t="shared" si="33"/>
        <v>0</v>
      </c>
      <c r="U199" s="35"/>
      <c r="V199" s="35"/>
      <c r="W199" s="35"/>
      <c r="X199" s="35"/>
      <c r="Y199" s="35"/>
      <c r="Z199" s="35"/>
      <c r="AA199" s="35"/>
      <c r="AB199" s="35"/>
      <c r="AC199" s="35"/>
      <c r="AD199" s="35"/>
      <c r="AE199" s="35"/>
      <c r="AR199" s="190" t="s">
        <v>152</v>
      </c>
      <c r="AT199" s="190" t="s">
        <v>147</v>
      </c>
      <c r="AU199" s="190" t="s">
        <v>79</v>
      </c>
      <c r="AY199" s="18" t="s">
        <v>144</v>
      </c>
      <c r="BE199" s="191">
        <f t="shared" si="34"/>
        <v>0</v>
      </c>
      <c r="BF199" s="191">
        <f t="shared" si="35"/>
        <v>0</v>
      </c>
      <c r="BG199" s="191">
        <f t="shared" si="36"/>
        <v>0</v>
      </c>
      <c r="BH199" s="191">
        <f t="shared" si="37"/>
        <v>0</v>
      </c>
      <c r="BI199" s="191">
        <f t="shared" si="38"/>
        <v>0</v>
      </c>
      <c r="BJ199" s="18" t="s">
        <v>79</v>
      </c>
      <c r="BK199" s="191">
        <f t="shared" si="39"/>
        <v>0</v>
      </c>
      <c r="BL199" s="18" t="s">
        <v>152</v>
      </c>
      <c r="BM199" s="190" t="s">
        <v>1407</v>
      </c>
    </row>
    <row r="200" spans="1:65" s="2" customFormat="1" ht="16.5" customHeight="1">
      <c r="A200" s="35"/>
      <c r="B200" s="36"/>
      <c r="C200" s="179" t="s">
        <v>71</v>
      </c>
      <c r="D200" s="179" t="s">
        <v>147</v>
      </c>
      <c r="E200" s="180" t="s">
        <v>1408</v>
      </c>
      <c r="F200" s="181" t="s">
        <v>1409</v>
      </c>
      <c r="G200" s="182" t="s">
        <v>379</v>
      </c>
      <c r="H200" s="183">
        <v>1</v>
      </c>
      <c r="I200" s="184"/>
      <c r="J200" s="185">
        <f t="shared" si="30"/>
        <v>0</v>
      </c>
      <c r="K200" s="181" t="s">
        <v>19</v>
      </c>
      <c r="L200" s="40"/>
      <c r="M200" s="186" t="s">
        <v>19</v>
      </c>
      <c r="N200" s="187" t="s">
        <v>42</v>
      </c>
      <c r="O200" s="65"/>
      <c r="P200" s="188">
        <f t="shared" si="31"/>
        <v>0</v>
      </c>
      <c r="Q200" s="188">
        <v>0</v>
      </c>
      <c r="R200" s="188">
        <f t="shared" si="32"/>
        <v>0</v>
      </c>
      <c r="S200" s="188">
        <v>0</v>
      </c>
      <c r="T200" s="189">
        <f t="shared" si="33"/>
        <v>0</v>
      </c>
      <c r="U200" s="35"/>
      <c r="V200" s="35"/>
      <c r="W200" s="35"/>
      <c r="X200" s="35"/>
      <c r="Y200" s="35"/>
      <c r="Z200" s="35"/>
      <c r="AA200" s="35"/>
      <c r="AB200" s="35"/>
      <c r="AC200" s="35"/>
      <c r="AD200" s="35"/>
      <c r="AE200" s="35"/>
      <c r="AR200" s="190" t="s">
        <v>152</v>
      </c>
      <c r="AT200" s="190" t="s">
        <v>147</v>
      </c>
      <c r="AU200" s="190" t="s">
        <v>79</v>
      </c>
      <c r="AY200" s="18" t="s">
        <v>144</v>
      </c>
      <c r="BE200" s="191">
        <f t="shared" si="34"/>
        <v>0</v>
      </c>
      <c r="BF200" s="191">
        <f t="shared" si="35"/>
        <v>0</v>
      </c>
      <c r="BG200" s="191">
        <f t="shared" si="36"/>
        <v>0</v>
      </c>
      <c r="BH200" s="191">
        <f t="shared" si="37"/>
        <v>0</v>
      </c>
      <c r="BI200" s="191">
        <f t="shared" si="38"/>
        <v>0</v>
      </c>
      <c r="BJ200" s="18" t="s">
        <v>79</v>
      </c>
      <c r="BK200" s="191">
        <f t="shared" si="39"/>
        <v>0</v>
      </c>
      <c r="BL200" s="18" t="s">
        <v>152</v>
      </c>
      <c r="BM200" s="190" t="s">
        <v>1410</v>
      </c>
    </row>
    <row r="201" spans="1:65" s="2" customFormat="1" ht="24.2" customHeight="1">
      <c r="A201" s="35"/>
      <c r="B201" s="36"/>
      <c r="C201" s="179" t="s">
        <v>71</v>
      </c>
      <c r="D201" s="179" t="s">
        <v>147</v>
      </c>
      <c r="E201" s="180" t="s">
        <v>1411</v>
      </c>
      <c r="F201" s="181" t="s">
        <v>1412</v>
      </c>
      <c r="G201" s="182" t="s">
        <v>379</v>
      </c>
      <c r="H201" s="183">
        <v>11</v>
      </c>
      <c r="I201" s="184"/>
      <c r="J201" s="185">
        <f t="shared" si="30"/>
        <v>0</v>
      </c>
      <c r="K201" s="181" t="s">
        <v>19</v>
      </c>
      <c r="L201" s="40"/>
      <c r="M201" s="186" t="s">
        <v>19</v>
      </c>
      <c r="N201" s="187" t="s">
        <v>42</v>
      </c>
      <c r="O201" s="65"/>
      <c r="P201" s="188">
        <f t="shared" si="31"/>
        <v>0</v>
      </c>
      <c r="Q201" s="188">
        <v>0</v>
      </c>
      <c r="R201" s="188">
        <f t="shared" si="32"/>
        <v>0</v>
      </c>
      <c r="S201" s="188">
        <v>0</v>
      </c>
      <c r="T201" s="189">
        <f t="shared" si="33"/>
        <v>0</v>
      </c>
      <c r="U201" s="35"/>
      <c r="V201" s="35"/>
      <c r="W201" s="35"/>
      <c r="X201" s="35"/>
      <c r="Y201" s="35"/>
      <c r="Z201" s="35"/>
      <c r="AA201" s="35"/>
      <c r="AB201" s="35"/>
      <c r="AC201" s="35"/>
      <c r="AD201" s="35"/>
      <c r="AE201" s="35"/>
      <c r="AR201" s="190" t="s">
        <v>152</v>
      </c>
      <c r="AT201" s="190" t="s">
        <v>147</v>
      </c>
      <c r="AU201" s="190" t="s">
        <v>79</v>
      </c>
      <c r="AY201" s="18" t="s">
        <v>144</v>
      </c>
      <c r="BE201" s="191">
        <f t="shared" si="34"/>
        <v>0</v>
      </c>
      <c r="BF201" s="191">
        <f t="shared" si="35"/>
        <v>0</v>
      </c>
      <c r="BG201" s="191">
        <f t="shared" si="36"/>
        <v>0</v>
      </c>
      <c r="BH201" s="191">
        <f t="shared" si="37"/>
        <v>0</v>
      </c>
      <c r="BI201" s="191">
        <f t="shared" si="38"/>
        <v>0</v>
      </c>
      <c r="BJ201" s="18" t="s">
        <v>79</v>
      </c>
      <c r="BK201" s="191">
        <f t="shared" si="39"/>
        <v>0</v>
      </c>
      <c r="BL201" s="18" t="s">
        <v>152</v>
      </c>
      <c r="BM201" s="190" t="s">
        <v>1413</v>
      </c>
    </row>
    <row r="202" spans="1:65" s="2" customFormat="1" ht="16.5" customHeight="1">
      <c r="A202" s="35"/>
      <c r="B202" s="36"/>
      <c r="C202" s="179" t="s">
        <v>71</v>
      </c>
      <c r="D202" s="179" t="s">
        <v>147</v>
      </c>
      <c r="E202" s="180" t="s">
        <v>1414</v>
      </c>
      <c r="F202" s="181" t="s">
        <v>1415</v>
      </c>
      <c r="G202" s="182" t="s">
        <v>379</v>
      </c>
      <c r="H202" s="183">
        <v>4</v>
      </c>
      <c r="I202" s="184"/>
      <c r="J202" s="185">
        <f t="shared" si="30"/>
        <v>0</v>
      </c>
      <c r="K202" s="181" t="s">
        <v>19</v>
      </c>
      <c r="L202" s="40"/>
      <c r="M202" s="186" t="s">
        <v>19</v>
      </c>
      <c r="N202" s="187" t="s">
        <v>42</v>
      </c>
      <c r="O202" s="65"/>
      <c r="P202" s="188">
        <f t="shared" si="31"/>
        <v>0</v>
      </c>
      <c r="Q202" s="188">
        <v>0</v>
      </c>
      <c r="R202" s="188">
        <f t="shared" si="32"/>
        <v>0</v>
      </c>
      <c r="S202" s="188">
        <v>0</v>
      </c>
      <c r="T202" s="189">
        <f t="shared" si="33"/>
        <v>0</v>
      </c>
      <c r="U202" s="35"/>
      <c r="V202" s="35"/>
      <c r="W202" s="35"/>
      <c r="X202" s="35"/>
      <c r="Y202" s="35"/>
      <c r="Z202" s="35"/>
      <c r="AA202" s="35"/>
      <c r="AB202" s="35"/>
      <c r="AC202" s="35"/>
      <c r="AD202" s="35"/>
      <c r="AE202" s="35"/>
      <c r="AR202" s="190" t="s">
        <v>152</v>
      </c>
      <c r="AT202" s="190" t="s">
        <v>147</v>
      </c>
      <c r="AU202" s="190" t="s">
        <v>79</v>
      </c>
      <c r="AY202" s="18" t="s">
        <v>144</v>
      </c>
      <c r="BE202" s="191">
        <f t="shared" si="34"/>
        <v>0</v>
      </c>
      <c r="BF202" s="191">
        <f t="shared" si="35"/>
        <v>0</v>
      </c>
      <c r="BG202" s="191">
        <f t="shared" si="36"/>
        <v>0</v>
      </c>
      <c r="BH202" s="191">
        <f t="shared" si="37"/>
        <v>0</v>
      </c>
      <c r="BI202" s="191">
        <f t="shared" si="38"/>
        <v>0</v>
      </c>
      <c r="BJ202" s="18" t="s">
        <v>79</v>
      </c>
      <c r="BK202" s="191">
        <f t="shared" si="39"/>
        <v>0</v>
      </c>
      <c r="BL202" s="18" t="s">
        <v>152</v>
      </c>
      <c r="BM202" s="190" t="s">
        <v>1416</v>
      </c>
    </row>
    <row r="203" spans="1:65" s="2" customFormat="1" ht="16.5" customHeight="1">
      <c r="A203" s="35"/>
      <c r="B203" s="36"/>
      <c r="C203" s="179" t="s">
        <v>71</v>
      </c>
      <c r="D203" s="179" t="s">
        <v>147</v>
      </c>
      <c r="E203" s="180" t="s">
        <v>1417</v>
      </c>
      <c r="F203" s="181" t="s">
        <v>1418</v>
      </c>
      <c r="G203" s="182" t="s">
        <v>379</v>
      </c>
      <c r="H203" s="183">
        <v>1</v>
      </c>
      <c r="I203" s="184"/>
      <c r="J203" s="185">
        <f t="shared" si="30"/>
        <v>0</v>
      </c>
      <c r="K203" s="181" t="s">
        <v>19</v>
      </c>
      <c r="L203" s="40"/>
      <c r="M203" s="186" t="s">
        <v>19</v>
      </c>
      <c r="N203" s="187" t="s">
        <v>42</v>
      </c>
      <c r="O203" s="65"/>
      <c r="P203" s="188">
        <f t="shared" si="31"/>
        <v>0</v>
      </c>
      <c r="Q203" s="188">
        <v>0</v>
      </c>
      <c r="R203" s="188">
        <f t="shared" si="32"/>
        <v>0</v>
      </c>
      <c r="S203" s="188">
        <v>0</v>
      </c>
      <c r="T203" s="189">
        <f t="shared" si="33"/>
        <v>0</v>
      </c>
      <c r="U203" s="35"/>
      <c r="V203" s="35"/>
      <c r="W203" s="35"/>
      <c r="X203" s="35"/>
      <c r="Y203" s="35"/>
      <c r="Z203" s="35"/>
      <c r="AA203" s="35"/>
      <c r="AB203" s="35"/>
      <c r="AC203" s="35"/>
      <c r="AD203" s="35"/>
      <c r="AE203" s="35"/>
      <c r="AR203" s="190" t="s">
        <v>152</v>
      </c>
      <c r="AT203" s="190" t="s">
        <v>147</v>
      </c>
      <c r="AU203" s="190" t="s">
        <v>79</v>
      </c>
      <c r="AY203" s="18" t="s">
        <v>144</v>
      </c>
      <c r="BE203" s="191">
        <f t="shared" si="34"/>
        <v>0</v>
      </c>
      <c r="BF203" s="191">
        <f t="shared" si="35"/>
        <v>0</v>
      </c>
      <c r="BG203" s="191">
        <f t="shared" si="36"/>
        <v>0</v>
      </c>
      <c r="BH203" s="191">
        <f t="shared" si="37"/>
        <v>0</v>
      </c>
      <c r="BI203" s="191">
        <f t="shared" si="38"/>
        <v>0</v>
      </c>
      <c r="BJ203" s="18" t="s">
        <v>79</v>
      </c>
      <c r="BK203" s="191">
        <f t="shared" si="39"/>
        <v>0</v>
      </c>
      <c r="BL203" s="18" t="s">
        <v>152</v>
      </c>
      <c r="BM203" s="190" t="s">
        <v>1419</v>
      </c>
    </row>
    <row r="204" spans="1:65" s="2" customFormat="1" ht="16.5" customHeight="1">
      <c r="A204" s="35"/>
      <c r="B204" s="36"/>
      <c r="C204" s="179" t="s">
        <v>71</v>
      </c>
      <c r="D204" s="179" t="s">
        <v>147</v>
      </c>
      <c r="E204" s="180" t="s">
        <v>1420</v>
      </c>
      <c r="F204" s="181" t="s">
        <v>1421</v>
      </c>
      <c r="G204" s="182" t="s">
        <v>379</v>
      </c>
      <c r="H204" s="183">
        <v>1</v>
      </c>
      <c r="I204" s="184"/>
      <c r="J204" s="185">
        <f t="shared" si="30"/>
        <v>0</v>
      </c>
      <c r="K204" s="181" t="s">
        <v>19</v>
      </c>
      <c r="L204" s="40"/>
      <c r="M204" s="186" t="s">
        <v>19</v>
      </c>
      <c r="N204" s="187" t="s">
        <v>42</v>
      </c>
      <c r="O204" s="65"/>
      <c r="P204" s="188">
        <f t="shared" si="31"/>
        <v>0</v>
      </c>
      <c r="Q204" s="188">
        <v>0</v>
      </c>
      <c r="R204" s="188">
        <f t="shared" si="32"/>
        <v>0</v>
      </c>
      <c r="S204" s="188">
        <v>0</v>
      </c>
      <c r="T204" s="189">
        <f t="shared" si="33"/>
        <v>0</v>
      </c>
      <c r="U204" s="35"/>
      <c r="V204" s="35"/>
      <c r="W204" s="35"/>
      <c r="X204" s="35"/>
      <c r="Y204" s="35"/>
      <c r="Z204" s="35"/>
      <c r="AA204" s="35"/>
      <c r="AB204" s="35"/>
      <c r="AC204" s="35"/>
      <c r="AD204" s="35"/>
      <c r="AE204" s="35"/>
      <c r="AR204" s="190" t="s">
        <v>152</v>
      </c>
      <c r="AT204" s="190" t="s">
        <v>147</v>
      </c>
      <c r="AU204" s="190" t="s">
        <v>79</v>
      </c>
      <c r="AY204" s="18" t="s">
        <v>144</v>
      </c>
      <c r="BE204" s="191">
        <f t="shared" si="34"/>
        <v>0</v>
      </c>
      <c r="BF204" s="191">
        <f t="shared" si="35"/>
        <v>0</v>
      </c>
      <c r="BG204" s="191">
        <f t="shared" si="36"/>
        <v>0</v>
      </c>
      <c r="BH204" s="191">
        <f t="shared" si="37"/>
        <v>0</v>
      </c>
      <c r="BI204" s="191">
        <f t="shared" si="38"/>
        <v>0</v>
      </c>
      <c r="BJ204" s="18" t="s">
        <v>79</v>
      </c>
      <c r="BK204" s="191">
        <f t="shared" si="39"/>
        <v>0</v>
      </c>
      <c r="BL204" s="18" t="s">
        <v>152</v>
      </c>
      <c r="BM204" s="190" t="s">
        <v>1422</v>
      </c>
    </row>
    <row r="205" spans="1:65" s="2" customFormat="1" ht="16.5" customHeight="1">
      <c r="A205" s="35"/>
      <c r="B205" s="36"/>
      <c r="C205" s="179" t="s">
        <v>71</v>
      </c>
      <c r="D205" s="179" t="s">
        <v>147</v>
      </c>
      <c r="E205" s="180" t="s">
        <v>1423</v>
      </c>
      <c r="F205" s="181" t="s">
        <v>1424</v>
      </c>
      <c r="G205" s="182" t="s">
        <v>1296</v>
      </c>
      <c r="H205" s="183">
        <v>10</v>
      </c>
      <c r="I205" s="184"/>
      <c r="J205" s="185">
        <f t="shared" si="30"/>
        <v>0</v>
      </c>
      <c r="K205" s="181" t="s">
        <v>19</v>
      </c>
      <c r="L205" s="40"/>
      <c r="M205" s="186" t="s">
        <v>19</v>
      </c>
      <c r="N205" s="187" t="s">
        <v>42</v>
      </c>
      <c r="O205" s="65"/>
      <c r="P205" s="188">
        <f t="shared" si="31"/>
        <v>0</v>
      </c>
      <c r="Q205" s="188">
        <v>0</v>
      </c>
      <c r="R205" s="188">
        <f t="shared" si="32"/>
        <v>0</v>
      </c>
      <c r="S205" s="188">
        <v>0</v>
      </c>
      <c r="T205" s="189">
        <f t="shared" si="33"/>
        <v>0</v>
      </c>
      <c r="U205" s="35"/>
      <c r="V205" s="35"/>
      <c r="W205" s="35"/>
      <c r="X205" s="35"/>
      <c r="Y205" s="35"/>
      <c r="Z205" s="35"/>
      <c r="AA205" s="35"/>
      <c r="AB205" s="35"/>
      <c r="AC205" s="35"/>
      <c r="AD205" s="35"/>
      <c r="AE205" s="35"/>
      <c r="AR205" s="190" t="s">
        <v>152</v>
      </c>
      <c r="AT205" s="190" t="s">
        <v>147</v>
      </c>
      <c r="AU205" s="190" t="s">
        <v>79</v>
      </c>
      <c r="AY205" s="18" t="s">
        <v>144</v>
      </c>
      <c r="BE205" s="191">
        <f t="shared" si="34"/>
        <v>0</v>
      </c>
      <c r="BF205" s="191">
        <f t="shared" si="35"/>
        <v>0</v>
      </c>
      <c r="BG205" s="191">
        <f t="shared" si="36"/>
        <v>0</v>
      </c>
      <c r="BH205" s="191">
        <f t="shared" si="37"/>
        <v>0</v>
      </c>
      <c r="BI205" s="191">
        <f t="shared" si="38"/>
        <v>0</v>
      </c>
      <c r="BJ205" s="18" t="s">
        <v>79</v>
      </c>
      <c r="BK205" s="191">
        <f t="shared" si="39"/>
        <v>0</v>
      </c>
      <c r="BL205" s="18" t="s">
        <v>152</v>
      </c>
      <c r="BM205" s="190" t="s">
        <v>1425</v>
      </c>
    </row>
    <row r="206" spans="1:65" s="2" customFormat="1" ht="16.5" customHeight="1">
      <c r="A206" s="35"/>
      <c r="B206" s="36"/>
      <c r="C206" s="179" t="s">
        <v>71</v>
      </c>
      <c r="D206" s="179" t="s">
        <v>147</v>
      </c>
      <c r="E206" s="180" t="s">
        <v>1426</v>
      </c>
      <c r="F206" s="181" t="s">
        <v>1427</v>
      </c>
      <c r="G206" s="182" t="s">
        <v>1138</v>
      </c>
      <c r="H206" s="183">
        <v>11</v>
      </c>
      <c r="I206" s="184"/>
      <c r="J206" s="185">
        <f t="shared" si="30"/>
        <v>0</v>
      </c>
      <c r="K206" s="181" t="s">
        <v>19</v>
      </c>
      <c r="L206" s="40"/>
      <c r="M206" s="186" t="s">
        <v>19</v>
      </c>
      <c r="N206" s="187" t="s">
        <v>42</v>
      </c>
      <c r="O206" s="65"/>
      <c r="P206" s="188">
        <f t="shared" si="31"/>
        <v>0</v>
      </c>
      <c r="Q206" s="188">
        <v>0</v>
      </c>
      <c r="R206" s="188">
        <f t="shared" si="32"/>
        <v>0</v>
      </c>
      <c r="S206" s="188">
        <v>0</v>
      </c>
      <c r="T206" s="189">
        <f t="shared" si="33"/>
        <v>0</v>
      </c>
      <c r="U206" s="35"/>
      <c r="V206" s="35"/>
      <c r="W206" s="35"/>
      <c r="X206" s="35"/>
      <c r="Y206" s="35"/>
      <c r="Z206" s="35"/>
      <c r="AA206" s="35"/>
      <c r="AB206" s="35"/>
      <c r="AC206" s="35"/>
      <c r="AD206" s="35"/>
      <c r="AE206" s="35"/>
      <c r="AR206" s="190" t="s">
        <v>152</v>
      </c>
      <c r="AT206" s="190" t="s">
        <v>147</v>
      </c>
      <c r="AU206" s="190" t="s">
        <v>79</v>
      </c>
      <c r="AY206" s="18" t="s">
        <v>144</v>
      </c>
      <c r="BE206" s="191">
        <f t="shared" si="34"/>
        <v>0</v>
      </c>
      <c r="BF206" s="191">
        <f t="shared" si="35"/>
        <v>0</v>
      </c>
      <c r="BG206" s="191">
        <f t="shared" si="36"/>
        <v>0</v>
      </c>
      <c r="BH206" s="191">
        <f t="shared" si="37"/>
        <v>0</v>
      </c>
      <c r="BI206" s="191">
        <f t="shared" si="38"/>
        <v>0</v>
      </c>
      <c r="BJ206" s="18" t="s">
        <v>79</v>
      </c>
      <c r="BK206" s="191">
        <f t="shared" si="39"/>
        <v>0</v>
      </c>
      <c r="BL206" s="18" t="s">
        <v>152</v>
      </c>
      <c r="BM206" s="190" t="s">
        <v>1428</v>
      </c>
    </row>
    <row r="207" spans="1:65" s="2" customFormat="1" ht="16.5" customHeight="1">
      <c r="A207" s="35"/>
      <c r="B207" s="36"/>
      <c r="C207" s="179" t="s">
        <v>71</v>
      </c>
      <c r="D207" s="179" t="s">
        <v>147</v>
      </c>
      <c r="E207" s="180" t="s">
        <v>1429</v>
      </c>
      <c r="F207" s="181" t="s">
        <v>1430</v>
      </c>
      <c r="G207" s="182" t="s">
        <v>1138</v>
      </c>
      <c r="H207" s="183">
        <v>5</v>
      </c>
      <c r="I207" s="184"/>
      <c r="J207" s="185">
        <f t="shared" si="30"/>
        <v>0</v>
      </c>
      <c r="K207" s="181" t="s">
        <v>19</v>
      </c>
      <c r="L207" s="40"/>
      <c r="M207" s="186" t="s">
        <v>19</v>
      </c>
      <c r="N207" s="187" t="s">
        <v>42</v>
      </c>
      <c r="O207" s="65"/>
      <c r="P207" s="188">
        <f t="shared" si="31"/>
        <v>0</v>
      </c>
      <c r="Q207" s="188">
        <v>0</v>
      </c>
      <c r="R207" s="188">
        <f t="shared" si="32"/>
        <v>0</v>
      </c>
      <c r="S207" s="188">
        <v>0</v>
      </c>
      <c r="T207" s="189">
        <f t="shared" si="33"/>
        <v>0</v>
      </c>
      <c r="U207" s="35"/>
      <c r="V207" s="35"/>
      <c r="W207" s="35"/>
      <c r="X207" s="35"/>
      <c r="Y207" s="35"/>
      <c r="Z207" s="35"/>
      <c r="AA207" s="35"/>
      <c r="AB207" s="35"/>
      <c r="AC207" s="35"/>
      <c r="AD207" s="35"/>
      <c r="AE207" s="35"/>
      <c r="AR207" s="190" t="s">
        <v>152</v>
      </c>
      <c r="AT207" s="190" t="s">
        <v>147</v>
      </c>
      <c r="AU207" s="190" t="s">
        <v>79</v>
      </c>
      <c r="AY207" s="18" t="s">
        <v>144</v>
      </c>
      <c r="BE207" s="191">
        <f t="shared" si="34"/>
        <v>0</v>
      </c>
      <c r="BF207" s="191">
        <f t="shared" si="35"/>
        <v>0</v>
      </c>
      <c r="BG207" s="191">
        <f t="shared" si="36"/>
        <v>0</v>
      </c>
      <c r="BH207" s="191">
        <f t="shared" si="37"/>
        <v>0</v>
      </c>
      <c r="BI207" s="191">
        <f t="shared" si="38"/>
        <v>0</v>
      </c>
      <c r="BJ207" s="18" t="s">
        <v>79</v>
      </c>
      <c r="BK207" s="191">
        <f t="shared" si="39"/>
        <v>0</v>
      </c>
      <c r="BL207" s="18" t="s">
        <v>152</v>
      </c>
      <c r="BM207" s="190" t="s">
        <v>1431</v>
      </c>
    </row>
    <row r="208" spans="1:65" s="2" customFormat="1" ht="16.5" customHeight="1">
      <c r="A208" s="35"/>
      <c r="B208" s="36"/>
      <c r="C208" s="179" t="s">
        <v>71</v>
      </c>
      <c r="D208" s="179" t="s">
        <v>147</v>
      </c>
      <c r="E208" s="180" t="s">
        <v>1432</v>
      </c>
      <c r="F208" s="181" t="s">
        <v>1433</v>
      </c>
      <c r="G208" s="182" t="s">
        <v>1138</v>
      </c>
      <c r="H208" s="183">
        <v>20</v>
      </c>
      <c r="I208" s="184"/>
      <c r="J208" s="185">
        <f t="shared" si="30"/>
        <v>0</v>
      </c>
      <c r="K208" s="181" t="s">
        <v>19</v>
      </c>
      <c r="L208" s="40"/>
      <c r="M208" s="186" t="s">
        <v>19</v>
      </c>
      <c r="N208" s="187" t="s">
        <v>42</v>
      </c>
      <c r="O208" s="65"/>
      <c r="P208" s="188">
        <f t="shared" si="31"/>
        <v>0</v>
      </c>
      <c r="Q208" s="188">
        <v>0</v>
      </c>
      <c r="R208" s="188">
        <f t="shared" si="32"/>
        <v>0</v>
      </c>
      <c r="S208" s="188">
        <v>0</v>
      </c>
      <c r="T208" s="189">
        <f t="shared" si="33"/>
        <v>0</v>
      </c>
      <c r="U208" s="35"/>
      <c r="V208" s="35"/>
      <c r="W208" s="35"/>
      <c r="X208" s="35"/>
      <c r="Y208" s="35"/>
      <c r="Z208" s="35"/>
      <c r="AA208" s="35"/>
      <c r="AB208" s="35"/>
      <c r="AC208" s="35"/>
      <c r="AD208" s="35"/>
      <c r="AE208" s="35"/>
      <c r="AR208" s="190" t="s">
        <v>152</v>
      </c>
      <c r="AT208" s="190" t="s">
        <v>147</v>
      </c>
      <c r="AU208" s="190" t="s">
        <v>79</v>
      </c>
      <c r="AY208" s="18" t="s">
        <v>144</v>
      </c>
      <c r="BE208" s="191">
        <f t="shared" si="34"/>
        <v>0</v>
      </c>
      <c r="BF208" s="191">
        <f t="shared" si="35"/>
        <v>0</v>
      </c>
      <c r="BG208" s="191">
        <f t="shared" si="36"/>
        <v>0</v>
      </c>
      <c r="BH208" s="191">
        <f t="shared" si="37"/>
        <v>0</v>
      </c>
      <c r="BI208" s="191">
        <f t="shared" si="38"/>
        <v>0</v>
      </c>
      <c r="BJ208" s="18" t="s">
        <v>79</v>
      </c>
      <c r="BK208" s="191">
        <f t="shared" si="39"/>
        <v>0</v>
      </c>
      <c r="BL208" s="18" t="s">
        <v>152</v>
      </c>
      <c r="BM208" s="190" t="s">
        <v>1434</v>
      </c>
    </row>
    <row r="209" spans="1:65" s="2" customFormat="1" ht="16.5" customHeight="1">
      <c r="A209" s="35"/>
      <c r="B209" s="36"/>
      <c r="C209" s="179" t="s">
        <v>71</v>
      </c>
      <c r="D209" s="179" t="s">
        <v>147</v>
      </c>
      <c r="E209" s="180" t="s">
        <v>1435</v>
      </c>
      <c r="F209" s="181" t="s">
        <v>1436</v>
      </c>
      <c r="G209" s="182" t="s">
        <v>1138</v>
      </c>
      <c r="H209" s="183">
        <v>10</v>
      </c>
      <c r="I209" s="184"/>
      <c r="J209" s="185">
        <f t="shared" si="30"/>
        <v>0</v>
      </c>
      <c r="K209" s="181" t="s">
        <v>19</v>
      </c>
      <c r="L209" s="40"/>
      <c r="M209" s="186" t="s">
        <v>19</v>
      </c>
      <c r="N209" s="187" t="s">
        <v>42</v>
      </c>
      <c r="O209" s="65"/>
      <c r="P209" s="188">
        <f t="shared" si="31"/>
        <v>0</v>
      </c>
      <c r="Q209" s="188">
        <v>0</v>
      </c>
      <c r="R209" s="188">
        <f t="shared" si="32"/>
        <v>0</v>
      </c>
      <c r="S209" s="188">
        <v>0</v>
      </c>
      <c r="T209" s="189">
        <f t="shared" si="33"/>
        <v>0</v>
      </c>
      <c r="U209" s="35"/>
      <c r="V209" s="35"/>
      <c r="W209" s="35"/>
      <c r="X209" s="35"/>
      <c r="Y209" s="35"/>
      <c r="Z209" s="35"/>
      <c r="AA209" s="35"/>
      <c r="AB209" s="35"/>
      <c r="AC209" s="35"/>
      <c r="AD209" s="35"/>
      <c r="AE209" s="35"/>
      <c r="AR209" s="190" t="s">
        <v>152</v>
      </c>
      <c r="AT209" s="190" t="s">
        <v>147</v>
      </c>
      <c r="AU209" s="190" t="s">
        <v>79</v>
      </c>
      <c r="AY209" s="18" t="s">
        <v>144</v>
      </c>
      <c r="BE209" s="191">
        <f t="shared" si="34"/>
        <v>0</v>
      </c>
      <c r="BF209" s="191">
        <f t="shared" si="35"/>
        <v>0</v>
      </c>
      <c r="BG209" s="191">
        <f t="shared" si="36"/>
        <v>0</v>
      </c>
      <c r="BH209" s="191">
        <f t="shared" si="37"/>
        <v>0</v>
      </c>
      <c r="BI209" s="191">
        <f t="shared" si="38"/>
        <v>0</v>
      </c>
      <c r="BJ209" s="18" t="s">
        <v>79</v>
      </c>
      <c r="BK209" s="191">
        <f t="shared" si="39"/>
        <v>0</v>
      </c>
      <c r="BL209" s="18" t="s">
        <v>152</v>
      </c>
      <c r="BM209" s="190" t="s">
        <v>1437</v>
      </c>
    </row>
    <row r="210" spans="1:65" s="2" customFormat="1" ht="16.5" customHeight="1">
      <c r="A210" s="35"/>
      <c r="B210" s="36"/>
      <c r="C210" s="179" t="s">
        <v>71</v>
      </c>
      <c r="D210" s="179" t="s">
        <v>147</v>
      </c>
      <c r="E210" s="180" t="s">
        <v>1438</v>
      </c>
      <c r="F210" s="181" t="s">
        <v>1439</v>
      </c>
      <c r="G210" s="182" t="s">
        <v>1138</v>
      </c>
      <c r="H210" s="183">
        <v>5</v>
      </c>
      <c r="I210" s="184"/>
      <c r="J210" s="185">
        <f t="shared" si="30"/>
        <v>0</v>
      </c>
      <c r="K210" s="181" t="s">
        <v>19</v>
      </c>
      <c r="L210" s="40"/>
      <c r="M210" s="186" t="s">
        <v>19</v>
      </c>
      <c r="N210" s="187" t="s">
        <v>42</v>
      </c>
      <c r="O210" s="65"/>
      <c r="P210" s="188">
        <f t="shared" si="31"/>
        <v>0</v>
      </c>
      <c r="Q210" s="188">
        <v>0</v>
      </c>
      <c r="R210" s="188">
        <f t="shared" si="32"/>
        <v>0</v>
      </c>
      <c r="S210" s="188">
        <v>0</v>
      </c>
      <c r="T210" s="189">
        <f t="shared" si="33"/>
        <v>0</v>
      </c>
      <c r="U210" s="35"/>
      <c r="V210" s="35"/>
      <c r="W210" s="35"/>
      <c r="X210" s="35"/>
      <c r="Y210" s="35"/>
      <c r="Z210" s="35"/>
      <c r="AA210" s="35"/>
      <c r="AB210" s="35"/>
      <c r="AC210" s="35"/>
      <c r="AD210" s="35"/>
      <c r="AE210" s="35"/>
      <c r="AR210" s="190" t="s">
        <v>152</v>
      </c>
      <c r="AT210" s="190" t="s">
        <v>147</v>
      </c>
      <c r="AU210" s="190" t="s">
        <v>79</v>
      </c>
      <c r="AY210" s="18" t="s">
        <v>144</v>
      </c>
      <c r="BE210" s="191">
        <f t="shared" si="34"/>
        <v>0</v>
      </c>
      <c r="BF210" s="191">
        <f t="shared" si="35"/>
        <v>0</v>
      </c>
      <c r="BG210" s="191">
        <f t="shared" si="36"/>
        <v>0</v>
      </c>
      <c r="BH210" s="191">
        <f t="shared" si="37"/>
        <v>0</v>
      </c>
      <c r="BI210" s="191">
        <f t="shared" si="38"/>
        <v>0</v>
      </c>
      <c r="BJ210" s="18" t="s">
        <v>79</v>
      </c>
      <c r="BK210" s="191">
        <f t="shared" si="39"/>
        <v>0</v>
      </c>
      <c r="BL210" s="18" t="s">
        <v>152</v>
      </c>
      <c r="BM210" s="190" t="s">
        <v>1440</v>
      </c>
    </row>
    <row r="211" spans="1:65" s="2" customFormat="1" ht="16.5" customHeight="1">
      <c r="A211" s="35"/>
      <c r="B211" s="36"/>
      <c r="C211" s="179" t="s">
        <v>71</v>
      </c>
      <c r="D211" s="179" t="s">
        <v>147</v>
      </c>
      <c r="E211" s="180" t="s">
        <v>1441</v>
      </c>
      <c r="F211" s="181" t="s">
        <v>1442</v>
      </c>
      <c r="G211" s="182" t="s">
        <v>379</v>
      </c>
      <c r="H211" s="183">
        <v>15</v>
      </c>
      <c r="I211" s="184"/>
      <c r="J211" s="185">
        <f t="shared" si="30"/>
        <v>0</v>
      </c>
      <c r="K211" s="181" t="s">
        <v>19</v>
      </c>
      <c r="L211" s="40"/>
      <c r="M211" s="186" t="s">
        <v>19</v>
      </c>
      <c r="N211" s="187" t="s">
        <v>42</v>
      </c>
      <c r="O211" s="65"/>
      <c r="P211" s="188">
        <f t="shared" si="31"/>
        <v>0</v>
      </c>
      <c r="Q211" s="188">
        <v>0</v>
      </c>
      <c r="R211" s="188">
        <f t="shared" si="32"/>
        <v>0</v>
      </c>
      <c r="S211" s="188">
        <v>0</v>
      </c>
      <c r="T211" s="189">
        <f t="shared" si="33"/>
        <v>0</v>
      </c>
      <c r="U211" s="35"/>
      <c r="V211" s="35"/>
      <c r="W211" s="35"/>
      <c r="X211" s="35"/>
      <c r="Y211" s="35"/>
      <c r="Z211" s="35"/>
      <c r="AA211" s="35"/>
      <c r="AB211" s="35"/>
      <c r="AC211" s="35"/>
      <c r="AD211" s="35"/>
      <c r="AE211" s="35"/>
      <c r="AR211" s="190" t="s">
        <v>152</v>
      </c>
      <c r="AT211" s="190" t="s">
        <v>147</v>
      </c>
      <c r="AU211" s="190" t="s">
        <v>79</v>
      </c>
      <c r="AY211" s="18" t="s">
        <v>144</v>
      </c>
      <c r="BE211" s="191">
        <f t="shared" si="34"/>
        <v>0</v>
      </c>
      <c r="BF211" s="191">
        <f t="shared" si="35"/>
        <v>0</v>
      </c>
      <c r="BG211" s="191">
        <f t="shared" si="36"/>
        <v>0</v>
      </c>
      <c r="BH211" s="191">
        <f t="shared" si="37"/>
        <v>0</v>
      </c>
      <c r="BI211" s="191">
        <f t="shared" si="38"/>
        <v>0</v>
      </c>
      <c r="BJ211" s="18" t="s">
        <v>79</v>
      </c>
      <c r="BK211" s="191">
        <f t="shared" si="39"/>
        <v>0</v>
      </c>
      <c r="BL211" s="18" t="s">
        <v>152</v>
      </c>
      <c r="BM211" s="190" t="s">
        <v>1443</v>
      </c>
    </row>
    <row r="212" spans="1:65" s="2" customFormat="1" ht="16.5" customHeight="1">
      <c r="A212" s="35"/>
      <c r="B212" s="36"/>
      <c r="C212" s="179" t="s">
        <v>71</v>
      </c>
      <c r="D212" s="179" t="s">
        <v>147</v>
      </c>
      <c r="E212" s="180" t="s">
        <v>1444</v>
      </c>
      <c r="F212" s="181" t="s">
        <v>1445</v>
      </c>
      <c r="G212" s="182" t="s">
        <v>1138</v>
      </c>
      <c r="H212" s="183">
        <v>5</v>
      </c>
      <c r="I212" s="184"/>
      <c r="J212" s="185">
        <f t="shared" si="30"/>
        <v>0</v>
      </c>
      <c r="K212" s="181" t="s">
        <v>19</v>
      </c>
      <c r="L212" s="40"/>
      <c r="M212" s="186" t="s">
        <v>19</v>
      </c>
      <c r="N212" s="187" t="s">
        <v>42</v>
      </c>
      <c r="O212" s="65"/>
      <c r="P212" s="188">
        <f t="shared" si="31"/>
        <v>0</v>
      </c>
      <c r="Q212" s="188">
        <v>0</v>
      </c>
      <c r="R212" s="188">
        <f t="shared" si="32"/>
        <v>0</v>
      </c>
      <c r="S212" s="188">
        <v>0</v>
      </c>
      <c r="T212" s="189">
        <f t="shared" si="33"/>
        <v>0</v>
      </c>
      <c r="U212" s="35"/>
      <c r="V212" s="35"/>
      <c r="W212" s="35"/>
      <c r="X212" s="35"/>
      <c r="Y212" s="35"/>
      <c r="Z212" s="35"/>
      <c r="AA212" s="35"/>
      <c r="AB212" s="35"/>
      <c r="AC212" s="35"/>
      <c r="AD212" s="35"/>
      <c r="AE212" s="35"/>
      <c r="AR212" s="190" t="s">
        <v>152</v>
      </c>
      <c r="AT212" s="190" t="s">
        <v>147</v>
      </c>
      <c r="AU212" s="190" t="s">
        <v>79</v>
      </c>
      <c r="AY212" s="18" t="s">
        <v>144</v>
      </c>
      <c r="BE212" s="191">
        <f t="shared" si="34"/>
        <v>0</v>
      </c>
      <c r="BF212" s="191">
        <f t="shared" si="35"/>
        <v>0</v>
      </c>
      <c r="BG212" s="191">
        <f t="shared" si="36"/>
        <v>0</v>
      </c>
      <c r="BH212" s="191">
        <f t="shared" si="37"/>
        <v>0</v>
      </c>
      <c r="BI212" s="191">
        <f t="shared" si="38"/>
        <v>0</v>
      </c>
      <c r="BJ212" s="18" t="s">
        <v>79</v>
      </c>
      <c r="BK212" s="191">
        <f t="shared" si="39"/>
        <v>0</v>
      </c>
      <c r="BL212" s="18" t="s">
        <v>152</v>
      </c>
      <c r="BM212" s="190" t="s">
        <v>1446</v>
      </c>
    </row>
    <row r="213" spans="1:65" s="2" customFormat="1" ht="16.5" customHeight="1">
      <c r="A213" s="35"/>
      <c r="B213" s="36"/>
      <c r="C213" s="179" t="s">
        <v>71</v>
      </c>
      <c r="D213" s="179" t="s">
        <v>147</v>
      </c>
      <c r="E213" s="180" t="s">
        <v>1447</v>
      </c>
      <c r="F213" s="181" t="s">
        <v>1448</v>
      </c>
      <c r="G213" s="182" t="s">
        <v>1138</v>
      </c>
      <c r="H213" s="183">
        <v>1</v>
      </c>
      <c r="I213" s="184"/>
      <c r="J213" s="185">
        <f t="shared" si="30"/>
        <v>0</v>
      </c>
      <c r="K213" s="181" t="s">
        <v>19</v>
      </c>
      <c r="L213" s="40"/>
      <c r="M213" s="186" t="s">
        <v>19</v>
      </c>
      <c r="N213" s="187" t="s">
        <v>42</v>
      </c>
      <c r="O213" s="65"/>
      <c r="P213" s="188">
        <f t="shared" si="31"/>
        <v>0</v>
      </c>
      <c r="Q213" s="188">
        <v>0</v>
      </c>
      <c r="R213" s="188">
        <f t="shared" si="32"/>
        <v>0</v>
      </c>
      <c r="S213" s="188">
        <v>0</v>
      </c>
      <c r="T213" s="189">
        <f t="shared" si="33"/>
        <v>0</v>
      </c>
      <c r="U213" s="35"/>
      <c r="V213" s="35"/>
      <c r="W213" s="35"/>
      <c r="X213" s="35"/>
      <c r="Y213" s="35"/>
      <c r="Z213" s="35"/>
      <c r="AA213" s="35"/>
      <c r="AB213" s="35"/>
      <c r="AC213" s="35"/>
      <c r="AD213" s="35"/>
      <c r="AE213" s="35"/>
      <c r="AR213" s="190" t="s">
        <v>152</v>
      </c>
      <c r="AT213" s="190" t="s">
        <v>147</v>
      </c>
      <c r="AU213" s="190" t="s">
        <v>79</v>
      </c>
      <c r="AY213" s="18" t="s">
        <v>144</v>
      </c>
      <c r="BE213" s="191">
        <f t="shared" si="34"/>
        <v>0</v>
      </c>
      <c r="BF213" s="191">
        <f t="shared" si="35"/>
        <v>0</v>
      </c>
      <c r="BG213" s="191">
        <f t="shared" si="36"/>
        <v>0</v>
      </c>
      <c r="BH213" s="191">
        <f t="shared" si="37"/>
        <v>0</v>
      </c>
      <c r="BI213" s="191">
        <f t="shared" si="38"/>
        <v>0</v>
      </c>
      <c r="BJ213" s="18" t="s">
        <v>79</v>
      </c>
      <c r="BK213" s="191">
        <f t="shared" si="39"/>
        <v>0</v>
      </c>
      <c r="BL213" s="18" t="s">
        <v>152</v>
      </c>
      <c r="BM213" s="190" t="s">
        <v>1449</v>
      </c>
    </row>
    <row r="214" spans="1:65" s="2" customFormat="1" ht="16.5" customHeight="1">
      <c r="A214" s="35"/>
      <c r="B214" s="36"/>
      <c r="C214" s="179" t="s">
        <v>71</v>
      </c>
      <c r="D214" s="179" t="s">
        <v>147</v>
      </c>
      <c r="E214" s="180" t="s">
        <v>1450</v>
      </c>
      <c r="F214" s="181" t="s">
        <v>1451</v>
      </c>
      <c r="G214" s="182" t="s">
        <v>1138</v>
      </c>
      <c r="H214" s="183">
        <v>2</v>
      </c>
      <c r="I214" s="184"/>
      <c r="J214" s="185">
        <f t="shared" si="30"/>
        <v>0</v>
      </c>
      <c r="K214" s="181" t="s">
        <v>19</v>
      </c>
      <c r="L214" s="40"/>
      <c r="M214" s="186" t="s">
        <v>19</v>
      </c>
      <c r="N214" s="187" t="s">
        <v>42</v>
      </c>
      <c r="O214" s="65"/>
      <c r="P214" s="188">
        <f t="shared" si="31"/>
        <v>0</v>
      </c>
      <c r="Q214" s="188">
        <v>0</v>
      </c>
      <c r="R214" s="188">
        <f t="shared" si="32"/>
        <v>0</v>
      </c>
      <c r="S214" s="188">
        <v>0</v>
      </c>
      <c r="T214" s="189">
        <f t="shared" si="33"/>
        <v>0</v>
      </c>
      <c r="U214" s="35"/>
      <c r="V214" s="35"/>
      <c r="W214" s="35"/>
      <c r="X214" s="35"/>
      <c r="Y214" s="35"/>
      <c r="Z214" s="35"/>
      <c r="AA214" s="35"/>
      <c r="AB214" s="35"/>
      <c r="AC214" s="35"/>
      <c r="AD214" s="35"/>
      <c r="AE214" s="35"/>
      <c r="AR214" s="190" t="s">
        <v>152</v>
      </c>
      <c r="AT214" s="190" t="s">
        <v>147</v>
      </c>
      <c r="AU214" s="190" t="s">
        <v>79</v>
      </c>
      <c r="AY214" s="18" t="s">
        <v>144</v>
      </c>
      <c r="BE214" s="191">
        <f t="shared" si="34"/>
        <v>0</v>
      </c>
      <c r="BF214" s="191">
        <f t="shared" si="35"/>
        <v>0</v>
      </c>
      <c r="BG214" s="191">
        <f t="shared" si="36"/>
        <v>0</v>
      </c>
      <c r="BH214" s="191">
        <f t="shared" si="37"/>
        <v>0</v>
      </c>
      <c r="BI214" s="191">
        <f t="shared" si="38"/>
        <v>0</v>
      </c>
      <c r="BJ214" s="18" t="s">
        <v>79</v>
      </c>
      <c r="BK214" s="191">
        <f t="shared" si="39"/>
        <v>0</v>
      </c>
      <c r="BL214" s="18" t="s">
        <v>152</v>
      </c>
      <c r="BM214" s="190" t="s">
        <v>1452</v>
      </c>
    </row>
    <row r="215" spans="1:65" s="2" customFormat="1" ht="16.5" customHeight="1">
      <c r="A215" s="35"/>
      <c r="B215" s="36"/>
      <c r="C215" s="179" t="s">
        <v>71</v>
      </c>
      <c r="D215" s="179" t="s">
        <v>147</v>
      </c>
      <c r="E215" s="180" t="s">
        <v>1453</v>
      </c>
      <c r="F215" s="181" t="s">
        <v>1454</v>
      </c>
      <c r="G215" s="182" t="s">
        <v>1138</v>
      </c>
      <c r="H215" s="183">
        <v>3</v>
      </c>
      <c r="I215" s="184"/>
      <c r="J215" s="185">
        <f t="shared" si="30"/>
        <v>0</v>
      </c>
      <c r="K215" s="181" t="s">
        <v>19</v>
      </c>
      <c r="L215" s="40"/>
      <c r="M215" s="186" t="s">
        <v>19</v>
      </c>
      <c r="N215" s="187" t="s">
        <v>42</v>
      </c>
      <c r="O215" s="65"/>
      <c r="P215" s="188">
        <f t="shared" si="31"/>
        <v>0</v>
      </c>
      <c r="Q215" s="188">
        <v>0</v>
      </c>
      <c r="R215" s="188">
        <f t="shared" si="32"/>
        <v>0</v>
      </c>
      <c r="S215" s="188">
        <v>0</v>
      </c>
      <c r="T215" s="189">
        <f t="shared" si="33"/>
        <v>0</v>
      </c>
      <c r="U215" s="35"/>
      <c r="V215" s="35"/>
      <c r="W215" s="35"/>
      <c r="X215" s="35"/>
      <c r="Y215" s="35"/>
      <c r="Z215" s="35"/>
      <c r="AA215" s="35"/>
      <c r="AB215" s="35"/>
      <c r="AC215" s="35"/>
      <c r="AD215" s="35"/>
      <c r="AE215" s="35"/>
      <c r="AR215" s="190" t="s">
        <v>152</v>
      </c>
      <c r="AT215" s="190" t="s">
        <v>147</v>
      </c>
      <c r="AU215" s="190" t="s">
        <v>79</v>
      </c>
      <c r="AY215" s="18" t="s">
        <v>144</v>
      </c>
      <c r="BE215" s="191">
        <f t="shared" si="34"/>
        <v>0</v>
      </c>
      <c r="BF215" s="191">
        <f t="shared" si="35"/>
        <v>0</v>
      </c>
      <c r="BG215" s="191">
        <f t="shared" si="36"/>
        <v>0</v>
      </c>
      <c r="BH215" s="191">
        <f t="shared" si="37"/>
        <v>0</v>
      </c>
      <c r="BI215" s="191">
        <f t="shared" si="38"/>
        <v>0</v>
      </c>
      <c r="BJ215" s="18" t="s">
        <v>79</v>
      </c>
      <c r="BK215" s="191">
        <f t="shared" si="39"/>
        <v>0</v>
      </c>
      <c r="BL215" s="18" t="s">
        <v>152</v>
      </c>
      <c r="BM215" s="190" t="s">
        <v>1455</v>
      </c>
    </row>
    <row r="216" spans="1:65" s="2" customFormat="1" ht="16.5" customHeight="1">
      <c r="A216" s="35"/>
      <c r="B216" s="36"/>
      <c r="C216" s="179" t="s">
        <v>71</v>
      </c>
      <c r="D216" s="179" t="s">
        <v>147</v>
      </c>
      <c r="E216" s="180" t="s">
        <v>1456</v>
      </c>
      <c r="F216" s="181" t="s">
        <v>1457</v>
      </c>
      <c r="G216" s="182" t="s">
        <v>1138</v>
      </c>
      <c r="H216" s="183">
        <v>4</v>
      </c>
      <c r="I216" s="184"/>
      <c r="J216" s="185">
        <f t="shared" si="30"/>
        <v>0</v>
      </c>
      <c r="K216" s="181" t="s">
        <v>19</v>
      </c>
      <c r="L216" s="40"/>
      <c r="M216" s="186" t="s">
        <v>19</v>
      </c>
      <c r="N216" s="187" t="s">
        <v>42</v>
      </c>
      <c r="O216" s="65"/>
      <c r="P216" s="188">
        <f t="shared" si="31"/>
        <v>0</v>
      </c>
      <c r="Q216" s="188">
        <v>0</v>
      </c>
      <c r="R216" s="188">
        <f t="shared" si="32"/>
        <v>0</v>
      </c>
      <c r="S216" s="188">
        <v>0</v>
      </c>
      <c r="T216" s="189">
        <f t="shared" si="33"/>
        <v>0</v>
      </c>
      <c r="U216" s="35"/>
      <c r="V216" s="35"/>
      <c r="W216" s="35"/>
      <c r="X216" s="35"/>
      <c r="Y216" s="35"/>
      <c r="Z216" s="35"/>
      <c r="AA216" s="35"/>
      <c r="AB216" s="35"/>
      <c r="AC216" s="35"/>
      <c r="AD216" s="35"/>
      <c r="AE216" s="35"/>
      <c r="AR216" s="190" t="s">
        <v>152</v>
      </c>
      <c r="AT216" s="190" t="s">
        <v>147</v>
      </c>
      <c r="AU216" s="190" t="s">
        <v>79</v>
      </c>
      <c r="AY216" s="18" t="s">
        <v>144</v>
      </c>
      <c r="BE216" s="191">
        <f t="shared" si="34"/>
        <v>0</v>
      </c>
      <c r="BF216" s="191">
        <f t="shared" si="35"/>
        <v>0</v>
      </c>
      <c r="BG216" s="191">
        <f t="shared" si="36"/>
        <v>0</v>
      </c>
      <c r="BH216" s="191">
        <f t="shared" si="37"/>
        <v>0</v>
      </c>
      <c r="BI216" s="191">
        <f t="shared" si="38"/>
        <v>0</v>
      </c>
      <c r="BJ216" s="18" t="s">
        <v>79</v>
      </c>
      <c r="BK216" s="191">
        <f t="shared" si="39"/>
        <v>0</v>
      </c>
      <c r="BL216" s="18" t="s">
        <v>152</v>
      </c>
      <c r="BM216" s="190" t="s">
        <v>1458</v>
      </c>
    </row>
    <row r="217" spans="1:65" s="2" customFormat="1" ht="16.5" customHeight="1">
      <c r="A217" s="35"/>
      <c r="B217" s="36"/>
      <c r="C217" s="179" t="s">
        <v>71</v>
      </c>
      <c r="D217" s="179" t="s">
        <v>147</v>
      </c>
      <c r="E217" s="180" t="s">
        <v>1459</v>
      </c>
      <c r="F217" s="181" t="s">
        <v>1460</v>
      </c>
      <c r="G217" s="182" t="s">
        <v>1138</v>
      </c>
      <c r="H217" s="183">
        <v>1</v>
      </c>
      <c r="I217" s="184"/>
      <c r="J217" s="185">
        <f t="shared" si="30"/>
        <v>0</v>
      </c>
      <c r="K217" s="181" t="s">
        <v>19</v>
      </c>
      <c r="L217" s="40"/>
      <c r="M217" s="186" t="s">
        <v>19</v>
      </c>
      <c r="N217" s="187" t="s">
        <v>42</v>
      </c>
      <c r="O217" s="65"/>
      <c r="P217" s="188">
        <f t="shared" si="31"/>
        <v>0</v>
      </c>
      <c r="Q217" s="188">
        <v>0</v>
      </c>
      <c r="R217" s="188">
        <f t="shared" si="32"/>
        <v>0</v>
      </c>
      <c r="S217" s="188">
        <v>0</v>
      </c>
      <c r="T217" s="189">
        <f t="shared" si="33"/>
        <v>0</v>
      </c>
      <c r="U217" s="35"/>
      <c r="V217" s="35"/>
      <c r="W217" s="35"/>
      <c r="X217" s="35"/>
      <c r="Y217" s="35"/>
      <c r="Z217" s="35"/>
      <c r="AA217" s="35"/>
      <c r="AB217" s="35"/>
      <c r="AC217" s="35"/>
      <c r="AD217" s="35"/>
      <c r="AE217" s="35"/>
      <c r="AR217" s="190" t="s">
        <v>152</v>
      </c>
      <c r="AT217" s="190" t="s">
        <v>147</v>
      </c>
      <c r="AU217" s="190" t="s">
        <v>79</v>
      </c>
      <c r="AY217" s="18" t="s">
        <v>144</v>
      </c>
      <c r="BE217" s="191">
        <f t="shared" si="34"/>
        <v>0</v>
      </c>
      <c r="BF217" s="191">
        <f t="shared" si="35"/>
        <v>0</v>
      </c>
      <c r="BG217" s="191">
        <f t="shared" si="36"/>
        <v>0</v>
      </c>
      <c r="BH217" s="191">
        <f t="shared" si="37"/>
        <v>0</v>
      </c>
      <c r="BI217" s="191">
        <f t="shared" si="38"/>
        <v>0</v>
      </c>
      <c r="BJ217" s="18" t="s">
        <v>79</v>
      </c>
      <c r="BK217" s="191">
        <f t="shared" si="39"/>
        <v>0</v>
      </c>
      <c r="BL217" s="18" t="s">
        <v>152</v>
      </c>
      <c r="BM217" s="190" t="s">
        <v>1461</v>
      </c>
    </row>
    <row r="218" spans="1:65" s="2" customFormat="1" ht="16.5" customHeight="1">
      <c r="A218" s="35"/>
      <c r="B218" s="36"/>
      <c r="C218" s="179" t="s">
        <v>71</v>
      </c>
      <c r="D218" s="179" t="s">
        <v>147</v>
      </c>
      <c r="E218" s="180" t="s">
        <v>1462</v>
      </c>
      <c r="F218" s="181" t="s">
        <v>1463</v>
      </c>
      <c r="G218" s="182" t="s">
        <v>1138</v>
      </c>
      <c r="H218" s="183">
        <v>4</v>
      </c>
      <c r="I218" s="184"/>
      <c r="J218" s="185">
        <f t="shared" si="30"/>
        <v>0</v>
      </c>
      <c r="K218" s="181" t="s">
        <v>19</v>
      </c>
      <c r="L218" s="40"/>
      <c r="M218" s="186" t="s">
        <v>19</v>
      </c>
      <c r="N218" s="187" t="s">
        <v>42</v>
      </c>
      <c r="O218" s="65"/>
      <c r="P218" s="188">
        <f t="shared" si="31"/>
        <v>0</v>
      </c>
      <c r="Q218" s="188">
        <v>0</v>
      </c>
      <c r="R218" s="188">
        <f t="shared" si="32"/>
        <v>0</v>
      </c>
      <c r="S218" s="188">
        <v>0</v>
      </c>
      <c r="T218" s="189">
        <f t="shared" si="33"/>
        <v>0</v>
      </c>
      <c r="U218" s="35"/>
      <c r="V218" s="35"/>
      <c r="W218" s="35"/>
      <c r="X218" s="35"/>
      <c r="Y218" s="35"/>
      <c r="Z218" s="35"/>
      <c r="AA218" s="35"/>
      <c r="AB218" s="35"/>
      <c r="AC218" s="35"/>
      <c r="AD218" s="35"/>
      <c r="AE218" s="35"/>
      <c r="AR218" s="190" t="s">
        <v>152</v>
      </c>
      <c r="AT218" s="190" t="s">
        <v>147</v>
      </c>
      <c r="AU218" s="190" t="s">
        <v>79</v>
      </c>
      <c r="AY218" s="18" t="s">
        <v>144</v>
      </c>
      <c r="BE218" s="191">
        <f t="shared" si="34"/>
        <v>0</v>
      </c>
      <c r="BF218" s="191">
        <f t="shared" si="35"/>
        <v>0</v>
      </c>
      <c r="BG218" s="191">
        <f t="shared" si="36"/>
        <v>0</v>
      </c>
      <c r="BH218" s="191">
        <f t="shared" si="37"/>
        <v>0</v>
      </c>
      <c r="BI218" s="191">
        <f t="shared" si="38"/>
        <v>0</v>
      </c>
      <c r="BJ218" s="18" t="s">
        <v>79</v>
      </c>
      <c r="BK218" s="191">
        <f t="shared" si="39"/>
        <v>0</v>
      </c>
      <c r="BL218" s="18" t="s">
        <v>152</v>
      </c>
      <c r="BM218" s="190" t="s">
        <v>1464</v>
      </c>
    </row>
    <row r="219" spans="1:65" s="2" customFormat="1" ht="16.5" customHeight="1">
      <c r="A219" s="35"/>
      <c r="B219" s="36"/>
      <c r="C219" s="179" t="s">
        <v>71</v>
      </c>
      <c r="D219" s="179" t="s">
        <v>147</v>
      </c>
      <c r="E219" s="180" t="s">
        <v>1465</v>
      </c>
      <c r="F219" s="181" t="s">
        <v>1466</v>
      </c>
      <c r="G219" s="182" t="s">
        <v>1138</v>
      </c>
      <c r="H219" s="183">
        <v>5</v>
      </c>
      <c r="I219" s="184"/>
      <c r="J219" s="185">
        <f t="shared" si="30"/>
        <v>0</v>
      </c>
      <c r="K219" s="181" t="s">
        <v>19</v>
      </c>
      <c r="L219" s="40"/>
      <c r="M219" s="186" t="s">
        <v>19</v>
      </c>
      <c r="N219" s="187" t="s">
        <v>42</v>
      </c>
      <c r="O219" s="65"/>
      <c r="P219" s="188">
        <f t="shared" si="31"/>
        <v>0</v>
      </c>
      <c r="Q219" s="188">
        <v>0</v>
      </c>
      <c r="R219" s="188">
        <f t="shared" si="32"/>
        <v>0</v>
      </c>
      <c r="S219" s="188">
        <v>0</v>
      </c>
      <c r="T219" s="189">
        <f t="shared" si="33"/>
        <v>0</v>
      </c>
      <c r="U219" s="35"/>
      <c r="V219" s="35"/>
      <c r="W219" s="35"/>
      <c r="X219" s="35"/>
      <c r="Y219" s="35"/>
      <c r="Z219" s="35"/>
      <c r="AA219" s="35"/>
      <c r="AB219" s="35"/>
      <c r="AC219" s="35"/>
      <c r="AD219" s="35"/>
      <c r="AE219" s="35"/>
      <c r="AR219" s="190" t="s">
        <v>152</v>
      </c>
      <c r="AT219" s="190" t="s">
        <v>147</v>
      </c>
      <c r="AU219" s="190" t="s">
        <v>79</v>
      </c>
      <c r="AY219" s="18" t="s">
        <v>144</v>
      </c>
      <c r="BE219" s="191">
        <f t="shared" si="34"/>
        <v>0</v>
      </c>
      <c r="BF219" s="191">
        <f t="shared" si="35"/>
        <v>0</v>
      </c>
      <c r="BG219" s="191">
        <f t="shared" si="36"/>
        <v>0</v>
      </c>
      <c r="BH219" s="191">
        <f t="shared" si="37"/>
        <v>0</v>
      </c>
      <c r="BI219" s="191">
        <f t="shared" si="38"/>
        <v>0</v>
      </c>
      <c r="BJ219" s="18" t="s">
        <v>79</v>
      </c>
      <c r="BK219" s="191">
        <f t="shared" si="39"/>
        <v>0</v>
      </c>
      <c r="BL219" s="18" t="s">
        <v>152</v>
      </c>
      <c r="BM219" s="190" t="s">
        <v>1467</v>
      </c>
    </row>
    <row r="220" spans="1:65" s="2" customFormat="1" ht="16.5" customHeight="1">
      <c r="A220" s="35"/>
      <c r="B220" s="36"/>
      <c r="C220" s="179" t="s">
        <v>71</v>
      </c>
      <c r="D220" s="179" t="s">
        <v>147</v>
      </c>
      <c r="E220" s="180" t="s">
        <v>1468</v>
      </c>
      <c r="F220" s="181" t="s">
        <v>1469</v>
      </c>
      <c r="G220" s="182" t="s">
        <v>1138</v>
      </c>
      <c r="H220" s="183">
        <v>1</v>
      </c>
      <c r="I220" s="184"/>
      <c r="J220" s="185">
        <f t="shared" si="30"/>
        <v>0</v>
      </c>
      <c r="K220" s="181" t="s">
        <v>19</v>
      </c>
      <c r="L220" s="40"/>
      <c r="M220" s="186" t="s">
        <v>19</v>
      </c>
      <c r="N220" s="187" t="s">
        <v>42</v>
      </c>
      <c r="O220" s="65"/>
      <c r="P220" s="188">
        <f t="shared" si="31"/>
        <v>0</v>
      </c>
      <c r="Q220" s="188">
        <v>0</v>
      </c>
      <c r="R220" s="188">
        <f t="shared" si="32"/>
        <v>0</v>
      </c>
      <c r="S220" s="188">
        <v>0</v>
      </c>
      <c r="T220" s="189">
        <f t="shared" si="33"/>
        <v>0</v>
      </c>
      <c r="U220" s="35"/>
      <c r="V220" s="35"/>
      <c r="W220" s="35"/>
      <c r="X220" s="35"/>
      <c r="Y220" s="35"/>
      <c r="Z220" s="35"/>
      <c r="AA220" s="35"/>
      <c r="AB220" s="35"/>
      <c r="AC220" s="35"/>
      <c r="AD220" s="35"/>
      <c r="AE220" s="35"/>
      <c r="AR220" s="190" t="s">
        <v>152</v>
      </c>
      <c r="AT220" s="190" t="s">
        <v>147</v>
      </c>
      <c r="AU220" s="190" t="s">
        <v>79</v>
      </c>
      <c r="AY220" s="18" t="s">
        <v>144</v>
      </c>
      <c r="BE220" s="191">
        <f t="shared" si="34"/>
        <v>0</v>
      </c>
      <c r="BF220" s="191">
        <f t="shared" si="35"/>
        <v>0</v>
      </c>
      <c r="BG220" s="191">
        <f t="shared" si="36"/>
        <v>0</v>
      </c>
      <c r="BH220" s="191">
        <f t="shared" si="37"/>
        <v>0</v>
      </c>
      <c r="BI220" s="191">
        <f t="shared" si="38"/>
        <v>0</v>
      </c>
      <c r="BJ220" s="18" t="s">
        <v>79</v>
      </c>
      <c r="BK220" s="191">
        <f t="shared" si="39"/>
        <v>0</v>
      </c>
      <c r="BL220" s="18" t="s">
        <v>152</v>
      </c>
      <c r="BM220" s="190" t="s">
        <v>1470</v>
      </c>
    </row>
    <row r="221" spans="1:65" s="2" customFormat="1" ht="16.5" customHeight="1">
      <c r="A221" s="35"/>
      <c r="B221" s="36"/>
      <c r="C221" s="179" t="s">
        <v>71</v>
      </c>
      <c r="D221" s="179" t="s">
        <v>147</v>
      </c>
      <c r="E221" s="180" t="s">
        <v>1471</v>
      </c>
      <c r="F221" s="181" t="s">
        <v>1472</v>
      </c>
      <c r="G221" s="182" t="s">
        <v>1138</v>
      </c>
      <c r="H221" s="183">
        <v>4</v>
      </c>
      <c r="I221" s="184"/>
      <c r="J221" s="185">
        <f t="shared" si="30"/>
        <v>0</v>
      </c>
      <c r="K221" s="181" t="s">
        <v>19</v>
      </c>
      <c r="L221" s="40"/>
      <c r="M221" s="186" t="s">
        <v>19</v>
      </c>
      <c r="N221" s="187" t="s">
        <v>42</v>
      </c>
      <c r="O221" s="65"/>
      <c r="P221" s="188">
        <f t="shared" si="31"/>
        <v>0</v>
      </c>
      <c r="Q221" s="188">
        <v>0</v>
      </c>
      <c r="R221" s="188">
        <f t="shared" si="32"/>
        <v>0</v>
      </c>
      <c r="S221" s="188">
        <v>0</v>
      </c>
      <c r="T221" s="189">
        <f t="shared" si="33"/>
        <v>0</v>
      </c>
      <c r="U221" s="35"/>
      <c r="V221" s="35"/>
      <c r="W221" s="35"/>
      <c r="X221" s="35"/>
      <c r="Y221" s="35"/>
      <c r="Z221" s="35"/>
      <c r="AA221" s="35"/>
      <c r="AB221" s="35"/>
      <c r="AC221" s="35"/>
      <c r="AD221" s="35"/>
      <c r="AE221" s="35"/>
      <c r="AR221" s="190" t="s">
        <v>152</v>
      </c>
      <c r="AT221" s="190" t="s">
        <v>147</v>
      </c>
      <c r="AU221" s="190" t="s">
        <v>79</v>
      </c>
      <c r="AY221" s="18" t="s">
        <v>144</v>
      </c>
      <c r="BE221" s="191">
        <f t="shared" si="34"/>
        <v>0</v>
      </c>
      <c r="BF221" s="191">
        <f t="shared" si="35"/>
        <v>0</v>
      </c>
      <c r="BG221" s="191">
        <f t="shared" si="36"/>
        <v>0</v>
      </c>
      <c r="BH221" s="191">
        <f t="shared" si="37"/>
        <v>0</v>
      </c>
      <c r="BI221" s="191">
        <f t="shared" si="38"/>
        <v>0</v>
      </c>
      <c r="BJ221" s="18" t="s">
        <v>79</v>
      </c>
      <c r="BK221" s="191">
        <f t="shared" si="39"/>
        <v>0</v>
      </c>
      <c r="BL221" s="18" t="s">
        <v>152</v>
      </c>
      <c r="BM221" s="190" t="s">
        <v>1473</v>
      </c>
    </row>
    <row r="222" spans="1:65" s="2" customFormat="1" ht="16.5" customHeight="1">
      <c r="A222" s="35"/>
      <c r="B222" s="36"/>
      <c r="C222" s="179" t="s">
        <v>71</v>
      </c>
      <c r="D222" s="179" t="s">
        <v>147</v>
      </c>
      <c r="E222" s="180" t="s">
        <v>1474</v>
      </c>
      <c r="F222" s="181" t="s">
        <v>1475</v>
      </c>
      <c r="G222" s="182" t="s">
        <v>1138</v>
      </c>
      <c r="H222" s="183">
        <v>1</v>
      </c>
      <c r="I222" s="184"/>
      <c r="J222" s="185">
        <f t="shared" si="30"/>
        <v>0</v>
      </c>
      <c r="K222" s="181" t="s">
        <v>19</v>
      </c>
      <c r="L222" s="40"/>
      <c r="M222" s="186" t="s">
        <v>19</v>
      </c>
      <c r="N222" s="187" t="s">
        <v>42</v>
      </c>
      <c r="O222" s="65"/>
      <c r="P222" s="188">
        <f t="shared" si="31"/>
        <v>0</v>
      </c>
      <c r="Q222" s="188">
        <v>0</v>
      </c>
      <c r="R222" s="188">
        <f t="shared" si="32"/>
        <v>0</v>
      </c>
      <c r="S222" s="188">
        <v>0</v>
      </c>
      <c r="T222" s="189">
        <f t="shared" si="33"/>
        <v>0</v>
      </c>
      <c r="U222" s="35"/>
      <c r="V222" s="35"/>
      <c r="W222" s="35"/>
      <c r="X222" s="35"/>
      <c r="Y222" s="35"/>
      <c r="Z222" s="35"/>
      <c r="AA222" s="35"/>
      <c r="AB222" s="35"/>
      <c r="AC222" s="35"/>
      <c r="AD222" s="35"/>
      <c r="AE222" s="35"/>
      <c r="AR222" s="190" t="s">
        <v>152</v>
      </c>
      <c r="AT222" s="190" t="s">
        <v>147</v>
      </c>
      <c r="AU222" s="190" t="s">
        <v>79</v>
      </c>
      <c r="AY222" s="18" t="s">
        <v>144</v>
      </c>
      <c r="BE222" s="191">
        <f t="shared" si="34"/>
        <v>0</v>
      </c>
      <c r="BF222" s="191">
        <f t="shared" si="35"/>
        <v>0</v>
      </c>
      <c r="BG222" s="191">
        <f t="shared" si="36"/>
        <v>0</v>
      </c>
      <c r="BH222" s="191">
        <f t="shared" si="37"/>
        <v>0</v>
      </c>
      <c r="BI222" s="191">
        <f t="shared" si="38"/>
        <v>0</v>
      </c>
      <c r="BJ222" s="18" t="s">
        <v>79</v>
      </c>
      <c r="BK222" s="191">
        <f t="shared" si="39"/>
        <v>0</v>
      </c>
      <c r="BL222" s="18" t="s">
        <v>152</v>
      </c>
      <c r="BM222" s="190" t="s">
        <v>1476</v>
      </c>
    </row>
    <row r="223" spans="1:65" s="12" customFormat="1" ht="25.9" customHeight="1">
      <c r="B223" s="163"/>
      <c r="C223" s="164"/>
      <c r="D223" s="165" t="s">
        <v>70</v>
      </c>
      <c r="E223" s="166" t="s">
        <v>1477</v>
      </c>
      <c r="F223" s="166" t="s">
        <v>1478</v>
      </c>
      <c r="G223" s="164"/>
      <c r="H223" s="164"/>
      <c r="I223" s="167"/>
      <c r="J223" s="168">
        <f>BK223</f>
        <v>0</v>
      </c>
      <c r="K223" s="164"/>
      <c r="L223" s="169"/>
      <c r="M223" s="170"/>
      <c r="N223" s="171"/>
      <c r="O223" s="171"/>
      <c r="P223" s="172">
        <f>SUM(P224:P228)</f>
        <v>0</v>
      </c>
      <c r="Q223" s="171"/>
      <c r="R223" s="172">
        <f>SUM(R224:R228)</f>
        <v>0</v>
      </c>
      <c r="S223" s="171"/>
      <c r="T223" s="173">
        <f>SUM(T224:T228)</f>
        <v>0</v>
      </c>
      <c r="AR223" s="174" t="s">
        <v>79</v>
      </c>
      <c r="AT223" s="175" t="s">
        <v>70</v>
      </c>
      <c r="AU223" s="175" t="s">
        <v>71</v>
      </c>
      <c r="AY223" s="174" t="s">
        <v>144</v>
      </c>
      <c r="BK223" s="176">
        <f>SUM(BK224:BK228)</f>
        <v>0</v>
      </c>
    </row>
    <row r="224" spans="1:65" s="2" customFormat="1" ht="16.5" customHeight="1">
      <c r="A224" s="35"/>
      <c r="B224" s="36"/>
      <c r="C224" s="179" t="s">
        <v>71</v>
      </c>
      <c r="D224" s="179" t="s">
        <v>147</v>
      </c>
      <c r="E224" s="180" t="s">
        <v>1479</v>
      </c>
      <c r="F224" s="181" t="s">
        <v>1480</v>
      </c>
      <c r="G224" s="182" t="s">
        <v>1481</v>
      </c>
      <c r="H224" s="183">
        <v>90</v>
      </c>
      <c r="I224" s="184"/>
      <c r="J224" s="185">
        <f>ROUND(I224*H224,2)</f>
        <v>0</v>
      </c>
      <c r="K224" s="181" t="s">
        <v>19</v>
      </c>
      <c r="L224" s="40"/>
      <c r="M224" s="186" t="s">
        <v>19</v>
      </c>
      <c r="N224" s="187" t="s">
        <v>42</v>
      </c>
      <c r="O224" s="65"/>
      <c r="P224" s="188">
        <f>O224*H224</f>
        <v>0</v>
      </c>
      <c r="Q224" s="188">
        <v>0</v>
      </c>
      <c r="R224" s="188">
        <f>Q224*H224</f>
        <v>0</v>
      </c>
      <c r="S224" s="188">
        <v>0</v>
      </c>
      <c r="T224" s="189">
        <f>S224*H224</f>
        <v>0</v>
      </c>
      <c r="U224" s="35"/>
      <c r="V224" s="35"/>
      <c r="W224" s="35"/>
      <c r="X224" s="35"/>
      <c r="Y224" s="35"/>
      <c r="Z224" s="35"/>
      <c r="AA224" s="35"/>
      <c r="AB224" s="35"/>
      <c r="AC224" s="35"/>
      <c r="AD224" s="35"/>
      <c r="AE224" s="35"/>
      <c r="AR224" s="190" t="s">
        <v>152</v>
      </c>
      <c r="AT224" s="190" t="s">
        <v>147</v>
      </c>
      <c r="AU224" s="190" t="s">
        <v>79</v>
      </c>
      <c r="AY224" s="18" t="s">
        <v>144</v>
      </c>
      <c r="BE224" s="191">
        <f>IF(N224="základní",J224,0)</f>
        <v>0</v>
      </c>
      <c r="BF224" s="191">
        <f>IF(N224="snížená",J224,0)</f>
        <v>0</v>
      </c>
      <c r="BG224" s="191">
        <f>IF(N224="zákl. přenesená",J224,0)</f>
        <v>0</v>
      </c>
      <c r="BH224" s="191">
        <f>IF(N224="sníž. přenesená",J224,0)</f>
        <v>0</v>
      </c>
      <c r="BI224" s="191">
        <f>IF(N224="nulová",J224,0)</f>
        <v>0</v>
      </c>
      <c r="BJ224" s="18" t="s">
        <v>79</v>
      </c>
      <c r="BK224" s="191">
        <f>ROUND(I224*H224,2)</f>
        <v>0</v>
      </c>
      <c r="BL224" s="18" t="s">
        <v>152</v>
      </c>
      <c r="BM224" s="190" t="s">
        <v>1482</v>
      </c>
    </row>
    <row r="225" spans="1:65" s="2" customFormat="1" ht="16.5" customHeight="1">
      <c r="A225" s="35"/>
      <c r="B225" s="36"/>
      <c r="C225" s="179" t="s">
        <v>71</v>
      </c>
      <c r="D225" s="179" t="s">
        <v>147</v>
      </c>
      <c r="E225" s="180" t="s">
        <v>1483</v>
      </c>
      <c r="F225" s="181" t="s">
        <v>1484</v>
      </c>
      <c r="G225" s="182" t="s">
        <v>1481</v>
      </c>
      <c r="H225" s="183">
        <v>8</v>
      </c>
      <c r="I225" s="184"/>
      <c r="J225" s="185">
        <f>ROUND(I225*H225,2)</f>
        <v>0</v>
      </c>
      <c r="K225" s="181" t="s">
        <v>19</v>
      </c>
      <c r="L225" s="40"/>
      <c r="M225" s="186" t="s">
        <v>19</v>
      </c>
      <c r="N225" s="187" t="s">
        <v>42</v>
      </c>
      <c r="O225" s="65"/>
      <c r="P225" s="188">
        <f>O225*H225</f>
        <v>0</v>
      </c>
      <c r="Q225" s="188">
        <v>0</v>
      </c>
      <c r="R225" s="188">
        <f>Q225*H225</f>
        <v>0</v>
      </c>
      <c r="S225" s="188">
        <v>0</v>
      </c>
      <c r="T225" s="189">
        <f>S225*H225</f>
        <v>0</v>
      </c>
      <c r="U225" s="35"/>
      <c r="V225" s="35"/>
      <c r="W225" s="35"/>
      <c r="X225" s="35"/>
      <c r="Y225" s="35"/>
      <c r="Z225" s="35"/>
      <c r="AA225" s="35"/>
      <c r="AB225" s="35"/>
      <c r="AC225" s="35"/>
      <c r="AD225" s="35"/>
      <c r="AE225" s="35"/>
      <c r="AR225" s="190" t="s">
        <v>152</v>
      </c>
      <c r="AT225" s="190" t="s">
        <v>147</v>
      </c>
      <c r="AU225" s="190" t="s">
        <v>79</v>
      </c>
      <c r="AY225" s="18" t="s">
        <v>144</v>
      </c>
      <c r="BE225" s="191">
        <f>IF(N225="základní",J225,0)</f>
        <v>0</v>
      </c>
      <c r="BF225" s="191">
        <f>IF(N225="snížená",J225,0)</f>
        <v>0</v>
      </c>
      <c r="BG225" s="191">
        <f>IF(N225="zákl. přenesená",J225,0)</f>
        <v>0</v>
      </c>
      <c r="BH225" s="191">
        <f>IF(N225="sníž. přenesená",J225,0)</f>
        <v>0</v>
      </c>
      <c r="BI225" s="191">
        <f>IF(N225="nulová",J225,0)</f>
        <v>0</v>
      </c>
      <c r="BJ225" s="18" t="s">
        <v>79</v>
      </c>
      <c r="BK225" s="191">
        <f>ROUND(I225*H225,2)</f>
        <v>0</v>
      </c>
      <c r="BL225" s="18" t="s">
        <v>152</v>
      </c>
      <c r="BM225" s="190" t="s">
        <v>1485</v>
      </c>
    </row>
    <row r="226" spans="1:65" s="2" customFormat="1" ht="16.5" customHeight="1">
      <c r="A226" s="35"/>
      <c r="B226" s="36"/>
      <c r="C226" s="179" t="s">
        <v>71</v>
      </c>
      <c r="D226" s="179" t="s">
        <v>147</v>
      </c>
      <c r="E226" s="180" t="s">
        <v>1486</v>
      </c>
      <c r="F226" s="181" t="s">
        <v>1487</v>
      </c>
      <c r="G226" s="182" t="s">
        <v>1481</v>
      </c>
      <c r="H226" s="183">
        <v>16</v>
      </c>
      <c r="I226" s="184"/>
      <c r="J226" s="185">
        <f>ROUND(I226*H226,2)</f>
        <v>0</v>
      </c>
      <c r="K226" s="181" t="s">
        <v>19</v>
      </c>
      <c r="L226" s="40"/>
      <c r="M226" s="186" t="s">
        <v>19</v>
      </c>
      <c r="N226" s="187" t="s">
        <v>42</v>
      </c>
      <c r="O226" s="65"/>
      <c r="P226" s="188">
        <f>O226*H226</f>
        <v>0</v>
      </c>
      <c r="Q226" s="188">
        <v>0</v>
      </c>
      <c r="R226" s="188">
        <f>Q226*H226</f>
        <v>0</v>
      </c>
      <c r="S226" s="188">
        <v>0</v>
      </c>
      <c r="T226" s="189">
        <f>S226*H226</f>
        <v>0</v>
      </c>
      <c r="U226" s="35"/>
      <c r="V226" s="35"/>
      <c r="W226" s="35"/>
      <c r="X226" s="35"/>
      <c r="Y226" s="35"/>
      <c r="Z226" s="35"/>
      <c r="AA226" s="35"/>
      <c r="AB226" s="35"/>
      <c r="AC226" s="35"/>
      <c r="AD226" s="35"/>
      <c r="AE226" s="35"/>
      <c r="AR226" s="190" t="s">
        <v>152</v>
      </c>
      <c r="AT226" s="190" t="s">
        <v>147</v>
      </c>
      <c r="AU226" s="190" t="s">
        <v>79</v>
      </c>
      <c r="AY226" s="18" t="s">
        <v>144</v>
      </c>
      <c r="BE226" s="191">
        <f>IF(N226="základní",J226,0)</f>
        <v>0</v>
      </c>
      <c r="BF226" s="191">
        <f>IF(N226="snížená",J226,0)</f>
        <v>0</v>
      </c>
      <c r="BG226" s="191">
        <f>IF(N226="zákl. přenesená",J226,0)</f>
        <v>0</v>
      </c>
      <c r="BH226" s="191">
        <f>IF(N226="sníž. přenesená",J226,0)</f>
        <v>0</v>
      </c>
      <c r="BI226" s="191">
        <f>IF(N226="nulová",J226,0)</f>
        <v>0</v>
      </c>
      <c r="BJ226" s="18" t="s">
        <v>79</v>
      </c>
      <c r="BK226" s="191">
        <f>ROUND(I226*H226,2)</f>
        <v>0</v>
      </c>
      <c r="BL226" s="18" t="s">
        <v>152</v>
      </c>
      <c r="BM226" s="190" t="s">
        <v>1488</v>
      </c>
    </row>
    <row r="227" spans="1:65" s="2" customFormat="1" ht="16.5" customHeight="1">
      <c r="A227" s="35"/>
      <c r="B227" s="36"/>
      <c r="C227" s="179" t="s">
        <v>71</v>
      </c>
      <c r="D227" s="179" t="s">
        <v>147</v>
      </c>
      <c r="E227" s="180" t="s">
        <v>1489</v>
      </c>
      <c r="F227" s="181" t="s">
        <v>1490</v>
      </c>
      <c r="G227" s="182" t="s">
        <v>1491</v>
      </c>
      <c r="H227" s="183">
        <v>1</v>
      </c>
      <c r="I227" s="184"/>
      <c r="J227" s="185">
        <f>ROUND(I227*H227,2)</f>
        <v>0</v>
      </c>
      <c r="K227" s="181" t="s">
        <v>19</v>
      </c>
      <c r="L227" s="40"/>
      <c r="M227" s="186" t="s">
        <v>19</v>
      </c>
      <c r="N227" s="187" t="s">
        <v>42</v>
      </c>
      <c r="O227" s="65"/>
      <c r="P227" s="188">
        <f>O227*H227</f>
        <v>0</v>
      </c>
      <c r="Q227" s="188">
        <v>0</v>
      </c>
      <c r="R227" s="188">
        <f>Q227*H227</f>
        <v>0</v>
      </c>
      <c r="S227" s="188">
        <v>0</v>
      </c>
      <c r="T227" s="189">
        <f>S227*H227</f>
        <v>0</v>
      </c>
      <c r="U227" s="35"/>
      <c r="V227" s="35"/>
      <c r="W227" s="35"/>
      <c r="X227" s="35"/>
      <c r="Y227" s="35"/>
      <c r="Z227" s="35"/>
      <c r="AA227" s="35"/>
      <c r="AB227" s="35"/>
      <c r="AC227" s="35"/>
      <c r="AD227" s="35"/>
      <c r="AE227" s="35"/>
      <c r="AR227" s="190" t="s">
        <v>152</v>
      </c>
      <c r="AT227" s="190" t="s">
        <v>147</v>
      </c>
      <c r="AU227" s="190" t="s">
        <v>79</v>
      </c>
      <c r="AY227" s="18" t="s">
        <v>144</v>
      </c>
      <c r="BE227" s="191">
        <f>IF(N227="základní",J227,0)</f>
        <v>0</v>
      </c>
      <c r="BF227" s="191">
        <f>IF(N227="snížená",J227,0)</f>
        <v>0</v>
      </c>
      <c r="BG227" s="191">
        <f>IF(N227="zákl. přenesená",J227,0)</f>
        <v>0</v>
      </c>
      <c r="BH227" s="191">
        <f>IF(N227="sníž. přenesená",J227,0)</f>
        <v>0</v>
      </c>
      <c r="BI227" s="191">
        <f>IF(N227="nulová",J227,0)</f>
        <v>0</v>
      </c>
      <c r="BJ227" s="18" t="s">
        <v>79</v>
      </c>
      <c r="BK227" s="191">
        <f>ROUND(I227*H227,2)</f>
        <v>0</v>
      </c>
      <c r="BL227" s="18" t="s">
        <v>152</v>
      </c>
      <c r="BM227" s="190" t="s">
        <v>1492</v>
      </c>
    </row>
    <row r="228" spans="1:65" s="2" customFormat="1" ht="16.5" customHeight="1">
      <c r="A228" s="35"/>
      <c r="B228" s="36"/>
      <c r="C228" s="179" t="s">
        <v>71</v>
      </c>
      <c r="D228" s="179" t="s">
        <v>147</v>
      </c>
      <c r="E228" s="180" t="s">
        <v>1493</v>
      </c>
      <c r="F228" s="181" t="s">
        <v>1494</v>
      </c>
      <c r="G228" s="182" t="s">
        <v>1481</v>
      </c>
      <c r="H228" s="183">
        <v>24</v>
      </c>
      <c r="I228" s="184"/>
      <c r="J228" s="185">
        <f>ROUND(I228*H228,2)</f>
        <v>0</v>
      </c>
      <c r="K228" s="181" t="s">
        <v>19</v>
      </c>
      <c r="L228" s="40"/>
      <c r="M228" s="241" t="s">
        <v>19</v>
      </c>
      <c r="N228" s="242" t="s">
        <v>42</v>
      </c>
      <c r="O228" s="243"/>
      <c r="P228" s="244">
        <f>O228*H228</f>
        <v>0</v>
      </c>
      <c r="Q228" s="244">
        <v>0</v>
      </c>
      <c r="R228" s="244">
        <f>Q228*H228</f>
        <v>0</v>
      </c>
      <c r="S228" s="244">
        <v>0</v>
      </c>
      <c r="T228" s="245">
        <f>S228*H228</f>
        <v>0</v>
      </c>
      <c r="U228" s="35"/>
      <c r="V228" s="35"/>
      <c r="W228" s="35"/>
      <c r="X228" s="35"/>
      <c r="Y228" s="35"/>
      <c r="Z228" s="35"/>
      <c r="AA228" s="35"/>
      <c r="AB228" s="35"/>
      <c r="AC228" s="35"/>
      <c r="AD228" s="35"/>
      <c r="AE228" s="35"/>
      <c r="AR228" s="190" t="s">
        <v>152</v>
      </c>
      <c r="AT228" s="190" t="s">
        <v>147</v>
      </c>
      <c r="AU228" s="190" t="s">
        <v>79</v>
      </c>
      <c r="AY228" s="18" t="s">
        <v>144</v>
      </c>
      <c r="BE228" s="191">
        <f>IF(N228="základní",J228,0)</f>
        <v>0</v>
      </c>
      <c r="BF228" s="191">
        <f>IF(N228="snížená",J228,0)</f>
        <v>0</v>
      </c>
      <c r="BG228" s="191">
        <f>IF(N228="zákl. přenesená",J228,0)</f>
        <v>0</v>
      </c>
      <c r="BH228" s="191">
        <f>IF(N228="sníž. přenesená",J228,0)</f>
        <v>0</v>
      </c>
      <c r="BI228" s="191">
        <f>IF(N228="nulová",J228,0)</f>
        <v>0</v>
      </c>
      <c r="BJ228" s="18" t="s">
        <v>79</v>
      </c>
      <c r="BK228" s="191">
        <f>ROUND(I228*H228,2)</f>
        <v>0</v>
      </c>
      <c r="BL228" s="18" t="s">
        <v>152</v>
      </c>
      <c r="BM228" s="190" t="s">
        <v>1495</v>
      </c>
    </row>
    <row r="229" spans="1:65" s="2" customFormat="1" ht="6.95" customHeight="1">
      <c r="A229" s="35"/>
      <c r="B229" s="48"/>
      <c r="C229" s="49"/>
      <c r="D229" s="49"/>
      <c r="E229" s="49"/>
      <c r="F229" s="49"/>
      <c r="G229" s="49"/>
      <c r="H229" s="49"/>
      <c r="I229" s="49"/>
      <c r="J229" s="49"/>
      <c r="K229" s="49"/>
      <c r="L229" s="40"/>
      <c r="M229" s="35"/>
      <c r="O229" s="35"/>
      <c r="P229" s="35"/>
      <c r="Q229" s="35"/>
      <c r="R229" s="35"/>
      <c r="S229" s="35"/>
      <c r="T229" s="35"/>
      <c r="U229" s="35"/>
      <c r="V229" s="35"/>
      <c r="W229" s="35"/>
      <c r="X229" s="35"/>
      <c r="Y229" s="35"/>
      <c r="Z229" s="35"/>
      <c r="AA229" s="35"/>
      <c r="AB229" s="35"/>
      <c r="AC229" s="35"/>
      <c r="AD229" s="35"/>
      <c r="AE229" s="35"/>
    </row>
  </sheetData>
  <sheetProtection algorithmName="SHA-512" hashValue="47MLkm1VuPnY8fGFQZQpzlwwbGAINDbP0/X5Mgrm05DnBhn+X1MakUle9q/En7UTxT9wFvnJ4m380VcUwXU9Rw==" saltValue="MkGxdP1Th9hjA3Ct6EeX+bGLhc5vXtXZw6EN81l20D48UbRkUjinmuYBDnng2hE/w1aTCGbbq6bgtCKIjeVVGg==" spinCount="100000" sheet="1" objects="1" scenarios="1" formatColumns="0" formatRows="0" autoFilter="0"/>
  <autoFilter ref="C84:K228"/>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abSelected="1" topLeftCell="A7" zoomScale="110" zoomScaleNormal="110" workbookViewId="0"/>
  </sheetViews>
  <sheetFormatPr defaultRowHeight="15"/>
  <cols>
    <col min="1" max="1" width="8.33203125" style="250" customWidth="1"/>
    <col min="2" max="2" width="1.6640625" style="250" customWidth="1"/>
    <col min="3" max="4" width="5" style="250" customWidth="1"/>
    <col min="5" max="5" width="11.6640625" style="250" customWidth="1"/>
    <col min="6" max="6" width="9.1640625" style="250" customWidth="1"/>
    <col min="7" max="7" width="5" style="250" customWidth="1"/>
    <col min="8" max="8" width="77.83203125" style="250" customWidth="1"/>
    <col min="9" max="10" width="20" style="250" customWidth="1"/>
    <col min="11" max="11" width="1.6640625" style="250" customWidth="1"/>
  </cols>
  <sheetData>
    <row r="1" spans="2:11" s="1" customFormat="1" ht="37.5" customHeight="1"/>
    <row r="2" spans="2:11" s="1" customFormat="1" ht="7.5" customHeight="1">
      <c r="B2" s="251"/>
      <c r="C2" s="252"/>
      <c r="D2" s="252"/>
      <c r="E2" s="252"/>
      <c r="F2" s="252"/>
      <c r="G2" s="252"/>
      <c r="H2" s="252"/>
      <c r="I2" s="252"/>
      <c r="J2" s="252"/>
      <c r="K2" s="253"/>
    </row>
    <row r="3" spans="2:11" s="16" customFormat="1" ht="45" customHeight="1">
      <c r="B3" s="254"/>
      <c r="C3" s="386" t="s">
        <v>1496</v>
      </c>
      <c r="D3" s="386"/>
      <c r="E3" s="386"/>
      <c r="F3" s="386"/>
      <c r="G3" s="386"/>
      <c r="H3" s="386"/>
      <c r="I3" s="386"/>
      <c r="J3" s="386"/>
      <c r="K3" s="255"/>
    </row>
    <row r="4" spans="2:11" s="1" customFormat="1" ht="25.5" customHeight="1">
      <c r="B4" s="256"/>
      <c r="C4" s="391" t="s">
        <v>1497</v>
      </c>
      <c r="D4" s="391"/>
      <c r="E4" s="391"/>
      <c r="F4" s="391"/>
      <c r="G4" s="391"/>
      <c r="H4" s="391"/>
      <c r="I4" s="391"/>
      <c r="J4" s="391"/>
      <c r="K4" s="257"/>
    </row>
    <row r="5" spans="2:11" s="1" customFormat="1" ht="5.25" customHeight="1">
      <c r="B5" s="256"/>
      <c r="C5" s="258"/>
      <c r="D5" s="258"/>
      <c r="E5" s="258"/>
      <c r="F5" s="258"/>
      <c r="G5" s="258"/>
      <c r="H5" s="258"/>
      <c r="I5" s="258"/>
      <c r="J5" s="258"/>
      <c r="K5" s="257"/>
    </row>
    <row r="6" spans="2:11" s="1" customFormat="1" ht="15" customHeight="1">
      <c r="B6" s="256"/>
      <c r="C6" s="390" t="s">
        <v>1498</v>
      </c>
      <c r="D6" s="390"/>
      <c r="E6" s="390"/>
      <c r="F6" s="390"/>
      <c r="G6" s="390"/>
      <c r="H6" s="390"/>
      <c r="I6" s="390"/>
      <c r="J6" s="390"/>
      <c r="K6" s="257"/>
    </row>
    <row r="7" spans="2:11" s="1" customFormat="1" ht="15" customHeight="1">
      <c r="B7" s="260"/>
      <c r="C7" s="390" t="s">
        <v>1499</v>
      </c>
      <c r="D7" s="390"/>
      <c r="E7" s="390"/>
      <c r="F7" s="390"/>
      <c r="G7" s="390"/>
      <c r="H7" s="390"/>
      <c r="I7" s="390"/>
      <c r="J7" s="390"/>
      <c r="K7" s="257"/>
    </row>
    <row r="8" spans="2:11" s="1" customFormat="1" ht="12.75" customHeight="1">
      <c r="B8" s="260"/>
      <c r="C8" s="259"/>
      <c r="D8" s="259"/>
      <c r="E8" s="259"/>
      <c r="F8" s="259"/>
      <c r="G8" s="259"/>
      <c r="H8" s="259"/>
      <c r="I8" s="259"/>
      <c r="J8" s="259"/>
      <c r="K8" s="257"/>
    </row>
    <row r="9" spans="2:11" s="1" customFormat="1" ht="15" customHeight="1">
      <c r="B9" s="260"/>
      <c r="C9" s="390" t="s">
        <v>1500</v>
      </c>
      <c r="D9" s="390"/>
      <c r="E9" s="390"/>
      <c r="F9" s="390"/>
      <c r="G9" s="390"/>
      <c r="H9" s="390"/>
      <c r="I9" s="390"/>
      <c r="J9" s="390"/>
      <c r="K9" s="257"/>
    </row>
    <row r="10" spans="2:11" s="1" customFormat="1" ht="15" customHeight="1">
      <c r="B10" s="260"/>
      <c r="C10" s="259"/>
      <c r="D10" s="390" t="s">
        <v>1501</v>
      </c>
      <c r="E10" s="390"/>
      <c r="F10" s="390"/>
      <c r="G10" s="390"/>
      <c r="H10" s="390"/>
      <c r="I10" s="390"/>
      <c r="J10" s="390"/>
      <c r="K10" s="257"/>
    </row>
    <row r="11" spans="2:11" s="1" customFormat="1" ht="15" customHeight="1">
      <c r="B11" s="260"/>
      <c r="C11" s="261"/>
      <c r="D11" s="390" t="s">
        <v>1502</v>
      </c>
      <c r="E11" s="390"/>
      <c r="F11" s="390"/>
      <c r="G11" s="390"/>
      <c r="H11" s="390"/>
      <c r="I11" s="390"/>
      <c r="J11" s="390"/>
      <c r="K11" s="257"/>
    </row>
    <row r="12" spans="2:11" s="1" customFormat="1" ht="15" customHeight="1">
      <c r="B12" s="260"/>
      <c r="C12" s="261"/>
      <c r="D12" s="259"/>
      <c r="E12" s="259"/>
      <c r="F12" s="259"/>
      <c r="G12" s="259"/>
      <c r="H12" s="259"/>
      <c r="I12" s="259"/>
      <c r="J12" s="259"/>
      <c r="K12" s="257"/>
    </row>
    <row r="13" spans="2:11" s="1" customFormat="1" ht="15" customHeight="1">
      <c r="B13" s="260"/>
      <c r="C13" s="261"/>
      <c r="D13" s="262" t="s">
        <v>1503</v>
      </c>
      <c r="E13" s="259"/>
      <c r="F13" s="259"/>
      <c r="G13" s="259"/>
      <c r="H13" s="259"/>
      <c r="I13" s="259"/>
      <c r="J13" s="259"/>
      <c r="K13" s="257"/>
    </row>
    <row r="14" spans="2:11" s="1" customFormat="1" ht="12.75" customHeight="1">
      <c r="B14" s="260"/>
      <c r="C14" s="261"/>
      <c r="D14" s="261"/>
      <c r="E14" s="261"/>
      <c r="F14" s="261"/>
      <c r="G14" s="261"/>
      <c r="H14" s="261"/>
      <c r="I14" s="261"/>
      <c r="J14" s="261"/>
      <c r="K14" s="257"/>
    </row>
    <row r="15" spans="2:11" s="1" customFormat="1" ht="15" customHeight="1">
      <c r="B15" s="260"/>
      <c r="C15" s="261"/>
      <c r="D15" s="390" t="s">
        <v>1504</v>
      </c>
      <c r="E15" s="390"/>
      <c r="F15" s="390"/>
      <c r="G15" s="390"/>
      <c r="H15" s="390"/>
      <c r="I15" s="390"/>
      <c r="J15" s="390"/>
      <c r="K15" s="257"/>
    </row>
    <row r="16" spans="2:11" s="1" customFormat="1" ht="15" customHeight="1">
      <c r="B16" s="260"/>
      <c r="C16" s="261"/>
      <c r="D16" s="390" t="s">
        <v>1505</v>
      </c>
      <c r="E16" s="390"/>
      <c r="F16" s="390"/>
      <c r="G16" s="390"/>
      <c r="H16" s="390"/>
      <c r="I16" s="390"/>
      <c r="J16" s="390"/>
      <c r="K16" s="257"/>
    </row>
    <row r="17" spans="2:11" s="1" customFormat="1" ht="15" customHeight="1">
      <c r="B17" s="260"/>
      <c r="C17" s="261"/>
      <c r="D17" s="390" t="s">
        <v>1506</v>
      </c>
      <c r="E17" s="390"/>
      <c r="F17" s="390"/>
      <c r="G17" s="390"/>
      <c r="H17" s="390"/>
      <c r="I17" s="390"/>
      <c r="J17" s="390"/>
      <c r="K17" s="257"/>
    </row>
    <row r="18" spans="2:11" s="1" customFormat="1" ht="15" customHeight="1">
      <c r="B18" s="260"/>
      <c r="C18" s="261"/>
      <c r="D18" s="261"/>
      <c r="E18" s="263" t="s">
        <v>78</v>
      </c>
      <c r="F18" s="390" t="s">
        <v>1507</v>
      </c>
      <c r="G18" s="390"/>
      <c r="H18" s="390"/>
      <c r="I18" s="390"/>
      <c r="J18" s="390"/>
      <c r="K18" s="257"/>
    </row>
    <row r="19" spans="2:11" s="1" customFormat="1" ht="15" customHeight="1">
      <c r="B19" s="260"/>
      <c r="C19" s="261"/>
      <c r="D19" s="261"/>
      <c r="E19" s="263" t="s">
        <v>1508</v>
      </c>
      <c r="F19" s="390" t="s">
        <v>1509</v>
      </c>
      <c r="G19" s="390"/>
      <c r="H19" s="390"/>
      <c r="I19" s="390"/>
      <c r="J19" s="390"/>
      <c r="K19" s="257"/>
    </row>
    <row r="20" spans="2:11" s="1" customFormat="1" ht="15" customHeight="1">
      <c r="B20" s="260"/>
      <c r="C20" s="261"/>
      <c r="D20" s="261"/>
      <c r="E20" s="263" t="s">
        <v>1510</v>
      </c>
      <c r="F20" s="390" t="s">
        <v>1511</v>
      </c>
      <c r="G20" s="390"/>
      <c r="H20" s="390"/>
      <c r="I20" s="390"/>
      <c r="J20" s="390"/>
      <c r="K20" s="257"/>
    </row>
    <row r="21" spans="2:11" s="1" customFormat="1" ht="15" customHeight="1">
      <c r="B21" s="260"/>
      <c r="C21" s="261"/>
      <c r="D21" s="261"/>
      <c r="E21" s="263" t="s">
        <v>1512</v>
      </c>
      <c r="F21" s="390" t="s">
        <v>1513</v>
      </c>
      <c r="G21" s="390"/>
      <c r="H21" s="390"/>
      <c r="I21" s="390"/>
      <c r="J21" s="390"/>
      <c r="K21" s="257"/>
    </row>
    <row r="22" spans="2:11" s="1" customFormat="1" ht="15" customHeight="1">
      <c r="B22" s="260"/>
      <c r="C22" s="261"/>
      <c r="D22" s="261"/>
      <c r="E22" s="263" t="s">
        <v>329</v>
      </c>
      <c r="F22" s="390" t="s">
        <v>330</v>
      </c>
      <c r="G22" s="390"/>
      <c r="H22" s="390"/>
      <c r="I22" s="390"/>
      <c r="J22" s="390"/>
      <c r="K22" s="257"/>
    </row>
    <row r="23" spans="2:11" s="1" customFormat="1" ht="15" customHeight="1">
      <c r="B23" s="260"/>
      <c r="C23" s="261"/>
      <c r="D23" s="261"/>
      <c r="E23" s="263" t="s">
        <v>90</v>
      </c>
      <c r="F23" s="390" t="s">
        <v>1514</v>
      </c>
      <c r="G23" s="390"/>
      <c r="H23" s="390"/>
      <c r="I23" s="390"/>
      <c r="J23" s="390"/>
      <c r="K23" s="257"/>
    </row>
    <row r="24" spans="2:11" s="1" customFormat="1" ht="12.75" customHeight="1">
      <c r="B24" s="260"/>
      <c r="C24" s="261"/>
      <c r="D24" s="261"/>
      <c r="E24" s="261"/>
      <c r="F24" s="261"/>
      <c r="G24" s="261"/>
      <c r="H24" s="261"/>
      <c r="I24" s="261"/>
      <c r="J24" s="261"/>
      <c r="K24" s="257"/>
    </row>
    <row r="25" spans="2:11" s="1" customFormat="1" ht="15" customHeight="1">
      <c r="B25" s="260"/>
      <c r="C25" s="390" t="s">
        <v>1515</v>
      </c>
      <c r="D25" s="390"/>
      <c r="E25" s="390"/>
      <c r="F25" s="390"/>
      <c r="G25" s="390"/>
      <c r="H25" s="390"/>
      <c r="I25" s="390"/>
      <c r="J25" s="390"/>
      <c r="K25" s="257"/>
    </row>
    <row r="26" spans="2:11" s="1" customFormat="1" ht="15" customHeight="1">
      <c r="B26" s="260"/>
      <c r="C26" s="390" t="s">
        <v>1516</v>
      </c>
      <c r="D26" s="390"/>
      <c r="E26" s="390"/>
      <c r="F26" s="390"/>
      <c r="G26" s="390"/>
      <c r="H26" s="390"/>
      <c r="I26" s="390"/>
      <c r="J26" s="390"/>
      <c r="K26" s="257"/>
    </row>
    <row r="27" spans="2:11" s="1" customFormat="1" ht="15" customHeight="1">
      <c r="B27" s="260"/>
      <c r="C27" s="259"/>
      <c r="D27" s="390" t="s">
        <v>1517</v>
      </c>
      <c r="E27" s="390"/>
      <c r="F27" s="390"/>
      <c r="G27" s="390"/>
      <c r="H27" s="390"/>
      <c r="I27" s="390"/>
      <c r="J27" s="390"/>
      <c r="K27" s="257"/>
    </row>
    <row r="28" spans="2:11" s="1" customFormat="1" ht="15" customHeight="1">
      <c r="B28" s="260"/>
      <c r="C28" s="261"/>
      <c r="D28" s="390" t="s">
        <v>1518</v>
      </c>
      <c r="E28" s="390"/>
      <c r="F28" s="390"/>
      <c r="G28" s="390"/>
      <c r="H28" s="390"/>
      <c r="I28" s="390"/>
      <c r="J28" s="390"/>
      <c r="K28" s="257"/>
    </row>
    <row r="29" spans="2:11" s="1" customFormat="1" ht="12.75" customHeight="1">
      <c r="B29" s="260"/>
      <c r="C29" s="261"/>
      <c r="D29" s="261"/>
      <c r="E29" s="261"/>
      <c r="F29" s="261"/>
      <c r="G29" s="261"/>
      <c r="H29" s="261"/>
      <c r="I29" s="261"/>
      <c r="J29" s="261"/>
      <c r="K29" s="257"/>
    </row>
    <row r="30" spans="2:11" s="1" customFormat="1" ht="15" customHeight="1">
      <c r="B30" s="260"/>
      <c r="C30" s="261"/>
      <c r="D30" s="390" t="s">
        <v>1519</v>
      </c>
      <c r="E30" s="390"/>
      <c r="F30" s="390"/>
      <c r="G30" s="390"/>
      <c r="H30" s="390"/>
      <c r="I30" s="390"/>
      <c r="J30" s="390"/>
      <c r="K30" s="257"/>
    </row>
    <row r="31" spans="2:11" s="1" customFormat="1" ht="15" customHeight="1">
      <c r="B31" s="260"/>
      <c r="C31" s="261"/>
      <c r="D31" s="390" t="s">
        <v>1520</v>
      </c>
      <c r="E31" s="390"/>
      <c r="F31" s="390"/>
      <c r="G31" s="390"/>
      <c r="H31" s="390"/>
      <c r="I31" s="390"/>
      <c r="J31" s="390"/>
      <c r="K31" s="257"/>
    </row>
    <row r="32" spans="2:11" s="1" customFormat="1" ht="12.75" customHeight="1">
      <c r="B32" s="260"/>
      <c r="C32" s="261"/>
      <c r="D32" s="261"/>
      <c r="E32" s="261"/>
      <c r="F32" s="261"/>
      <c r="G32" s="261"/>
      <c r="H32" s="261"/>
      <c r="I32" s="261"/>
      <c r="J32" s="261"/>
      <c r="K32" s="257"/>
    </row>
    <row r="33" spans="2:11" s="1" customFormat="1" ht="15" customHeight="1">
      <c r="B33" s="260"/>
      <c r="C33" s="261"/>
      <c r="D33" s="390" t="s">
        <v>1521</v>
      </c>
      <c r="E33" s="390"/>
      <c r="F33" s="390"/>
      <c r="G33" s="390"/>
      <c r="H33" s="390"/>
      <c r="I33" s="390"/>
      <c r="J33" s="390"/>
      <c r="K33" s="257"/>
    </row>
    <row r="34" spans="2:11" s="1" customFormat="1" ht="15" customHeight="1">
      <c r="B34" s="260"/>
      <c r="C34" s="261"/>
      <c r="D34" s="390" t="s">
        <v>1522</v>
      </c>
      <c r="E34" s="390"/>
      <c r="F34" s="390"/>
      <c r="G34" s="390"/>
      <c r="H34" s="390"/>
      <c r="I34" s="390"/>
      <c r="J34" s="390"/>
      <c r="K34" s="257"/>
    </row>
    <row r="35" spans="2:11" s="1" customFormat="1" ht="15" customHeight="1">
      <c r="B35" s="260"/>
      <c r="C35" s="261"/>
      <c r="D35" s="390" t="s">
        <v>1523</v>
      </c>
      <c r="E35" s="390"/>
      <c r="F35" s="390"/>
      <c r="G35" s="390"/>
      <c r="H35" s="390"/>
      <c r="I35" s="390"/>
      <c r="J35" s="390"/>
      <c r="K35" s="257"/>
    </row>
    <row r="36" spans="2:11" s="1" customFormat="1" ht="15" customHeight="1">
      <c r="B36" s="260"/>
      <c r="C36" s="261"/>
      <c r="D36" s="259"/>
      <c r="E36" s="262" t="s">
        <v>130</v>
      </c>
      <c r="F36" s="259"/>
      <c r="G36" s="390" t="s">
        <v>1524</v>
      </c>
      <c r="H36" s="390"/>
      <c r="I36" s="390"/>
      <c r="J36" s="390"/>
      <c r="K36" s="257"/>
    </row>
    <row r="37" spans="2:11" s="1" customFormat="1" ht="30.75" customHeight="1">
      <c r="B37" s="260"/>
      <c r="C37" s="261"/>
      <c r="D37" s="259"/>
      <c r="E37" s="262" t="s">
        <v>1525</v>
      </c>
      <c r="F37" s="259"/>
      <c r="G37" s="390" t="s">
        <v>1526</v>
      </c>
      <c r="H37" s="390"/>
      <c r="I37" s="390"/>
      <c r="J37" s="390"/>
      <c r="K37" s="257"/>
    </row>
    <row r="38" spans="2:11" s="1" customFormat="1" ht="15" customHeight="1">
      <c r="B38" s="260"/>
      <c r="C38" s="261"/>
      <c r="D38" s="259"/>
      <c r="E38" s="262" t="s">
        <v>52</v>
      </c>
      <c r="F38" s="259"/>
      <c r="G38" s="390" t="s">
        <v>1527</v>
      </c>
      <c r="H38" s="390"/>
      <c r="I38" s="390"/>
      <c r="J38" s="390"/>
      <c r="K38" s="257"/>
    </row>
    <row r="39" spans="2:11" s="1" customFormat="1" ht="15" customHeight="1">
      <c r="B39" s="260"/>
      <c r="C39" s="261"/>
      <c r="D39" s="259"/>
      <c r="E39" s="262" t="s">
        <v>53</v>
      </c>
      <c r="F39" s="259"/>
      <c r="G39" s="390" t="s">
        <v>1528</v>
      </c>
      <c r="H39" s="390"/>
      <c r="I39" s="390"/>
      <c r="J39" s="390"/>
      <c r="K39" s="257"/>
    </row>
    <row r="40" spans="2:11" s="1" customFormat="1" ht="15" customHeight="1">
      <c r="B40" s="260"/>
      <c r="C40" s="261"/>
      <c r="D40" s="259"/>
      <c r="E40" s="262" t="s">
        <v>131</v>
      </c>
      <c r="F40" s="259"/>
      <c r="G40" s="390" t="s">
        <v>1529</v>
      </c>
      <c r="H40" s="390"/>
      <c r="I40" s="390"/>
      <c r="J40" s="390"/>
      <c r="K40" s="257"/>
    </row>
    <row r="41" spans="2:11" s="1" customFormat="1" ht="15" customHeight="1">
      <c r="B41" s="260"/>
      <c r="C41" s="261"/>
      <c r="D41" s="259"/>
      <c r="E41" s="262" t="s">
        <v>132</v>
      </c>
      <c r="F41" s="259"/>
      <c r="G41" s="390" t="s">
        <v>1530</v>
      </c>
      <c r="H41" s="390"/>
      <c r="I41" s="390"/>
      <c r="J41" s="390"/>
      <c r="K41" s="257"/>
    </row>
    <row r="42" spans="2:11" s="1" customFormat="1" ht="15" customHeight="1">
      <c r="B42" s="260"/>
      <c r="C42" s="261"/>
      <c r="D42" s="259"/>
      <c r="E42" s="262" t="s">
        <v>1531</v>
      </c>
      <c r="F42" s="259"/>
      <c r="G42" s="390" t="s">
        <v>1532</v>
      </c>
      <c r="H42" s="390"/>
      <c r="I42" s="390"/>
      <c r="J42" s="390"/>
      <c r="K42" s="257"/>
    </row>
    <row r="43" spans="2:11" s="1" customFormat="1" ht="15" customHeight="1">
      <c r="B43" s="260"/>
      <c r="C43" s="261"/>
      <c r="D43" s="259"/>
      <c r="E43" s="262"/>
      <c r="F43" s="259"/>
      <c r="G43" s="390" t="s">
        <v>1533</v>
      </c>
      <c r="H43" s="390"/>
      <c r="I43" s="390"/>
      <c r="J43" s="390"/>
      <c r="K43" s="257"/>
    </row>
    <row r="44" spans="2:11" s="1" customFormat="1" ht="15" customHeight="1">
      <c r="B44" s="260"/>
      <c r="C44" s="261"/>
      <c r="D44" s="259"/>
      <c r="E44" s="262" t="s">
        <v>1534</v>
      </c>
      <c r="F44" s="259"/>
      <c r="G44" s="390" t="s">
        <v>1535</v>
      </c>
      <c r="H44" s="390"/>
      <c r="I44" s="390"/>
      <c r="J44" s="390"/>
      <c r="K44" s="257"/>
    </row>
    <row r="45" spans="2:11" s="1" customFormat="1" ht="15" customHeight="1">
      <c r="B45" s="260"/>
      <c r="C45" s="261"/>
      <c r="D45" s="259"/>
      <c r="E45" s="262" t="s">
        <v>134</v>
      </c>
      <c r="F45" s="259"/>
      <c r="G45" s="390" t="s">
        <v>1536</v>
      </c>
      <c r="H45" s="390"/>
      <c r="I45" s="390"/>
      <c r="J45" s="390"/>
      <c r="K45" s="257"/>
    </row>
    <row r="46" spans="2:11" s="1" customFormat="1" ht="12.75" customHeight="1">
      <c r="B46" s="260"/>
      <c r="C46" s="261"/>
      <c r="D46" s="259"/>
      <c r="E46" s="259"/>
      <c r="F46" s="259"/>
      <c r="G46" s="259"/>
      <c r="H46" s="259"/>
      <c r="I46" s="259"/>
      <c r="J46" s="259"/>
      <c r="K46" s="257"/>
    </row>
    <row r="47" spans="2:11" s="1" customFormat="1" ht="15" customHeight="1">
      <c r="B47" s="260"/>
      <c r="C47" s="261"/>
      <c r="D47" s="390" t="s">
        <v>1537</v>
      </c>
      <c r="E47" s="390"/>
      <c r="F47" s="390"/>
      <c r="G47" s="390"/>
      <c r="H47" s="390"/>
      <c r="I47" s="390"/>
      <c r="J47" s="390"/>
      <c r="K47" s="257"/>
    </row>
    <row r="48" spans="2:11" s="1" customFormat="1" ht="15" customHeight="1">
      <c r="B48" s="260"/>
      <c r="C48" s="261"/>
      <c r="D48" s="261"/>
      <c r="E48" s="390" t="s">
        <v>1538</v>
      </c>
      <c r="F48" s="390"/>
      <c r="G48" s="390"/>
      <c r="H48" s="390"/>
      <c r="I48" s="390"/>
      <c r="J48" s="390"/>
      <c r="K48" s="257"/>
    </row>
    <row r="49" spans="2:11" s="1" customFormat="1" ht="15" customHeight="1">
      <c r="B49" s="260"/>
      <c r="C49" s="261"/>
      <c r="D49" s="261"/>
      <c r="E49" s="390" t="s">
        <v>1539</v>
      </c>
      <c r="F49" s="390"/>
      <c r="G49" s="390"/>
      <c r="H49" s="390"/>
      <c r="I49" s="390"/>
      <c r="J49" s="390"/>
      <c r="K49" s="257"/>
    </row>
    <row r="50" spans="2:11" s="1" customFormat="1" ht="15" customHeight="1">
      <c r="B50" s="260"/>
      <c r="C50" s="261"/>
      <c r="D50" s="261"/>
      <c r="E50" s="390" t="s">
        <v>1540</v>
      </c>
      <c r="F50" s="390"/>
      <c r="G50" s="390"/>
      <c r="H50" s="390"/>
      <c r="I50" s="390"/>
      <c r="J50" s="390"/>
      <c r="K50" s="257"/>
    </row>
    <row r="51" spans="2:11" s="1" customFormat="1" ht="15" customHeight="1">
      <c r="B51" s="260"/>
      <c r="C51" s="261"/>
      <c r="D51" s="390" t="s">
        <v>1541</v>
      </c>
      <c r="E51" s="390"/>
      <c r="F51" s="390"/>
      <c r="G51" s="390"/>
      <c r="H51" s="390"/>
      <c r="I51" s="390"/>
      <c r="J51" s="390"/>
      <c r="K51" s="257"/>
    </row>
    <row r="52" spans="2:11" s="1" customFormat="1" ht="25.5" customHeight="1">
      <c r="B52" s="256"/>
      <c r="C52" s="391" t="s">
        <v>1542</v>
      </c>
      <c r="D52" s="391"/>
      <c r="E52" s="391"/>
      <c r="F52" s="391"/>
      <c r="G52" s="391"/>
      <c r="H52" s="391"/>
      <c r="I52" s="391"/>
      <c r="J52" s="391"/>
      <c r="K52" s="257"/>
    </row>
    <row r="53" spans="2:11" s="1" customFormat="1" ht="5.25" customHeight="1">
      <c r="B53" s="256"/>
      <c r="C53" s="258"/>
      <c r="D53" s="258"/>
      <c r="E53" s="258"/>
      <c r="F53" s="258"/>
      <c r="G53" s="258"/>
      <c r="H53" s="258"/>
      <c r="I53" s="258"/>
      <c r="J53" s="258"/>
      <c r="K53" s="257"/>
    </row>
    <row r="54" spans="2:11" s="1" customFormat="1" ht="15" customHeight="1">
      <c r="B54" s="256"/>
      <c r="C54" s="390" t="s">
        <v>1543</v>
      </c>
      <c r="D54" s="390"/>
      <c r="E54" s="390"/>
      <c r="F54" s="390"/>
      <c r="G54" s="390"/>
      <c r="H54" s="390"/>
      <c r="I54" s="390"/>
      <c r="J54" s="390"/>
      <c r="K54" s="257"/>
    </row>
    <row r="55" spans="2:11" s="1" customFormat="1" ht="15" customHeight="1">
      <c r="B55" s="256"/>
      <c r="C55" s="390" t="s">
        <v>1544</v>
      </c>
      <c r="D55" s="390"/>
      <c r="E55" s="390"/>
      <c r="F55" s="390"/>
      <c r="G55" s="390"/>
      <c r="H55" s="390"/>
      <c r="I55" s="390"/>
      <c r="J55" s="390"/>
      <c r="K55" s="257"/>
    </row>
    <row r="56" spans="2:11" s="1" customFormat="1" ht="12.75" customHeight="1">
      <c r="B56" s="256"/>
      <c r="C56" s="259"/>
      <c r="D56" s="259"/>
      <c r="E56" s="259"/>
      <c r="F56" s="259"/>
      <c r="G56" s="259"/>
      <c r="H56" s="259"/>
      <c r="I56" s="259"/>
      <c r="J56" s="259"/>
      <c r="K56" s="257"/>
    </row>
    <row r="57" spans="2:11" s="1" customFormat="1" ht="15" customHeight="1">
      <c r="B57" s="256"/>
      <c r="C57" s="390" t="s">
        <v>1545</v>
      </c>
      <c r="D57" s="390"/>
      <c r="E57" s="390"/>
      <c r="F57" s="390"/>
      <c r="G57" s="390"/>
      <c r="H57" s="390"/>
      <c r="I57" s="390"/>
      <c r="J57" s="390"/>
      <c r="K57" s="257"/>
    </row>
    <row r="58" spans="2:11" s="1" customFormat="1" ht="15" customHeight="1">
      <c r="B58" s="256"/>
      <c r="C58" s="261"/>
      <c r="D58" s="390" t="s">
        <v>1546</v>
      </c>
      <c r="E58" s="390"/>
      <c r="F58" s="390"/>
      <c r="G58" s="390"/>
      <c r="H58" s="390"/>
      <c r="I58" s="390"/>
      <c r="J58" s="390"/>
      <c r="K58" s="257"/>
    </row>
    <row r="59" spans="2:11" s="1" customFormat="1" ht="15" customHeight="1">
      <c r="B59" s="256"/>
      <c r="C59" s="261"/>
      <c r="D59" s="390" t="s">
        <v>1547</v>
      </c>
      <c r="E59" s="390"/>
      <c r="F59" s="390"/>
      <c r="G59" s="390"/>
      <c r="H59" s="390"/>
      <c r="I59" s="390"/>
      <c r="J59" s="390"/>
      <c r="K59" s="257"/>
    </row>
    <row r="60" spans="2:11" s="1" customFormat="1" ht="15" customHeight="1">
      <c r="B60" s="256"/>
      <c r="C60" s="261"/>
      <c r="D60" s="390" t="s">
        <v>1548</v>
      </c>
      <c r="E60" s="390"/>
      <c r="F60" s="390"/>
      <c r="G60" s="390"/>
      <c r="H60" s="390"/>
      <c r="I60" s="390"/>
      <c r="J60" s="390"/>
      <c r="K60" s="257"/>
    </row>
    <row r="61" spans="2:11" s="1" customFormat="1" ht="15" customHeight="1">
      <c r="B61" s="256"/>
      <c r="C61" s="261"/>
      <c r="D61" s="390" t="s">
        <v>1549</v>
      </c>
      <c r="E61" s="390"/>
      <c r="F61" s="390"/>
      <c r="G61" s="390"/>
      <c r="H61" s="390"/>
      <c r="I61" s="390"/>
      <c r="J61" s="390"/>
      <c r="K61" s="257"/>
    </row>
    <row r="62" spans="2:11" s="1" customFormat="1" ht="15" customHeight="1">
      <c r="B62" s="256"/>
      <c r="C62" s="261"/>
      <c r="D62" s="392" t="s">
        <v>1550</v>
      </c>
      <c r="E62" s="392"/>
      <c r="F62" s="392"/>
      <c r="G62" s="392"/>
      <c r="H62" s="392"/>
      <c r="I62" s="392"/>
      <c r="J62" s="392"/>
      <c r="K62" s="257"/>
    </row>
    <row r="63" spans="2:11" s="1" customFormat="1" ht="15" customHeight="1">
      <c r="B63" s="256"/>
      <c r="C63" s="261"/>
      <c r="D63" s="390" t="s">
        <v>1551</v>
      </c>
      <c r="E63" s="390"/>
      <c r="F63" s="390"/>
      <c r="G63" s="390"/>
      <c r="H63" s="390"/>
      <c r="I63" s="390"/>
      <c r="J63" s="390"/>
      <c r="K63" s="257"/>
    </row>
    <row r="64" spans="2:11" s="1" customFormat="1" ht="12.75" customHeight="1">
      <c r="B64" s="256"/>
      <c r="C64" s="261"/>
      <c r="D64" s="261"/>
      <c r="E64" s="264"/>
      <c r="F64" s="261"/>
      <c r="G64" s="261"/>
      <c r="H64" s="261"/>
      <c r="I64" s="261"/>
      <c r="J64" s="261"/>
      <c r="K64" s="257"/>
    </row>
    <row r="65" spans="2:11" s="1" customFormat="1" ht="15" customHeight="1">
      <c r="B65" s="256"/>
      <c r="C65" s="261"/>
      <c r="D65" s="390" t="s">
        <v>1552</v>
      </c>
      <c r="E65" s="390"/>
      <c r="F65" s="390"/>
      <c r="G65" s="390"/>
      <c r="H65" s="390"/>
      <c r="I65" s="390"/>
      <c r="J65" s="390"/>
      <c r="K65" s="257"/>
    </row>
    <row r="66" spans="2:11" s="1" customFormat="1" ht="15" customHeight="1">
      <c r="B66" s="256"/>
      <c r="C66" s="261"/>
      <c r="D66" s="392" t="s">
        <v>1553</v>
      </c>
      <c r="E66" s="392"/>
      <c r="F66" s="392"/>
      <c r="G66" s="392"/>
      <c r="H66" s="392"/>
      <c r="I66" s="392"/>
      <c r="J66" s="392"/>
      <c r="K66" s="257"/>
    </row>
    <row r="67" spans="2:11" s="1" customFormat="1" ht="15" customHeight="1">
      <c r="B67" s="256"/>
      <c r="C67" s="261"/>
      <c r="D67" s="390" t="s">
        <v>1554</v>
      </c>
      <c r="E67" s="390"/>
      <c r="F67" s="390"/>
      <c r="G67" s="390"/>
      <c r="H67" s="390"/>
      <c r="I67" s="390"/>
      <c r="J67" s="390"/>
      <c r="K67" s="257"/>
    </row>
    <row r="68" spans="2:11" s="1" customFormat="1" ht="15" customHeight="1">
      <c r="B68" s="256"/>
      <c r="C68" s="261"/>
      <c r="D68" s="390" t="s">
        <v>1555</v>
      </c>
      <c r="E68" s="390"/>
      <c r="F68" s="390"/>
      <c r="G68" s="390"/>
      <c r="H68" s="390"/>
      <c r="I68" s="390"/>
      <c r="J68" s="390"/>
      <c r="K68" s="257"/>
    </row>
    <row r="69" spans="2:11" s="1" customFormat="1" ht="15" customHeight="1">
      <c r="B69" s="256"/>
      <c r="C69" s="261"/>
      <c r="D69" s="390" t="s">
        <v>1556</v>
      </c>
      <c r="E69" s="390"/>
      <c r="F69" s="390"/>
      <c r="G69" s="390"/>
      <c r="H69" s="390"/>
      <c r="I69" s="390"/>
      <c r="J69" s="390"/>
      <c r="K69" s="257"/>
    </row>
    <row r="70" spans="2:11" s="1" customFormat="1" ht="15" customHeight="1">
      <c r="B70" s="256"/>
      <c r="C70" s="261"/>
      <c r="D70" s="390" t="s">
        <v>1557</v>
      </c>
      <c r="E70" s="390"/>
      <c r="F70" s="390"/>
      <c r="G70" s="390"/>
      <c r="H70" s="390"/>
      <c r="I70" s="390"/>
      <c r="J70" s="390"/>
      <c r="K70" s="257"/>
    </row>
    <row r="71" spans="2:11" s="1" customFormat="1" ht="12.75" customHeight="1">
      <c r="B71" s="265"/>
      <c r="C71" s="266"/>
      <c r="D71" s="266"/>
      <c r="E71" s="266"/>
      <c r="F71" s="266"/>
      <c r="G71" s="266"/>
      <c r="H71" s="266"/>
      <c r="I71" s="266"/>
      <c r="J71" s="266"/>
      <c r="K71" s="267"/>
    </row>
    <row r="72" spans="2:11" s="1" customFormat="1" ht="18.75" customHeight="1">
      <c r="B72" s="268"/>
      <c r="C72" s="268"/>
      <c r="D72" s="268"/>
      <c r="E72" s="268"/>
      <c r="F72" s="268"/>
      <c r="G72" s="268"/>
      <c r="H72" s="268"/>
      <c r="I72" s="268"/>
      <c r="J72" s="268"/>
      <c r="K72" s="269"/>
    </row>
    <row r="73" spans="2:11" s="1" customFormat="1" ht="18.75" customHeight="1">
      <c r="B73" s="269"/>
      <c r="C73" s="269"/>
      <c r="D73" s="269"/>
      <c r="E73" s="269"/>
      <c r="F73" s="269"/>
      <c r="G73" s="269"/>
      <c r="H73" s="269"/>
      <c r="I73" s="269"/>
      <c r="J73" s="269"/>
      <c r="K73" s="269"/>
    </row>
    <row r="74" spans="2:11" s="1" customFormat="1" ht="7.5" customHeight="1">
      <c r="B74" s="270"/>
      <c r="C74" s="271"/>
      <c r="D74" s="271"/>
      <c r="E74" s="271"/>
      <c r="F74" s="271"/>
      <c r="G74" s="271"/>
      <c r="H74" s="271"/>
      <c r="I74" s="271"/>
      <c r="J74" s="271"/>
      <c r="K74" s="272"/>
    </row>
    <row r="75" spans="2:11" s="1" customFormat="1" ht="45" customHeight="1">
      <c r="B75" s="273"/>
      <c r="C75" s="385" t="s">
        <v>1558</v>
      </c>
      <c r="D75" s="385"/>
      <c r="E75" s="385"/>
      <c r="F75" s="385"/>
      <c r="G75" s="385"/>
      <c r="H75" s="385"/>
      <c r="I75" s="385"/>
      <c r="J75" s="385"/>
      <c r="K75" s="274"/>
    </row>
    <row r="76" spans="2:11" s="1" customFormat="1" ht="17.25" customHeight="1">
      <c r="B76" s="273"/>
      <c r="C76" s="275" t="s">
        <v>1559</v>
      </c>
      <c r="D76" s="275"/>
      <c r="E76" s="275"/>
      <c r="F76" s="275" t="s">
        <v>1560</v>
      </c>
      <c r="G76" s="276"/>
      <c r="H76" s="275" t="s">
        <v>53</v>
      </c>
      <c r="I76" s="275" t="s">
        <v>56</v>
      </c>
      <c r="J76" s="275" t="s">
        <v>1561</v>
      </c>
      <c r="K76" s="274"/>
    </row>
    <row r="77" spans="2:11" s="1" customFormat="1" ht="17.25" customHeight="1">
      <c r="B77" s="273"/>
      <c r="C77" s="277" t="s">
        <v>1562</v>
      </c>
      <c r="D77" s="277"/>
      <c r="E77" s="277"/>
      <c r="F77" s="278" t="s">
        <v>1563</v>
      </c>
      <c r="G77" s="279"/>
      <c r="H77" s="277"/>
      <c r="I77" s="277"/>
      <c r="J77" s="277" t="s">
        <v>1564</v>
      </c>
      <c r="K77" s="274"/>
    </row>
    <row r="78" spans="2:11" s="1" customFormat="1" ht="5.25" customHeight="1">
      <c r="B78" s="273"/>
      <c r="C78" s="280"/>
      <c r="D78" s="280"/>
      <c r="E78" s="280"/>
      <c r="F78" s="280"/>
      <c r="G78" s="281"/>
      <c r="H78" s="280"/>
      <c r="I78" s="280"/>
      <c r="J78" s="280"/>
      <c r="K78" s="274"/>
    </row>
    <row r="79" spans="2:11" s="1" customFormat="1" ht="15" customHeight="1">
      <c r="B79" s="273"/>
      <c r="C79" s="262" t="s">
        <v>52</v>
      </c>
      <c r="D79" s="282"/>
      <c r="E79" s="282"/>
      <c r="F79" s="283" t="s">
        <v>492</v>
      </c>
      <c r="G79" s="284"/>
      <c r="H79" s="262" t="s">
        <v>1565</v>
      </c>
      <c r="I79" s="262" t="s">
        <v>1566</v>
      </c>
      <c r="J79" s="262">
        <v>20</v>
      </c>
      <c r="K79" s="274"/>
    </row>
    <row r="80" spans="2:11" s="1" customFormat="1" ht="15" customHeight="1">
      <c r="B80" s="273"/>
      <c r="C80" s="262" t="s">
        <v>1567</v>
      </c>
      <c r="D80" s="262"/>
      <c r="E80" s="262"/>
      <c r="F80" s="283" t="s">
        <v>492</v>
      </c>
      <c r="G80" s="284"/>
      <c r="H80" s="262" t="s">
        <v>1568</v>
      </c>
      <c r="I80" s="262" t="s">
        <v>1566</v>
      </c>
      <c r="J80" s="262">
        <v>120</v>
      </c>
      <c r="K80" s="274"/>
    </row>
    <row r="81" spans="2:11" s="1" customFormat="1" ht="15" customHeight="1">
      <c r="B81" s="285"/>
      <c r="C81" s="262" t="s">
        <v>1569</v>
      </c>
      <c r="D81" s="262"/>
      <c r="E81" s="262"/>
      <c r="F81" s="283" t="s">
        <v>1570</v>
      </c>
      <c r="G81" s="284"/>
      <c r="H81" s="262" t="s">
        <v>1571</v>
      </c>
      <c r="I81" s="262" t="s">
        <v>1566</v>
      </c>
      <c r="J81" s="262">
        <v>50</v>
      </c>
      <c r="K81" s="274"/>
    </row>
    <row r="82" spans="2:11" s="1" customFormat="1" ht="15" customHeight="1">
      <c r="B82" s="285"/>
      <c r="C82" s="262" t="s">
        <v>1572</v>
      </c>
      <c r="D82" s="262"/>
      <c r="E82" s="262"/>
      <c r="F82" s="283" t="s">
        <v>492</v>
      </c>
      <c r="G82" s="284"/>
      <c r="H82" s="262" t="s">
        <v>1573</v>
      </c>
      <c r="I82" s="262" t="s">
        <v>1574</v>
      </c>
      <c r="J82" s="262"/>
      <c r="K82" s="274"/>
    </row>
    <row r="83" spans="2:11" s="1" customFormat="1" ht="15" customHeight="1">
      <c r="B83" s="285"/>
      <c r="C83" s="286" t="s">
        <v>1575</v>
      </c>
      <c r="D83" s="286"/>
      <c r="E83" s="286"/>
      <c r="F83" s="287" t="s">
        <v>1570</v>
      </c>
      <c r="G83" s="286"/>
      <c r="H83" s="286" t="s">
        <v>1576</v>
      </c>
      <c r="I83" s="286" t="s">
        <v>1566</v>
      </c>
      <c r="J83" s="286">
        <v>15</v>
      </c>
      <c r="K83" s="274"/>
    </row>
    <row r="84" spans="2:11" s="1" customFormat="1" ht="15" customHeight="1">
      <c r="B84" s="285"/>
      <c r="C84" s="286" t="s">
        <v>1577</v>
      </c>
      <c r="D84" s="286"/>
      <c r="E84" s="286"/>
      <c r="F84" s="287" t="s">
        <v>1570</v>
      </c>
      <c r="G84" s="286"/>
      <c r="H84" s="286" t="s">
        <v>1578</v>
      </c>
      <c r="I84" s="286" t="s">
        <v>1566</v>
      </c>
      <c r="J84" s="286">
        <v>15</v>
      </c>
      <c r="K84" s="274"/>
    </row>
    <row r="85" spans="2:11" s="1" customFormat="1" ht="15" customHeight="1">
      <c r="B85" s="285"/>
      <c r="C85" s="286" t="s">
        <v>1579</v>
      </c>
      <c r="D85" s="286"/>
      <c r="E85" s="286"/>
      <c r="F85" s="287" t="s">
        <v>1570</v>
      </c>
      <c r="G85" s="286"/>
      <c r="H85" s="286" t="s">
        <v>1580</v>
      </c>
      <c r="I85" s="286" t="s">
        <v>1566</v>
      </c>
      <c r="J85" s="286">
        <v>20</v>
      </c>
      <c r="K85" s="274"/>
    </row>
    <row r="86" spans="2:11" s="1" customFormat="1" ht="15" customHeight="1">
      <c r="B86" s="285"/>
      <c r="C86" s="286" t="s">
        <v>1581</v>
      </c>
      <c r="D86" s="286"/>
      <c r="E86" s="286"/>
      <c r="F86" s="287" t="s">
        <v>1570</v>
      </c>
      <c r="G86" s="286"/>
      <c r="H86" s="286" t="s">
        <v>1582</v>
      </c>
      <c r="I86" s="286" t="s">
        <v>1566</v>
      </c>
      <c r="J86" s="286">
        <v>20</v>
      </c>
      <c r="K86" s="274"/>
    </row>
    <row r="87" spans="2:11" s="1" customFormat="1" ht="15" customHeight="1">
      <c r="B87" s="285"/>
      <c r="C87" s="262" t="s">
        <v>1583</v>
      </c>
      <c r="D87" s="262"/>
      <c r="E87" s="262"/>
      <c r="F87" s="283" t="s">
        <v>1570</v>
      </c>
      <c r="G87" s="284"/>
      <c r="H87" s="262" t="s">
        <v>1584</v>
      </c>
      <c r="I87" s="262" t="s">
        <v>1566</v>
      </c>
      <c r="J87" s="262">
        <v>50</v>
      </c>
      <c r="K87" s="274"/>
    </row>
    <row r="88" spans="2:11" s="1" customFormat="1" ht="15" customHeight="1">
      <c r="B88" s="285"/>
      <c r="C88" s="262" t="s">
        <v>1585</v>
      </c>
      <c r="D88" s="262"/>
      <c r="E88" s="262"/>
      <c r="F88" s="283" t="s">
        <v>1570</v>
      </c>
      <c r="G88" s="284"/>
      <c r="H88" s="262" t="s">
        <v>1586</v>
      </c>
      <c r="I88" s="262" t="s">
        <v>1566</v>
      </c>
      <c r="J88" s="262">
        <v>20</v>
      </c>
      <c r="K88" s="274"/>
    </row>
    <row r="89" spans="2:11" s="1" customFormat="1" ht="15" customHeight="1">
      <c r="B89" s="285"/>
      <c r="C89" s="262" t="s">
        <v>1587</v>
      </c>
      <c r="D89" s="262"/>
      <c r="E89" s="262"/>
      <c r="F89" s="283" t="s">
        <v>1570</v>
      </c>
      <c r="G89" s="284"/>
      <c r="H89" s="262" t="s">
        <v>1588</v>
      </c>
      <c r="I89" s="262" t="s">
        <v>1566</v>
      </c>
      <c r="J89" s="262">
        <v>20</v>
      </c>
      <c r="K89" s="274"/>
    </row>
    <row r="90" spans="2:11" s="1" customFormat="1" ht="15" customHeight="1">
      <c r="B90" s="285"/>
      <c r="C90" s="262" t="s">
        <v>1589</v>
      </c>
      <c r="D90" s="262"/>
      <c r="E90" s="262"/>
      <c r="F90" s="283" t="s">
        <v>1570</v>
      </c>
      <c r="G90" s="284"/>
      <c r="H90" s="262" t="s">
        <v>1590</v>
      </c>
      <c r="I90" s="262" t="s">
        <v>1566</v>
      </c>
      <c r="J90" s="262">
        <v>50</v>
      </c>
      <c r="K90" s="274"/>
    </row>
    <row r="91" spans="2:11" s="1" customFormat="1" ht="15" customHeight="1">
      <c r="B91" s="285"/>
      <c r="C91" s="262" t="s">
        <v>1591</v>
      </c>
      <c r="D91" s="262"/>
      <c r="E91" s="262"/>
      <c r="F91" s="283" t="s">
        <v>1570</v>
      </c>
      <c r="G91" s="284"/>
      <c r="H91" s="262" t="s">
        <v>1591</v>
      </c>
      <c r="I91" s="262" t="s">
        <v>1566</v>
      </c>
      <c r="J91" s="262">
        <v>50</v>
      </c>
      <c r="K91" s="274"/>
    </row>
    <row r="92" spans="2:11" s="1" customFormat="1" ht="15" customHeight="1">
      <c r="B92" s="285"/>
      <c r="C92" s="262" t="s">
        <v>1592</v>
      </c>
      <c r="D92" s="262"/>
      <c r="E92" s="262"/>
      <c r="F92" s="283" t="s">
        <v>1570</v>
      </c>
      <c r="G92" s="284"/>
      <c r="H92" s="262" t="s">
        <v>1593</v>
      </c>
      <c r="I92" s="262" t="s">
        <v>1566</v>
      </c>
      <c r="J92" s="262">
        <v>255</v>
      </c>
      <c r="K92" s="274"/>
    </row>
    <row r="93" spans="2:11" s="1" customFormat="1" ht="15" customHeight="1">
      <c r="B93" s="285"/>
      <c r="C93" s="262" t="s">
        <v>1594</v>
      </c>
      <c r="D93" s="262"/>
      <c r="E93" s="262"/>
      <c r="F93" s="283" t="s">
        <v>492</v>
      </c>
      <c r="G93" s="284"/>
      <c r="H93" s="262" t="s">
        <v>1595</v>
      </c>
      <c r="I93" s="262" t="s">
        <v>1596</v>
      </c>
      <c r="J93" s="262"/>
      <c r="K93" s="274"/>
    </row>
    <row r="94" spans="2:11" s="1" customFormat="1" ht="15" customHeight="1">
      <c r="B94" s="285"/>
      <c r="C94" s="262" t="s">
        <v>1597</v>
      </c>
      <c r="D94" s="262"/>
      <c r="E94" s="262"/>
      <c r="F94" s="283" t="s">
        <v>492</v>
      </c>
      <c r="G94" s="284"/>
      <c r="H94" s="262" t="s">
        <v>1598</v>
      </c>
      <c r="I94" s="262" t="s">
        <v>1599</v>
      </c>
      <c r="J94" s="262"/>
      <c r="K94" s="274"/>
    </row>
    <row r="95" spans="2:11" s="1" customFormat="1" ht="15" customHeight="1">
      <c r="B95" s="285"/>
      <c r="C95" s="262" t="s">
        <v>1600</v>
      </c>
      <c r="D95" s="262"/>
      <c r="E95" s="262"/>
      <c r="F95" s="283" t="s">
        <v>492</v>
      </c>
      <c r="G95" s="284"/>
      <c r="H95" s="262" t="s">
        <v>1600</v>
      </c>
      <c r="I95" s="262" t="s">
        <v>1599</v>
      </c>
      <c r="J95" s="262"/>
      <c r="K95" s="274"/>
    </row>
    <row r="96" spans="2:11" s="1" customFormat="1" ht="15" customHeight="1">
      <c r="B96" s="285"/>
      <c r="C96" s="262" t="s">
        <v>37</v>
      </c>
      <c r="D96" s="262"/>
      <c r="E96" s="262"/>
      <c r="F96" s="283" t="s">
        <v>492</v>
      </c>
      <c r="G96" s="284"/>
      <c r="H96" s="262" t="s">
        <v>1601</v>
      </c>
      <c r="I96" s="262" t="s">
        <v>1599</v>
      </c>
      <c r="J96" s="262"/>
      <c r="K96" s="274"/>
    </row>
    <row r="97" spans="2:11" s="1" customFormat="1" ht="15" customHeight="1">
      <c r="B97" s="285"/>
      <c r="C97" s="262" t="s">
        <v>47</v>
      </c>
      <c r="D97" s="262"/>
      <c r="E97" s="262"/>
      <c r="F97" s="283" t="s">
        <v>492</v>
      </c>
      <c r="G97" s="284"/>
      <c r="H97" s="262" t="s">
        <v>1602</v>
      </c>
      <c r="I97" s="262" t="s">
        <v>1599</v>
      </c>
      <c r="J97" s="262"/>
      <c r="K97" s="274"/>
    </row>
    <row r="98" spans="2:11" s="1" customFormat="1" ht="15" customHeight="1">
      <c r="B98" s="288"/>
      <c r="C98" s="289"/>
      <c r="D98" s="289"/>
      <c r="E98" s="289"/>
      <c r="F98" s="289"/>
      <c r="G98" s="289"/>
      <c r="H98" s="289"/>
      <c r="I98" s="289"/>
      <c r="J98" s="289"/>
      <c r="K98" s="290"/>
    </row>
    <row r="99" spans="2:11" s="1" customFormat="1" ht="18.75" customHeight="1">
      <c r="B99" s="291"/>
      <c r="C99" s="292"/>
      <c r="D99" s="292"/>
      <c r="E99" s="292"/>
      <c r="F99" s="292"/>
      <c r="G99" s="292"/>
      <c r="H99" s="292"/>
      <c r="I99" s="292"/>
      <c r="J99" s="292"/>
      <c r="K99" s="291"/>
    </row>
    <row r="100" spans="2:11" s="1" customFormat="1" ht="18.75" customHeight="1">
      <c r="B100" s="269"/>
      <c r="C100" s="269"/>
      <c r="D100" s="269"/>
      <c r="E100" s="269"/>
      <c r="F100" s="269"/>
      <c r="G100" s="269"/>
      <c r="H100" s="269"/>
      <c r="I100" s="269"/>
      <c r="J100" s="269"/>
      <c r="K100" s="269"/>
    </row>
    <row r="101" spans="2:11" s="1" customFormat="1" ht="7.5" customHeight="1">
      <c r="B101" s="270"/>
      <c r="C101" s="271"/>
      <c r="D101" s="271"/>
      <c r="E101" s="271"/>
      <c r="F101" s="271"/>
      <c r="G101" s="271"/>
      <c r="H101" s="271"/>
      <c r="I101" s="271"/>
      <c r="J101" s="271"/>
      <c r="K101" s="272"/>
    </row>
    <row r="102" spans="2:11" s="1" customFormat="1" ht="45" customHeight="1">
      <c r="B102" s="273"/>
      <c r="C102" s="385" t="s">
        <v>1603</v>
      </c>
      <c r="D102" s="385"/>
      <c r="E102" s="385"/>
      <c r="F102" s="385"/>
      <c r="G102" s="385"/>
      <c r="H102" s="385"/>
      <c r="I102" s="385"/>
      <c r="J102" s="385"/>
      <c r="K102" s="274"/>
    </row>
    <row r="103" spans="2:11" s="1" customFormat="1" ht="17.25" customHeight="1">
      <c r="B103" s="273"/>
      <c r="C103" s="275" t="s">
        <v>1559</v>
      </c>
      <c r="D103" s="275"/>
      <c r="E103" s="275"/>
      <c r="F103" s="275" t="s">
        <v>1560</v>
      </c>
      <c r="G103" s="276"/>
      <c r="H103" s="275" t="s">
        <v>53</v>
      </c>
      <c r="I103" s="275" t="s">
        <v>56</v>
      </c>
      <c r="J103" s="275" t="s">
        <v>1561</v>
      </c>
      <c r="K103" s="274"/>
    </row>
    <row r="104" spans="2:11" s="1" customFormat="1" ht="17.25" customHeight="1">
      <c r="B104" s="273"/>
      <c r="C104" s="277" t="s">
        <v>1562</v>
      </c>
      <c r="D104" s="277"/>
      <c r="E104" s="277"/>
      <c r="F104" s="278" t="s">
        <v>1563</v>
      </c>
      <c r="G104" s="279"/>
      <c r="H104" s="277"/>
      <c r="I104" s="277"/>
      <c r="J104" s="277" t="s">
        <v>1564</v>
      </c>
      <c r="K104" s="274"/>
    </row>
    <row r="105" spans="2:11" s="1" customFormat="1" ht="5.25" customHeight="1">
      <c r="B105" s="273"/>
      <c r="C105" s="275"/>
      <c r="D105" s="275"/>
      <c r="E105" s="275"/>
      <c r="F105" s="275"/>
      <c r="G105" s="293"/>
      <c r="H105" s="275"/>
      <c r="I105" s="275"/>
      <c r="J105" s="275"/>
      <c r="K105" s="274"/>
    </row>
    <row r="106" spans="2:11" s="1" customFormat="1" ht="15" customHeight="1">
      <c r="B106" s="273"/>
      <c r="C106" s="262" t="s">
        <v>52</v>
      </c>
      <c r="D106" s="282"/>
      <c r="E106" s="282"/>
      <c r="F106" s="283" t="s">
        <v>492</v>
      </c>
      <c r="G106" s="262"/>
      <c r="H106" s="262" t="s">
        <v>1604</v>
      </c>
      <c r="I106" s="262" t="s">
        <v>1566</v>
      </c>
      <c r="J106" s="262">
        <v>20</v>
      </c>
      <c r="K106" s="274"/>
    </row>
    <row r="107" spans="2:11" s="1" customFormat="1" ht="15" customHeight="1">
      <c r="B107" s="273"/>
      <c r="C107" s="262" t="s">
        <v>1567</v>
      </c>
      <c r="D107" s="262"/>
      <c r="E107" s="262"/>
      <c r="F107" s="283" t="s">
        <v>492</v>
      </c>
      <c r="G107" s="262"/>
      <c r="H107" s="262" t="s">
        <v>1604</v>
      </c>
      <c r="I107" s="262" t="s">
        <v>1566</v>
      </c>
      <c r="J107" s="262">
        <v>120</v>
      </c>
      <c r="K107" s="274"/>
    </row>
    <row r="108" spans="2:11" s="1" customFormat="1" ht="15" customHeight="1">
      <c r="B108" s="285"/>
      <c r="C108" s="262" t="s">
        <v>1569</v>
      </c>
      <c r="D108" s="262"/>
      <c r="E108" s="262"/>
      <c r="F108" s="283" t="s">
        <v>1570</v>
      </c>
      <c r="G108" s="262"/>
      <c r="H108" s="262" t="s">
        <v>1604</v>
      </c>
      <c r="I108" s="262" t="s">
        <v>1566</v>
      </c>
      <c r="J108" s="262">
        <v>50</v>
      </c>
      <c r="K108" s="274"/>
    </row>
    <row r="109" spans="2:11" s="1" customFormat="1" ht="15" customHeight="1">
      <c r="B109" s="285"/>
      <c r="C109" s="262" t="s">
        <v>1572</v>
      </c>
      <c r="D109" s="262"/>
      <c r="E109" s="262"/>
      <c r="F109" s="283" t="s">
        <v>492</v>
      </c>
      <c r="G109" s="262"/>
      <c r="H109" s="262" t="s">
        <v>1604</v>
      </c>
      <c r="I109" s="262" t="s">
        <v>1574</v>
      </c>
      <c r="J109" s="262"/>
      <c r="K109" s="274"/>
    </row>
    <row r="110" spans="2:11" s="1" customFormat="1" ht="15" customHeight="1">
      <c r="B110" s="285"/>
      <c r="C110" s="262" t="s">
        <v>1583</v>
      </c>
      <c r="D110" s="262"/>
      <c r="E110" s="262"/>
      <c r="F110" s="283" t="s">
        <v>1570</v>
      </c>
      <c r="G110" s="262"/>
      <c r="H110" s="262" t="s">
        <v>1604</v>
      </c>
      <c r="I110" s="262" t="s">
        <v>1566</v>
      </c>
      <c r="J110" s="262">
        <v>50</v>
      </c>
      <c r="K110" s="274"/>
    </row>
    <row r="111" spans="2:11" s="1" customFormat="1" ht="15" customHeight="1">
      <c r="B111" s="285"/>
      <c r="C111" s="262" t="s">
        <v>1591</v>
      </c>
      <c r="D111" s="262"/>
      <c r="E111" s="262"/>
      <c r="F111" s="283" t="s">
        <v>1570</v>
      </c>
      <c r="G111" s="262"/>
      <c r="H111" s="262" t="s">
        <v>1604</v>
      </c>
      <c r="I111" s="262" t="s">
        <v>1566</v>
      </c>
      <c r="J111" s="262">
        <v>50</v>
      </c>
      <c r="K111" s="274"/>
    </row>
    <row r="112" spans="2:11" s="1" customFormat="1" ht="15" customHeight="1">
      <c r="B112" s="285"/>
      <c r="C112" s="262" t="s">
        <v>1589</v>
      </c>
      <c r="D112" s="262"/>
      <c r="E112" s="262"/>
      <c r="F112" s="283" t="s">
        <v>1570</v>
      </c>
      <c r="G112" s="262"/>
      <c r="H112" s="262" t="s">
        <v>1604</v>
      </c>
      <c r="I112" s="262" t="s">
        <v>1566</v>
      </c>
      <c r="J112" s="262">
        <v>50</v>
      </c>
      <c r="K112" s="274"/>
    </row>
    <row r="113" spans="2:11" s="1" customFormat="1" ht="15" customHeight="1">
      <c r="B113" s="285"/>
      <c r="C113" s="262" t="s">
        <v>52</v>
      </c>
      <c r="D113" s="262"/>
      <c r="E113" s="262"/>
      <c r="F113" s="283" t="s">
        <v>492</v>
      </c>
      <c r="G113" s="262"/>
      <c r="H113" s="262" t="s">
        <v>1605</v>
      </c>
      <c r="I113" s="262" t="s">
        <v>1566</v>
      </c>
      <c r="J113" s="262">
        <v>20</v>
      </c>
      <c r="K113" s="274"/>
    </row>
    <row r="114" spans="2:11" s="1" customFormat="1" ht="15" customHeight="1">
      <c r="B114" s="285"/>
      <c r="C114" s="262" t="s">
        <v>1606</v>
      </c>
      <c r="D114" s="262"/>
      <c r="E114" s="262"/>
      <c r="F114" s="283" t="s">
        <v>492</v>
      </c>
      <c r="G114" s="262"/>
      <c r="H114" s="262" t="s">
        <v>1607</v>
      </c>
      <c r="I114" s="262" t="s">
        <v>1566</v>
      </c>
      <c r="J114" s="262">
        <v>120</v>
      </c>
      <c r="K114" s="274"/>
    </row>
    <row r="115" spans="2:11" s="1" customFormat="1" ht="15" customHeight="1">
      <c r="B115" s="285"/>
      <c r="C115" s="262" t="s">
        <v>37</v>
      </c>
      <c r="D115" s="262"/>
      <c r="E115" s="262"/>
      <c r="F115" s="283" t="s">
        <v>492</v>
      </c>
      <c r="G115" s="262"/>
      <c r="H115" s="262" t="s">
        <v>1608</v>
      </c>
      <c r="I115" s="262" t="s">
        <v>1599</v>
      </c>
      <c r="J115" s="262"/>
      <c r="K115" s="274"/>
    </row>
    <row r="116" spans="2:11" s="1" customFormat="1" ht="15" customHeight="1">
      <c r="B116" s="285"/>
      <c r="C116" s="262" t="s">
        <v>47</v>
      </c>
      <c r="D116" s="262"/>
      <c r="E116" s="262"/>
      <c r="F116" s="283" t="s">
        <v>492</v>
      </c>
      <c r="G116" s="262"/>
      <c r="H116" s="262" t="s">
        <v>1609</v>
      </c>
      <c r="I116" s="262" t="s">
        <v>1599</v>
      </c>
      <c r="J116" s="262"/>
      <c r="K116" s="274"/>
    </row>
    <row r="117" spans="2:11" s="1" customFormat="1" ht="15" customHeight="1">
      <c r="B117" s="285"/>
      <c r="C117" s="262" t="s">
        <v>56</v>
      </c>
      <c r="D117" s="262"/>
      <c r="E117" s="262"/>
      <c r="F117" s="283" t="s">
        <v>492</v>
      </c>
      <c r="G117" s="262"/>
      <c r="H117" s="262" t="s">
        <v>1610</v>
      </c>
      <c r="I117" s="262" t="s">
        <v>1611</v>
      </c>
      <c r="J117" s="262"/>
      <c r="K117" s="274"/>
    </row>
    <row r="118" spans="2:11" s="1" customFormat="1" ht="15" customHeight="1">
      <c r="B118" s="288"/>
      <c r="C118" s="294"/>
      <c r="D118" s="294"/>
      <c r="E118" s="294"/>
      <c r="F118" s="294"/>
      <c r="G118" s="294"/>
      <c r="H118" s="294"/>
      <c r="I118" s="294"/>
      <c r="J118" s="294"/>
      <c r="K118" s="290"/>
    </row>
    <row r="119" spans="2:11" s="1" customFormat="1" ht="18.75" customHeight="1">
      <c r="B119" s="295"/>
      <c r="C119" s="296"/>
      <c r="D119" s="296"/>
      <c r="E119" s="296"/>
      <c r="F119" s="297"/>
      <c r="G119" s="296"/>
      <c r="H119" s="296"/>
      <c r="I119" s="296"/>
      <c r="J119" s="296"/>
      <c r="K119" s="295"/>
    </row>
    <row r="120" spans="2:11" s="1" customFormat="1" ht="18.75" customHeight="1">
      <c r="B120" s="269"/>
      <c r="C120" s="269"/>
      <c r="D120" s="269"/>
      <c r="E120" s="269"/>
      <c r="F120" s="269"/>
      <c r="G120" s="269"/>
      <c r="H120" s="269"/>
      <c r="I120" s="269"/>
      <c r="J120" s="269"/>
      <c r="K120" s="269"/>
    </row>
    <row r="121" spans="2:11" s="1" customFormat="1" ht="7.5" customHeight="1">
      <c r="B121" s="298"/>
      <c r="C121" s="299"/>
      <c r="D121" s="299"/>
      <c r="E121" s="299"/>
      <c r="F121" s="299"/>
      <c r="G121" s="299"/>
      <c r="H121" s="299"/>
      <c r="I121" s="299"/>
      <c r="J121" s="299"/>
      <c r="K121" s="300"/>
    </row>
    <row r="122" spans="2:11" s="1" customFormat="1" ht="45" customHeight="1">
      <c r="B122" s="301"/>
      <c r="C122" s="386" t="s">
        <v>1612</v>
      </c>
      <c r="D122" s="386"/>
      <c r="E122" s="386"/>
      <c r="F122" s="386"/>
      <c r="G122" s="386"/>
      <c r="H122" s="386"/>
      <c r="I122" s="386"/>
      <c r="J122" s="386"/>
      <c r="K122" s="302"/>
    </row>
    <row r="123" spans="2:11" s="1" customFormat="1" ht="17.25" customHeight="1">
      <c r="B123" s="303"/>
      <c r="C123" s="275" t="s">
        <v>1559</v>
      </c>
      <c r="D123" s="275"/>
      <c r="E123" s="275"/>
      <c r="F123" s="275" t="s">
        <v>1560</v>
      </c>
      <c r="G123" s="276"/>
      <c r="H123" s="275" t="s">
        <v>53</v>
      </c>
      <c r="I123" s="275" t="s">
        <v>56</v>
      </c>
      <c r="J123" s="275" t="s">
        <v>1561</v>
      </c>
      <c r="K123" s="304"/>
    </row>
    <row r="124" spans="2:11" s="1" customFormat="1" ht="17.25" customHeight="1">
      <c r="B124" s="303"/>
      <c r="C124" s="277" t="s">
        <v>1562</v>
      </c>
      <c r="D124" s="277"/>
      <c r="E124" s="277"/>
      <c r="F124" s="278" t="s">
        <v>1563</v>
      </c>
      <c r="G124" s="279"/>
      <c r="H124" s="277"/>
      <c r="I124" s="277"/>
      <c r="J124" s="277" t="s">
        <v>1564</v>
      </c>
      <c r="K124" s="304"/>
    </row>
    <row r="125" spans="2:11" s="1" customFormat="1" ht="5.25" customHeight="1">
      <c r="B125" s="305"/>
      <c r="C125" s="280"/>
      <c r="D125" s="280"/>
      <c r="E125" s="280"/>
      <c r="F125" s="280"/>
      <c r="G125" s="306"/>
      <c r="H125" s="280"/>
      <c r="I125" s="280"/>
      <c r="J125" s="280"/>
      <c r="K125" s="307"/>
    </row>
    <row r="126" spans="2:11" s="1" customFormat="1" ht="15" customHeight="1">
      <c r="B126" s="305"/>
      <c r="C126" s="262" t="s">
        <v>1567</v>
      </c>
      <c r="D126" s="282"/>
      <c r="E126" s="282"/>
      <c r="F126" s="283" t="s">
        <v>492</v>
      </c>
      <c r="G126" s="262"/>
      <c r="H126" s="262" t="s">
        <v>1604</v>
      </c>
      <c r="I126" s="262" t="s">
        <v>1566</v>
      </c>
      <c r="J126" s="262">
        <v>120</v>
      </c>
      <c r="K126" s="308"/>
    </row>
    <row r="127" spans="2:11" s="1" customFormat="1" ht="15" customHeight="1">
      <c r="B127" s="305"/>
      <c r="C127" s="262" t="s">
        <v>1613</v>
      </c>
      <c r="D127" s="262"/>
      <c r="E127" s="262"/>
      <c r="F127" s="283" t="s">
        <v>492</v>
      </c>
      <c r="G127" s="262"/>
      <c r="H127" s="262" t="s">
        <v>1614</v>
      </c>
      <c r="I127" s="262" t="s">
        <v>1566</v>
      </c>
      <c r="J127" s="262" t="s">
        <v>1615</v>
      </c>
      <c r="K127" s="308"/>
    </row>
    <row r="128" spans="2:11" s="1" customFormat="1" ht="15" customHeight="1">
      <c r="B128" s="305"/>
      <c r="C128" s="262" t="s">
        <v>90</v>
      </c>
      <c r="D128" s="262"/>
      <c r="E128" s="262"/>
      <c r="F128" s="283" t="s">
        <v>492</v>
      </c>
      <c r="G128" s="262"/>
      <c r="H128" s="262" t="s">
        <v>1616</v>
      </c>
      <c r="I128" s="262" t="s">
        <v>1566</v>
      </c>
      <c r="J128" s="262" t="s">
        <v>1615</v>
      </c>
      <c r="K128" s="308"/>
    </row>
    <row r="129" spans="2:11" s="1" customFormat="1" ht="15" customHeight="1">
      <c r="B129" s="305"/>
      <c r="C129" s="262" t="s">
        <v>1575</v>
      </c>
      <c r="D129" s="262"/>
      <c r="E129" s="262"/>
      <c r="F129" s="283" t="s">
        <v>1570</v>
      </c>
      <c r="G129" s="262"/>
      <c r="H129" s="262" t="s">
        <v>1576</v>
      </c>
      <c r="I129" s="262" t="s">
        <v>1566</v>
      </c>
      <c r="J129" s="262">
        <v>15</v>
      </c>
      <c r="K129" s="308"/>
    </row>
    <row r="130" spans="2:11" s="1" customFormat="1" ht="15" customHeight="1">
      <c r="B130" s="305"/>
      <c r="C130" s="286" t="s">
        <v>1577</v>
      </c>
      <c r="D130" s="286"/>
      <c r="E130" s="286"/>
      <c r="F130" s="287" t="s">
        <v>1570</v>
      </c>
      <c r="G130" s="286"/>
      <c r="H130" s="286" t="s">
        <v>1578</v>
      </c>
      <c r="I130" s="286" t="s">
        <v>1566</v>
      </c>
      <c r="J130" s="286">
        <v>15</v>
      </c>
      <c r="K130" s="308"/>
    </row>
    <row r="131" spans="2:11" s="1" customFormat="1" ht="15" customHeight="1">
      <c r="B131" s="305"/>
      <c r="C131" s="286" t="s">
        <v>1579</v>
      </c>
      <c r="D131" s="286"/>
      <c r="E131" s="286"/>
      <c r="F131" s="287" t="s">
        <v>1570</v>
      </c>
      <c r="G131" s="286"/>
      <c r="H131" s="286" t="s">
        <v>1580</v>
      </c>
      <c r="I131" s="286" t="s">
        <v>1566</v>
      </c>
      <c r="J131" s="286">
        <v>20</v>
      </c>
      <c r="K131" s="308"/>
    </row>
    <row r="132" spans="2:11" s="1" customFormat="1" ht="15" customHeight="1">
      <c r="B132" s="305"/>
      <c r="C132" s="286" t="s">
        <v>1581</v>
      </c>
      <c r="D132" s="286"/>
      <c r="E132" s="286"/>
      <c r="F132" s="287" t="s">
        <v>1570</v>
      </c>
      <c r="G132" s="286"/>
      <c r="H132" s="286" t="s">
        <v>1582</v>
      </c>
      <c r="I132" s="286" t="s">
        <v>1566</v>
      </c>
      <c r="J132" s="286">
        <v>20</v>
      </c>
      <c r="K132" s="308"/>
    </row>
    <row r="133" spans="2:11" s="1" customFormat="1" ht="15" customHeight="1">
      <c r="B133" s="305"/>
      <c r="C133" s="262" t="s">
        <v>1569</v>
      </c>
      <c r="D133" s="262"/>
      <c r="E133" s="262"/>
      <c r="F133" s="283" t="s">
        <v>1570</v>
      </c>
      <c r="G133" s="262"/>
      <c r="H133" s="262" t="s">
        <v>1604</v>
      </c>
      <c r="I133" s="262" t="s">
        <v>1566</v>
      </c>
      <c r="J133" s="262">
        <v>50</v>
      </c>
      <c r="K133" s="308"/>
    </row>
    <row r="134" spans="2:11" s="1" customFormat="1" ht="15" customHeight="1">
      <c r="B134" s="305"/>
      <c r="C134" s="262" t="s">
        <v>1583</v>
      </c>
      <c r="D134" s="262"/>
      <c r="E134" s="262"/>
      <c r="F134" s="283" t="s">
        <v>1570</v>
      </c>
      <c r="G134" s="262"/>
      <c r="H134" s="262" t="s">
        <v>1604</v>
      </c>
      <c r="I134" s="262" t="s">
        <v>1566</v>
      </c>
      <c r="J134" s="262">
        <v>50</v>
      </c>
      <c r="K134" s="308"/>
    </row>
    <row r="135" spans="2:11" s="1" customFormat="1" ht="15" customHeight="1">
      <c r="B135" s="305"/>
      <c r="C135" s="262" t="s">
        <v>1589</v>
      </c>
      <c r="D135" s="262"/>
      <c r="E135" s="262"/>
      <c r="F135" s="283" t="s">
        <v>1570</v>
      </c>
      <c r="G135" s="262"/>
      <c r="H135" s="262" t="s">
        <v>1604</v>
      </c>
      <c r="I135" s="262" t="s">
        <v>1566</v>
      </c>
      <c r="J135" s="262">
        <v>50</v>
      </c>
      <c r="K135" s="308"/>
    </row>
    <row r="136" spans="2:11" s="1" customFormat="1" ht="15" customHeight="1">
      <c r="B136" s="305"/>
      <c r="C136" s="262" t="s">
        <v>1591</v>
      </c>
      <c r="D136" s="262"/>
      <c r="E136" s="262"/>
      <c r="F136" s="283" t="s">
        <v>1570</v>
      </c>
      <c r="G136" s="262"/>
      <c r="H136" s="262" t="s">
        <v>1604</v>
      </c>
      <c r="I136" s="262" t="s">
        <v>1566</v>
      </c>
      <c r="J136" s="262">
        <v>50</v>
      </c>
      <c r="K136" s="308"/>
    </row>
    <row r="137" spans="2:11" s="1" customFormat="1" ht="15" customHeight="1">
      <c r="B137" s="305"/>
      <c r="C137" s="262" t="s">
        <v>1592</v>
      </c>
      <c r="D137" s="262"/>
      <c r="E137" s="262"/>
      <c r="F137" s="283" t="s">
        <v>1570</v>
      </c>
      <c r="G137" s="262"/>
      <c r="H137" s="262" t="s">
        <v>1617</v>
      </c>
      <c r="I137" s="262" t="s">
        <v>1566</v>
      </c>
      <c r="J137" s="262">
        <v>255</v>
      </c>
      <c r="K137" s="308"/>
    </row>
    <row r="138" spans="2:11" s="1" customFormat="1" ht="15" customHeight="1">
      <c r="B138" s="305"/>
      <c r="C138" s="262" t="s">
        <v>1594</v>
      </c>
      <c r="D138" s="262"/>
      <c r="E138" s="262"/>
      <c r="F138" s="283" t="s">
        <v>492</v>
      </c>
      <c r="G138" s="262"/>
      <c r="H138" s="262" t="s">
        <v>1618</v>
      </c>
      <c r="I138" s="262" t="s">
        <v>1596</v>
      </c>
      <c r="J138" s="262"/>
      <c r="K138" s="308"/>
    </row>
    <row r="139" spans="2:11" s="1" customFormat="1" ht="15" customHeight="1">
      <c r="B139" s="305"/>
      <c r="C139" s="262" t="s">
        <v>1597</v>
      </c>
      <c r="D139" s="262"/>
      <c r="E139" s="262"/>
      <c r="F139" s="283" t="s">
        <v>492</v>
      </c>
      <c r="G139" s="262"/>
      <c r="H139" s="262" t="s">
        <v>1619</v>
      </c>
      <c r="I139" s="262" t="s">
        <v>1599</v>
      </c>
      <c r="J139" s="262"/>
      <c r="K139" s="308"/>
    </row>
    <row r="140" spans="2:11" s="1" customFormat="1" ht="15" customHeight="1">
      <c r="B140" s="305"/>
      <c r="C140" s="262" t="s">
        <v>1600</v>
      </c>
      <c r="D140" s="262"/>
      <c r="E140" s="262"/>
      <c r="F140" s="283" t="s">
        <v>492</v>
      </c>
      <c r="G140" s="262"/>
      <c r="H140" s="262" t="s">
        <v>1600</v>
      </c>
      <c r="I140" s="262" t="s">
        <v>1599</v>
      </c>
      <c r="J140" s="262"/>
      <c r="K140" s="308"/>
    </row>
    <row r="141" spans="2:11" s="1" customFormat="1" ht="15" customHeight="1">
      <c r="B141" s="305"/>
      <c r="C141" s="262" t="s">
        <v>37</v>
      </c>
      <c r="D141" s="262"/>
      <c r="E141" s="262"/>
      <c r="F141" s="283" t="s">
        <v>492</v>
      </c>
      <c r="G141" s="262"/>
      <c r="H141" s="262" t="s">
        <v>1620</v>
      </c>
      <c r="I141" s="262" t="s">
        <v>1599</v>
      </c>
      <c r="J141" s="262"/>
      <c r="K141" s="308"/>
    </row>
    <row r="142" spans="2:11" s="1" customFormat="1" ht="15" customHeight="1">
      <c r="B142" s="305"/>
      <c r="C142" s="262" t="s">
        <v>1621</v>
      </c>
      <c r="D142" s="262"/>
      <c r="E142" s="262"/>
      <c r="F142" s="283" t="s">
        <v>492</v>
      </c>
      <c r="G142" s="262"/>
      <c r="H142" s="262" t="s">
        <v>1622</v>
      </c>
      <c r="I142" s="262" t="s">
        <v>1599</v>
      </c>
      <c r="J142" s="262"/>
      <c r="K142" s="308"/>
    </row>
    <row r="143" spans="2:11" s="1" customFormat="1" ht="15" customHeight="1">
      <c r="B143" s="309"/>
      <c r="C143" s="310"/>
      <c r="D143" s="310"/>
      <c r="E143" s="310"/>
      <c r="F143" s="310"/>
      <c r="G143" s="310"/>
      <c r="H143" s="310"/>
      <c r="I143" s="310"/>
      <c r="J143" s="310"/>
      <c r="K143" s="311"/>
    </row>
    <row r="144" spans="2:11" s="1" customFormat="1" ht="18.75" customHeight="1">
      <c r="B144" s="296"/>
      <c r="C144" s="296"/>
      <c r="D144" s="296"/>
      <c r="E144" s="296"/>
      <c r="F144" s="297"/>
      <c r="G144" s="296"/>
      <c r="H144" s="296"/>
      <c r="I144" s="296"/>
      <c r="J144" s="296"/>
      <c r="K144" s="296"/>
    </row>
    <row r="145" spans="2:11" s="1" customFormat="1" ht="18.75" customHeight="1">
      <c r="B145" s="269"/>
      <c r="C145" s="269"/>
      <c r="D145" s="269"/>
      <c r="E145" s="269"/>
      <c r="F145" s="269"/>
      <c r="G145" s="269"/>
      <c r="H145" s="269"/>
      <c r="I145" s="269"/>
      <c r="J145" s="269"/>
      <c r="K145" s="269"/>
    </row>
    <row r="146" spans="2:11" s="1" customFormat="1" ht="7.5" customHeight="1">
      <c r="B146" s="270"/>
      <c r="C146" s="271"/>
      <c r="D146" s="271"/>
      <c r="E146" s="271"/>
      <c r="F146" s="271"/>
      <c r="G146" s="271"/>
      <c r="H146" s="271"/>
      <c r="I146" s="271"/>
      <c r="J146" s="271"/>
      <c r="K146" s="272"/>
    </row>
    <row r="147" spans="2:11" s="1" customFormat="1" ht="45" customHeight="1">
      <c r="B147" s="273"/>
      <c r="C147" s="385" t="s">
        <v>1623</v>
      </c>
      <c r="D147" s="385"/>
      <c r="E147" s="385"/>
      <c r="F147" s="385"/>
      <c r="G147" s="385"/>
      <c r="H147" s="385"/>
      <c r="I147" s="385"/>
      <c r="J147" s="385"/>
      <c r="K147" s="274"/>
    </row>
    <row r="148" spans="2:11" s="1" customFormat="1" ht="17.25" customHeight="1">
      <c r="B148" s="273"/>
      <c r="C148" s="275" t="s">
        <v>1559</v>
      </c>
      <c r="D148" s="275"/>
      <c r="E148" s="275"/>
      <c r="F148" s="275" t="s">
        <v>1560</v>
      </c>
      <c r="G148" s="276"/>
      <c r="H148" s="275" t="s">
        <v>53</v>
      </c>
      <c r="I148" s="275" t="s">
        <v>56</v>
      </c>
      <c r="J148" s="275" t="s">
        <v>1561</v>
      </c>
      <c r="K148" s="274"/>
    </row>
    <row r="149" spans="2:11" s="1" customFormat="1" ht="17.25" customHeight="1">
      <c r="B149" s="273"/>
      <c r="C149" s="277" t="s">
        <v>1562</v>
      </c>
      <c r="D149" s="277"/>
      <c r="E149" s="277"/>
      <c r="F149" s="278" t="s">
        <v>1563</v>
      </c>
      <c r="G149" s="279"/>
      <c r="H149" s="277"/>
      <c r="I149" s="277"/>
      <c r="J149" s="277" t="s">
        <v>1564</v>
      </c>
      <c r="K149" s="274"/>
    </row>
    <row r="150" spans="2:11" s="1" customFormat="1" ht="5.25" customHeight="1">
      <c r="B150" s="285"/>
      <c r="C150" s="280"/>
      <c r="D150" s="280"/>
      <c r="E150" s="280"/>
      <c r="F150" s="280"/>
      <c r="G150" s="281"/>
      <c r="H150" s="280"/>
      <c r="I150" s="280"/>
      <c r="J150" s="280"/>
      <c r="K150" s="308"/>
    </row>
    <row r="151" spans="2:11" s="1" customFormat="1" ht="15" customHeight="1">
      <c r="B151" s="285"/>
      <c r="C151" s="312" t="s">
        <v>1567</v>
      </c>
      <c r="D151" s="262"/>
      <c r="E151" s="262"/>
      <c r="F151" s="313" t="s">
        <v>492</v>
      </c>
      <c r="G151" s="262"/>
      <c r="H151" s="312" t="s">
        <v>1604</v>
      </c>
      <c r="I151" s="312" t="s">
        <v>1566</v>
      </c>
      <c r="J151" s="312">
        <v>120</v>
      </c>
      <c r="K151" s="308"/>
    </row>
    <row r="152" spans="2:11" s="1" customFormat="1" ht="15" customHeight="1">
      <c r="B152" s="285"/>
      <c r="C152" s="312" t="s">
        <v>1613</v>
      </c>
      <c r="D152" s="262"/>
      <c r="E152" s="262"/>
      <c r="F152" s="313" t="s">
        <v>492</v>
      </c>
      <c r="G152" s="262"/>
      <c r="H152" s="312" t="s">
        <v>1624</v>
      </c>
      <c r="I152" s="312" t="s">
        <v>1566</v>
      </c>
      <c r="J152" s="312" t="s">
        <v>1615</v>
      </c>
      <c r="K152" s="308"/>
    </row>
    <row r="153" spans="2:11" s="1" customFormat="1" ht="15" customHeight="1">
      <c r="B153" s="285"/>
      <c r="C153" s="312" t="s">
        <v>90</v>
      </c>
      <c r="D153" s="262"/>
      <c r="E153" s="262"/>
      <c r="F153" s="313" t="s">
        <v>492</v>
      </c>
      <c r="G153" s="262"/>
      <c r="H153" s="312" t="s">
        <v>1625</v>
      </c>
      <c r="I153" s="312" t="s">
        <v>1566</v>
      </c>
      <c r="J153" s="312" t="s">
        <v>1615</v>
      </c>
      <c r="K153" s="308"/>
    </row>
    <row r="154" spans="2:11" s="1" customFormat="1" ht="15" customHeight="1">
      <c r="B154" s="285"/>
      <c r="C154" s="312" t="s">
        <v>1569</v>
      </c>
      <c r="D154" s="262"/>
      <c r="E154" s="262"/>
      <c r="F154" s="313" t="s">
        <v>1570</v>
      </c>
      <c r="G154" s="262"/>
      <c r="H154" s="312" t="s">
        <v>1604</v>
      </c>
      <c r="I154" s="312" t="s">
        <v>1566</v>
      </c>
      <c r="J154" s="312">
        <v>50</v>
      </c>
      <c r="K154" s="308"/>
    </row>
    <row r="155" spans="2:11" s="1" customFormat="1" ht="15" customHeight="1">
      <c r="B155" s="285"/>
      <c r="C155" s="312" t="s">
        <v>1572</v>
      </c>
      <c r="D155" s="262"/>
      <c r="E155" s="262"/>
      <c r="F155" s="313" t="s">
        <v>492</v>
      </c>
      <c r="G155" s="262"/>
      <c r="H155" s="312" t="s">
        <v>1604</v>
      </c>
      <c r="I155" s="312" t="s">
        <v>1574</v>
      </c>
      <c r="J155" s="312"/>
      <c r="K155" s="308"/>
    </row>
    <row r="156" spans="2:11" s="1" customFormat="1" ht="15" customHeight="1">
      <c r="B156" s="285"/>
      <c r="C156" s="312" t="s">
        <v>1583</v>
      </c>
      <c r="D156" s="262"/>
      <c r="E156" s="262"/>
      <c r="F156" s="313" t="s">
        <v>1570</v>
      </c>
      <c r="G156" s="262"/>
      <c r="H156" s="312" t="s">
        <v>1604</v>
      </c>
      <c r="I156" s="312" t="s">
        <v>1566</v>
      </c>
      <c r="J156" s="312">
        <v>50</v>
      </c>
      <c r="K156" s="308"/>
    </row>
    <row r="157" spans="2:11" s="1" customFormat="1" ht="15" customHeight="1">
      <c r="B157" s="285"/>
      <c r="C157" s="312" t="s">
        <v>1591</v>
      </c>
      <c r="D157" s="262"/>
      <c r="E157" s="262"/>
      <c r="F157" s="313" t="s">
        <v>1570</v>
      </c>
      <c r="G157" s="262"/>
      <c r="H157" s="312" t="s">
        <v>1604</v>
      </c>
      <c r="I157" s="312" t="s">
        <v>1566</v>
      </c>
      <c r="J157" s="312">
        <v>50</v>
      </c>
      <c r="K157" s="308"/>
    </row>
    <row r="158" spans="2:11" s="1" customFormat="1" ht="15" customHeight="1">
      <c r="B158" s="285"/>
      <c r="C158" s="312" t="s">
        <v>1589</v>
      </c>
      <c r="D158" s="262"/>
      <c r="E158" s="262"/>
      <c r="F158" s="313" t="s">
        <v>1570</v>
      </c>
      <c r="G158" s="262"/>
      <c r="H158" s="312" t="s">
        <v>1604</v>
      </c>
      <c r="I158" s="312" t="s">
        <v>1566</v>
      </c>
      <c r="J158" s="312">
        <v>50</v>
      </c>
      <c r="K158" s="308"/>
    </row>
    <row r="159" spans="2:11" s="1" customFormat="1" ht="15" customHeight="1">
      <c r="B159" s="285"/>
      <c r="C159" s="312" t="s">
        <v>115</v>
      </c>
      <c r="D159" s="262"/>
      <c r="E159" s="262"/>
      <c r="F159" s="313" t="s">
        <v>492</v>
      </c>
      <c r="G159" s="262"/>
      <c r="H159" s="312" t="s">
        <v>1626</v>
      </c>
      <c r="I159" s="312" t="s">
        <v>1566</v>
      </c>
      <c r="J159" s="312" t="s">
        <v>1627</v>
      </c>
      <c r="K159" s="308"/>
    </row>
    <row r="160" spans="2:11" s="1" customFormat="1" ht="15" customHeight="1">
      <c r="B160" s="285"/>
      <c r="C160" s="312" t="s">
        <v>1628</v>
      </c>
      <c r="D160" s="262"/>
      <c r="E160" s="262"/>
      <c r="F160" s="313" t="s">
        <v>492</v>
      </c>
      <c r="G160" s="262"/>
      <c r="H160" s="312" t="s">
        <v>1629</v>
      </c>
      <c r="I160" s="312" t="s">
        <v>1599</v>
      </c>
      <c r="J160" s="312"/>
      <c r="K160" s="308"/>
    </row>
    <row r="161" spans="2:11" s="1" customFormat="1" ht="15" customHeight="1">
      <c r="B161" s="314"/>
      <c r="C161" s="294"/>
      <c r="D161" s="294"/>
      <c r="E161" s="294"/>
      <c r="F161" s="294"/>
      <c r="G161" s="294"/>
      <c r="H161" s="294"/>
      <c r="I161" s="294"/>
      <c r="J161" s="294"/>
      <c r="K161" s="315"/>
    </row>
    <row r="162" spans="2:11" s="1" customFormat="1" ht="18.75" customHeight="1">
      <c r="B162" s="296"/>
      <c r="C162" s="306"/>
      <c r="D162" s="306"/>
      <c r="E162" s="306"/>
      <c r="F162" s="316"/>
      <c r="G162" s="306"/>
      <c r="H162" s="306"/>
      <c r="I162" s="306"/>
      <c r="J162" s="306"/>
      <c r="K162" s="296"/>
    </row>
    <row r="163" spans="2:11" s="1" customFormat="1" ht="18.75" customHeight="1">
      <c r="B163" s="269"/>
      <c r="C163" s="269"/>
      <c r="D163" s="269"/>
      <c r="E163" s="269"/>
      <c r="F163" s="269"/>
      <c r="G163" s="269"/>
      <c r="H163" s="269"/>
      <c r="I163" s="269"/>
      <c r="J163" s="269"/>
      <c r="K163" s="269"/>
    </row>
    <row r="164" spans="2:11" s="1" customFormat="1" ht="7.5" customHeight="1">
      <c r="B164" s="251"/>
      <c r="C164" s="252"/>
      <c r="D164" s="252"/>
      <c r="E164" s="252"/>
      <c r="F164" s="252"/>
      <c r="G164" s="252"/>
      <c r="H164" s="252"/>
      <c r="I164" s="252"/>
      <c r="J164" s="252"/>
      <c r="K164" s="253"/>
    </row>
    <row r="165" spans="2:11" s="1" customFormat="1" ht="45" customHeight="1">
      <c r="B165" s="254"/>
      <c r="C165" s="386" t="s">
        <v>1630</v>
      </c>
      <c r="D165" s="386"/>
      <c r="E165" s="386"/>
      <c r="F165" s="386"/>
      <c r="G165" s="386"/>
      <c r="H165" s="386"/>
      <c r="I165" s="386"/>
      <c r="J165" s="386"/>
      <c r="K165" s="255"/>
    </row>
    <row r="166" spans="2:11" s="1" customFormat="1" ht="17.25" customHeight="1">
      <c r="B166" s="254"/>
      <c r="C166" s="275" t="s">
        <v>1559</v>
      </c>
      <c r="D166" s="275"/>
      <c r="E166" s="275"/>
      <c r="F166" s="275" t="s">
        <v>1560</v>
      </c>
      <c r="G166" s="317"/>
      <c r="H166" s="318" t="s">
        <v>53</v>
      </c>
      <c r="I166" s="318" t="s">
        <v>56</v>
      </c>
      <c r="J166" s="275" t="s">
        <v>1561</v>
      </c>
      <c r="K166" s="255"/>
    </row>
    <row r="167" spans="2:11" s="1" customFormat="1" ht="17.25" customHeight="1">
      <c r="B167" s="256"/>
      <c r="C167" s="277" t="s">
        <v>1562</v>
      </c>
      <c r="D167" s="277"/>
      <c r="E167" s="277"/>
      <c r="F167" s="278" t="s">
        <v>1563</v>
      </c>
      <c r="G167" s="319"/>
      <c r="H167" s="320"/>
      <c r="I167" s="320"/>
      <c r="J167" s="277" t="s">
        <v>1564</v>
      </c>
      <c r="K167" s="257"/>
    </row>
    <row r="168" spans="2:11" s="1" customFormat="1" ht="5.25" customHeight="1">
      <c r="B168" s="285"/>
      <c r="C168" s="280"/>
      <c r="D168" s="280"/>
      <c r="E168" s="280"/>
      <c r="F168" s="280"/>
      <c r="G168" s="281"/>
      <c r="H168" s="280"/>
      <c r="I168" s="280"/>
      <c r="J168" s="280"/>
      <c r="K168" s="308"/>
    </row>
    <row r="169" spans="2:11" s="1" customFormat="1" ht="15" customHeight="1">
      <c r="B169" s="285"/>
      <c r="C169" s="262" t="s">
        <v>1567</v>
      </c>
      <c r="D169" s="262"/>
      <c r="E169" s="262"/>
      <c r="F169" s="283" t="s">
        <v>492</v>
      </c>
      <c r="G169" s="262"/>
      <c r="H169" s="262" t="s">
        <v>1604</v>
      </c>
      <c r="I169" s="262" t="s">
        <v>1566</v>
      </c>
      <c r="J169" s="262">
        <v>120</v>
      </c>
      <c r="K169" s="308"/>
    </row>
    <row r="170" spans="2:11" s="1" customFormat="1" ht="15" customHeight="1">
      <c r="B170" s="285"/>
      <c r="C170" s="262" t="s">
        <v>1613</v>
      </c>
      <c r="D170" s="262"/>
      <c r="E170" s="262"/>
      <c r="F170" s="283" t="s">
        <v>492</v>
      </c>
      <c r="G170" s="262"/>
      <c r="H170" s="262" t="s">
        <v>1614</v>
      </c>
      <c r="I170" s="262" t="s">
        <v>1566</v>
      </c>
      <c r="J170" s="262" t="s">
        <v>1615</v>
      </c>
      <c r="K170" s="308"/>
    </row>
    <row r="171" spans="2:11" s="1" customFormat="1" ht="15" customHeight="1">
      <c r="B171" s="285"/>
      <c r="C171" s="262" t="s">
        <v>90</v>
      </c>
      <c r="D171" s="262"/>
      <c r="E171" s="262"/>
      <c r="F171" s="283" t="s">
        <v>492</v>
      </c>
      <c r="G171" s="262"/>
      <c r="H171" s="262" t="s">
        <v>1631</v>
      </c>
      <c r="I171" s="262" t="s">
        <v>1566</v>
      </c>
      <c r="J171" s="262" t="s">
        <v>1615</v>
      </c>
      <c r="K171" s="308"/>
    </row>
    <row r="172" spans="2:11" s="1" customFormat="1" ht="15" customHeight="1">
      <c r="B172" s="285"/>
      <c r="C172" s="262" t="s">
        <v>1569</v>
      </c>
      <c r="D172" s="262"/>
      <c r="E172" s="262"/>
      <c r="F172" s="283" t="s">
        <v>1570</v>
      </c>
      <c r="G172" s="262"/>
      <c r="H172" s="262" t="s">
        <v>1631</v>
      </c>
      <c r="I172" s="262" t="s">
        <v>1566</v>
      </c>
      <c r="J172" s="262">
        <v>50</v>
      </c>
      <c r="K172" s="308"/>
    </row>
    <row r="173" spans="2:11" s="1" customFormat="1" ht="15" customHeight="1">
      <c r="B173" s="285"/>
      <c r="C173" s="262" t="s">
        <v>1572</v>
      </c>
      <c r="D173" s="262"/>
      <c r="E173" s="262"/>
      <c r="F173" s="283" t="s">
        <v>492</v>
      </c>
      <c r="G173" s="262"/>
      <c r="H173" s="262" t="s">
        <v>1631</v>
      </c>
      <c r="I173" s="262" t="s">
        <v>1574</v>
      </c>
      <c r="J173" s="262"/>
      <c r="K173" s="308"/>
    </row>
    <row r="174" spans="2:11" s="1" customFormat="1" ht="15" customHeight="1">
      <c r="B174" s="285"/>
      <c r="C174" s="262" t="s">
        <v>1583</v>
      </c>
      <c r="D174" s="262"/>
      <c r="E174" s="262"/>
      <c r="F174" s="283" t="s">
        <v>1570</v>
      </c>
      <c r="G174" s="262"/>
      <c r="H174" s="262" t="s">
        <v>1631</v>
      </c>
      <c r="I174" s="262" t="s">
        <v>1566</v>
      </c>
      <c r="J174" s="262">
        <v>50</v>
      </c>
      <c r="K174" s="308"/>
    </row>
    <row r="175" spans="2:11" s="1" customFormat="1" ht="15" customHeight="1">
      <c r="B175" s="285"/>
      <c r="C175" s="262" t="s">
        <v>1591</v>
      </c>
      <c r="D175" s="262"/>
      <c r="E175" s="262"/>
      <c r="F175" s="283" t="s">
        <v>1570</v>
      </c>
      <c r="G175" s="262"/>
      <c r="H175" s="262" t="s">
        <v>1631</v>
      </c>
      <c r="I175" s="262" t="s">
        <v>1566</v>
      </c>
      <c r="J175" s="262">
        <v>50</v>
      </c>
      <c r="K175" s="308"/>
    </row>
    <row r="176" spans="2:11" s="1" customFormat="1" ht="15" customHeight="1">
      <c r="B176" s="285"/>
      <c r="C176" s="262" t="s">
        <v>1589</v>
      </c>
      <c r="D176" s="262"/>
      <c r="E176" s="262"/>
      <c r="F176" s="283" t="s">
        <v>1570</v>
      </c>
      <c r="G176" s="262"/>
      <c r="H176" s="262" t="s">
        <v>1631</v>
      </c>
      <c r="I176" s="262" t="s">
        <v>1566</v>
      </c>
      <c r="J176" s="262">
        <v>50</v>
      </c>
      <c r="K176" s="308"/>
    </row>
    <row r="177" spans="2:11" s="1" customFormat="1" ht="15" customHeight="1">
      <c r="B177" s="285"/>
      <c r="C177" s="262" t="s">
        <v>130</v>
      </c>
      <c r="D177" s="262"/>
      <c r="E177" s="262"/>
      <c r="F177" s="283" t="s">
        <v>492</v>
      </c>
      <c r="G177" s="262"/>
      <c r="H177" s="262" t="s">
        <v>1632</v>
      </c>
      <c r="I177" s="262" t="s">
        <v>1633</v>
      </c>
      <c r="J177" s="262"/>
      <c r="K177" s="308"/>
    </row>
    <row r="178" spans="2:11" s="1" customFormat="1" ht="15" customHeight="1">
      <c r="B178" s="285"/>
      <c r="C178" s="262" t="s">
        <v>56</v>
      </c>
      <c r="D178" s="262"/>
      <c r="E178" s="262"/>
      <c r="F178" s="283" t="s">
        <v>492</v>
      </c>
      <c r="G178" s="262"/>
      <c r="H178" s="262" t="s">
        <v>1634</v>
      </c>
      <c r="I178" s="262" t="s">
        <v>1635</v>
      </c>
      <c r="J178" s="262">
        <v>1</v>
      </c>
      <c r="K178" s="308"/>
    </row>
    <row r="179" spans="2:11" s="1" customFormat="1" ht="15" customHeight="1">
      <c r="B179" s="285"/>
      <c r="C179" s="262" t="s">
        <v>52</v>
      </c>
      <c r="D179" s="262"/>
      <c r="E179" s="262"/>
      <c r="F179" s="283" t="s">
        <v>492</v>
      </c>
      <c r="G179" s="262"/>
      <c r="H179" s="262" t="s">
        <v>1636</v>
      </c>
      <c r="I179" s="262" t="s">
        <v>1566</v>
      </c>
      <c r="J179" s="262">
        <v>20</v>
      </c>
      <c r="K179" s="308"/>
    </row>
    <row r="180" spans="2:11" s="1" customFormat="1" ht="15" customHeight="1">
      <c r="B180" s="285"/>
      <c r="C180" s="262" t="s">
        <v>53</v>
      </c>
      <c r="D180" s="262"/>
      <c r="E180" s="262"/>
      <c r="F180" s="283" t="s">
        <v>492</v>
      </c>
      <c r="G180" s="262"/>
      <c r="H180" s="262" t="s">
        <v>1637</v>
      </c>
      <c r="I180" s="262" t="s">
        <v>1566</v>
      </c>
      <c r="J180" s="262">
        <v>255</v>
      </c>
      <c r="K180" s="308"/>
    </row>
    <row r="181" spans="2:11" s="1" customFormat="1" ht="15" customHeight="1">
      <c r="B181" s="285"/>
      <c r="C181" s="262" t="s">
        <v>131</v>
      </c>
      <c r="D181" s="262"/>
      <c r="E181" s="262"/>
      <c r="F181" s="283" t="s">
        <v>492</v>
      </c>
      <c r="G181" s="262"/>
      <c r="H181" s="262" t="s">
        <v>1529</v>
      </c>
      <c r="I181" s="262" t="s">
        <v>1566</v>
      </c>
      <c r="J181" s="262">
        <v>10</v>
      </c>
      <c r="K181" s="308"/>
    </row>
    <row r="182" spans="2:11" s="1" customFormat="1" ht="15" customHeight="1">
      <c r="B182" s="285"/>
      <c r="C182" s="262" t="s">
        <v>132</v>
      </c>
      <c r="D182" s="262"/>
      <c r="E182" s="262"/>
      <c r="F182" s="283" t="s">
        <v>492</v>
      </c>
      <c r="G182" s="262"/>
      <c r="H182" s="262" t="s">
        <v>1638</v>
      </c>
      <c r="I182" s="262" t="s">
        <v>1599</v>
      </c>
      <c r="J182" s="262"/>
      <c r="K182" s="308"/>
    </row>
    <row r="183" spans="2:11" s="1" customFormat="1" ht="15" customHeight="1">
      <c r="B183" s="285"/>
      <c r="C183" s="262" t="s">
        <v>1639</v>
      </c>
      <c r="D183" s="262"/>
      <c r="E183" s="262"/>
      <c r="F183" s="283" t="s">
        <v>492</v>
      </c>
      <c r="G183" s="262"/>
      <c r="H183" s="262" t="s">
        <v>1640</v>
      </c>
      <c r="I183" s="262" t="s">
        <v>1599</v>
      </c>
      <c r="J183" s="262"/>
      <c r="K183" s="308"/>
    </row>
    <row r="184" spans="2:11" s="1" customFormat="1" ht="15" customHeight="1">
      <c r="B184" s="285"/>
      <c r="C184" s="262" t="s">
        <v>1628</v>
      </c>
      <c r="D184" s="262"/>
      <c r="E184" s="262"/>
      <c r="F184" s="283" t="s">
        <v>492</v>
      </c>
      <c r="G184" s="262"/>
      <c r="H184" s="262" t="s">
        <v>1641</v>
      </c>
      <c r="I184" s="262" t="s">
        <v>1599</v>
      </c>
      <c r="J184" s="262"/>
      <c r="K184" s="308"/>
    </row>
    <row r="185" spans="2:11" s="1" customFormat="1" ht="15" customHeight="1">
      <c r="B185" s="285"/>
      <c r="C185" s="262" t="s">
        <v>134</v>
      </c>
      <c r="D185" s="262"/>
      <c r="E185" s="262"/>
      <c r="F185" s="283" t="s">
        <v>1570</v>
      </c>
      <c r="G185" s="262"/>
      <c r="H185" s="262" t="s">
        <v>1642</v>
      </c>
      <c r="I185" s="262" t="s">
        <v>1566</v>
      </c>
      <c r="J185" s="262">
        <v>50</v>
      </c>
      <c r="K185" s="308"/>
    </row>
    <row r="186" spans="2:11" s="1" customFormat="1" ht="15" customHeight="1">
      <c r="B186" s="285"/>
      <c r="C186" s="262" t="s">
        <v>1643</v>
      </c>
      <c r="D186" s="262"/>
      <c r="E186" s="262"/>
      <c r="F186" s="283" t="s">
        <v>1570</v>
      </c>
      <c r="G186" s="262"/>
      <c r="H186" s="262" t="s">
        <v>1644</v>
      </c>
      <c r="I186" s="262" t="s">
        <v>1645</v>
      </c>
      <c r="J186" s="262"/>
      <c r="K186" s="308"/>
    </row>
    <row r="187" spans="2:11" s="1" customFormat="1" ht="15" customHeight="1">
      <c r="B187" s="285"/>
      <c r="C187" s="262" t="s">
        <v>1646</v>
      </c>
      <c r="D187" s="262"/>
      <c r="E187" s="262"/>
      <c r="F187" s="283" t="s">
        <v>1570</v>
      </c>
      <c r="G187" s="262"/>
      <c r="H187" s="262" t="s">
        <v>1647</v>
      </c>
      <c r="I187" s="262" t="s">
        <v>1645</v>
      </c>
      <c r="J187" s="262"/>
      <c r="K187" s="308"/>
    </row>
    <row r="188" spans="2:11" s="1" customFormat="1" ht="15" customHeight="1">
      <c r="B188" s="285"/>
      <c r="C188" s="262" t="s">
        <v>1648</v>
      </c>
      <c r="D188" s="262"/>
      <c r="E188" s="262"/>
      <c r="F188" s="283" t="s">
        <v>1570</v>
      </c>
      <c r="G188" s="262"/>
      <c r="H188" s="262" t="s">
        <v>1649</v>
      </c>
      <c r="I188" s="262" t="s">
        <v>1645</v>
      </c>
      <c r="J188" s="262"/>
      <c r="K188" s="308"/>
    </row>
    <row r="189" spans="2:11" s="1" customFormat="1" ht="15" customHeight="1">
      <c r="B189" s="285"/>
      <c r="C189" s="321" t="s">
        <v>1650</v>
      </c>
      <c r="D189" s="262"/>
      <c r="E189" s="262"/>
      <c r="F189" s="283" t="s">
        <v>1570</v>
      </c>
      <c r="G189" s="262"/>
      <c r="H189" s="262" t="s">
        <v>1651</v>
      </c>
      <c r="I189" s="262" t="s">
        <v>1652</v>
      </c>
      <c r="J189" s="322" t="s">
        <v>1653</v>
      </c>
      <c r="K189" s="308"/>
    </row>
    <row r="190" spans="2:11" s="1" customFormat="1" ht="15" customHeight="1">
      <c r="B190" s="285"/>
      <c r="C190" s="321" t="s">
        <v>41</v>
      </c>
      <c r="D190" s="262"/>
      <c r="E190" s="262"/>
      <c r="F190" s="283" t="s">
        <v>492</v>
      </c>
      <c r="G190" s="262"/>
      <c r="H190" s="259" t="s">
        <v>1654</v>
      </c>
      <c r="I190" s="262" t="s">
        <v>1655</v>
      </c>
      <c r="J190" s="262"/>
      <c r="K190" s="308"/>
    </row>
    <row r="191" spans="2:11" s="1" customFormat="1" ht="15" customHeight="1">
      <c r="B191" s="285"/>
      <c r="C191" s="321" t="s">
        <v>1656</v>
      </c>
      <c r="D191" s="262"/>
      <c r="E191" s="262"/>
      <c r="F191" s="283" t="s">
        <v>492</v>
      </c>
      <c r="G191" s="262"/>
      <c r="H191" s="262" t="s">
        <v>1657</v>
      </c>
      <c r="I191" s="262" t="s">
        <v>1599</v>
      </c>
      <c r="J191" s="262"/>
      <c r="K191" s="308"/>
    </row>
    <row r="192" spans="2:11" s="1" customFormat="1" ht="15" customHeight="1">
      <c r="B192" s="285"/>
      <c r="C192" s="321" t="s">
        <v>1658</v>
      </c>
      <c r="D192" s="262"/>
      <c r="E192" s="262"/>
      <c r="F192" s="283" t="s">
        <v>492</v>
      </c>
      <c r="G192" s="262"/>
      <c r="H192" s="262" t="s">
        <v>1659</v>
      </c>
      <c r="I192" s="262" t="s">
        <v>1599</v>
      </c>
      <c r="J192" s="262"/>
      <c r="K192" s="308"/>
    </row>
    <row r="193" spans="2:11" s="1" customFormat="1" ht="15" customHeight="1">
      <c r="B193" s="285"/>
      <c r="C193" s="321" t="s">
        <v>1660</v>
      </c>
      <c r="D193" s="262"/>
      <c r="E193" s="262"/>
      <c r="F193" s="283" t="s">
        <v>1570</v>
      </c>
      <c r="G193" s="262"/>
      <c r="H193" s="262" t="s">
        <v>1661</v>
      </c>
      <c r="I193" s="262" t="s">
        <v>1599</v>
      </c>
      <c r="J193" s="262"/>
      <c r="K193" s="308"/>
    </row>
    <row r="194" spans="2:11" s="1" customFormat="1" ht="15" customHeight="1">
      <c r="B194" s="314"/>
      <c r="C194" s="323"/>
      <c r="D194" s="294"/>
      <c r="E194" s="294"/>
      <c r="F194" s="294"/>
      <c r="G194" s="294"/>
      <c r="H194" s="294"/>
      <c r="I194" s="294"/>
      <c r="J194" s="294"/>
      <c r="K194" s="315"/>
    </row>
    <row r="195" spans="2:11" s="1" customFormat="1" ht="18.75" customHeight="1">
      <c r="B195" s="296"/>
      <c r="C195" s="306"/>
      <c r="D195" s="306"/>
      <c r="E195" s="306"/>
      <c r="F195" s="316"/>
      <c r="G195" s="306"/>
      <c r="H195" s="306"/>
      <c r="I195" s="306"/>
      <c r="J195" s="306"/>
      <c r="K195" s="296"/>
    </row>
    <row r="196" spans="2:11" s="1" customFormat="1" ht="18.75" customHeight="1">
      <c r="B196" s="296"/>
      <c r="C196" s="306"/>
      <c r="D196" s="306"/>
      <c r="E196" s="306"/>
      <c r="F196" s="316"/>
      <c r="G196" s="306"/>
      <c r="H196" s="306"/>
      <c r="I196" s="306"/>
      <c r="J196" s="306"/>
      <c r="K196" s="296"/>
    </row>
    <row r="197" spans="2:11" s="1" customFormat="1" ht="18.75" customHeight="1">
      <c r="B197" s="269"/>
      <c r="C197" s="269"/>
      <c r="D197" s="269"/>
      <c r="E197" s="269"/>
      <c r="F197" s="269"/>
      <c r="G197" s="269"/>
      <c r="H197" s="269"/>
      <c r="I197" s="269"/>
      <c r="J197" s="269"/>
      <c r="K197" s="269"/>
    </row>
    <row r="198" spans="2:11" s="1" customFormat="1" ht="13.5">
      <c r="B198" s="251"/>
      <c r="C198" s="252"/>
      <c r="D198" s="252"/>
      <c r="E198" s="252"/>
      <c r="F198" s="252"/>
      <c r="G198" s="252"/>
      <c r="H198" s="252"/>
      <c r="I198" s="252"/>
      <c r="J198" s="252"/>
      <c r="K198" s="253"/>
    </row>
    <row r="199" spans="2:11" s="1" customFormat="1" ht="21">
      <c r="B199" s="254"/>
      <c r="C199" s="386" t="s">
        <v>1662</v>
      </c>
      <c r="D199" s="386"/>
      <c r="E199" s="386"/>
      <c r="F199" s="386"/>
      <c r="G199" s="386"/>
      <c r="H199" s="386"/>
      <c r="I199" s="386"/>
      <c r="J199" s="386"/>
      <c r="K199" s="255"/>
    </row>
    <row r="200" spans="2:11" s="1" customFormat="1" ht="25.5" customHeight="1">
      <c r="B200" s="254"/>
      <c r="C200" s="324" t="s">
        <v>1663</v>
      </c>
      <c r="D200" s="324"/>
      <c r="E200" s="324"/>
      <c r="F200" s="324" t="s">
        <v>1664</v>
      </c>
      <c r="G200" s="325"/>
      <c r="H200" s="387" t="s">
        <v>1665</v>
      </c>
      <c r="I200" s="387"/>
      <c r="J200" s="387"/>
      <c r="K200" s="255"/>
    </row>
    <row r="201" spans="2:11" s="1" customFormat="1" ht="5.25" customHeight="1">
      <c r="B201" s="285"/>
      <c r="C201" s="280"/>
      <c r="D201" s="280"/>
      <c r="E201" s="280"/>
      <c r="F201" s="280"/>
      <c r="G201" s="306"/>
      <c r="H201" s="280"/>
      <c r="I201" s="280"/>
      <c r="J201" s="280"/>
      <c r="K201" s="308"/>
    </row>
    <row r="202" spans="2:11" s="1" customFormat="1" ht="15" customHeight="1">
      <c r="B202" s="285"/>
      <c r="C202" s="262" t="s">
        <v>1655</v>
      </c>
      <c r="D202" s="262"/>
      <c r="E202" s="262"/>
      <c r="F202" s="283" t="s">
        <v>42</v>
      </c>
      <c r="G202" s="262"/>
      <c r="H202" s="388" t="s">
        <v>1666</v>
      </c>
      <c r="I202" s="388"/>
      <c r="J202" s="388"/>
      <c r="K202" s="308"/>
    </row>
    <row r="203" spans="2:11" s="1" customFormat="1" ht="15" customHeight="1">
      <c r="B203" s="285"/>
      <c r="C203" s="262"/>
      <c r="D203" s="262"/>
      <c r="E203" s="262"/>
      <c r="F203" s="283" t="s">
        <v>43</v>
      </c>
      <c r="G203" s="262"/>
      <c r="H203" s="388" t="s">
        <v>1667</v>
      </c>
      <c r="I203" s="388"/>
      <c r="J203" s="388"/>
      <c r="K203" s="308"/>
    </row>
    <row r="204" spans="2:11" s="1" customFormat="1" ht="15" customHeight="1">
      <c r="B204" s="285"/>
      <c r="C204" s="262"/>
      <c r="D204" s="262"/>
      <c r="E204" s="262"/>
      <c r="F204" s="283" t="s">
        <v>46</v>
      </c>
      <c r="G204" s="262"/>
      <c r="H204" s="388" t="s">
        <v>1668</v>
      </c>
      <c r="I204" s="388"/>
      <c r="J204" s="388"/>
      <c r="K204" s="308"/>
    </row>
    <row r="205" spans="2:11" s="1" customFormat="1" ht="15" customHeight="1">
      <c r="B205" s="285"/>
      <c r="C205" s="262"/>
      <c r="D205" s="262"/>
      <c r="E205" s="262"/>
      <c r="F205" s="283" t="s">
        <v>44</v>
      </c>
      <c r="G205" s="262"/>
      <c r="H205" s="388" t="s">
        <v>1669</v>
      </c>
      <c r="I205" s="388"/>
      <c r="J205" s="388"/>
      <c r="K205" s="308"/>
    </row>
    <row r="206" spans="2:11" s="1" customFormat="1" ht="15" customHeight="1">
      <c r="B206" s="285"/>
      <c r="C206" s="262"/>
      <c r="D206" s="262"/>
      <c r="E206" s="262"/>
      <c r="F206" s="283" t="s">
        <v>45</v>
      </c>
      <c r="G206" s="262"/>
      <c r="H206" s="388" t="s">
        <v>1670</v>
      </c>
      <c r="I206" s="388"/>
      <c r="J206" s="388"/>
      <c r="K206" s="308"/>
    </row>
    <row r="207" spans="2:11" s="1" customFormat="1" ht="15" customHeight="1">
      <c r="B207" s="285"/>
      <c r="C207" s="262"/>
      <c r="D207" s="262"/>
      <c r="E207" s="262"/>
      <c r="F207" s="283"/>
      <c r="G207" s="262"/>
      <c r="H207" s="262"/>
      <c r="I207" s="262"/>
      <c r="J207" s="262"/>
      <c r="K207" s="308"/>
    </row>
    <row r="208" spans="2:11" s="1" customFormat="1" ht="15" customHeight="1">
      <c r="B208" s="285"/>
      <c r="C208" s="262" t="s">
        <v>1611</v>
      </c>
      <c r="D208" s="262"/>
      <c r="E208" s="262"/>
      <c r="F208" s="283" t="s">
        <v>78</v>
      </c>
      <c r="G208" s="262"/>
      <c r="H208" s="388" t="s">
        <v>1671</v>
      </c>
      <c r="I208" s="388"/>
      <c r="J208" s="388"/>
      <c r="K208" s="308"/>
    </row>
    <row r="209" spans="2:11" s="1" customFormat="1" ht="15" customHeight="1">
      <c r="B209" s="285"/>
      <c r="C209" s="262"/>
      <c r="D209" s="262"/>
      <c r="E209" s="262"/>
      <c r="F209" s="283" t="s">
        <v>1510</v>
      </c>
      <c r="G209" s="262"/>
      <c r="H209" s="388" t="s">
        <v>1511</v>
      </c>
      <c r="I209" s="388"/>
      <c r="J209" s="388"/>
      <c r="K209" s="308"/>
    </row>
    <row r="210" spans="2:11" s="1" customFormat="1" ht="15" customHeight="1">
      <c r="B210" s="285"/>
      <c r="C210" s="262"/>
      <c r="D210" s="262"/>
      <c r="E210" s="262"/>
      <c r="F210" s="283" t="s">
        <v>1508</v>
      </c>
      <c r="G210" s="262"/>
      <c r="H210" s="388" t="s">
        <v>1672</v>
      </c>
      <c r="I210" s="388"/>
      <c r="J210" s="388"/>
      <c r="K210" s="308"/>
    </row>
    <row r="211" spans="2:11" s="1" customFormat="1" ht="15" customHeight="1">
      <c r="B211" s="326"/>
      <c r="C211" s="262"/>
      <c r="D211" s="262"/>
      <c r="E211" s="262"/>
      <c r="F211" s="283" t="s">
        <v>1512</v>
      </c>
      <c r="G211" s="321"/>
      <c r="H211" s="389" t="s">
        <v>1513</v>
      </c>
      <c r="I211" s="389"/>
      <c r="J211" s="389"/>
      <c r="K211" s="327"/>
    </row>
    <row r="212" spans="2:11" s="1" customFormat="1" ht="15" customHeight="1">
      <c r="B212" s="326"/>
      <c r="C212" s="262"/>
      <c r="D212" s="262"/>
      <c r="E212" s="262"/>
      <c r="F212" s="283" t="s">
        <v>329</v>
      </c>
      <c r="G212" s="321"/>
      <c r="H212" s="389" t="s">
        <v>1673</v>
      </c>
      <c r="I212" s="389"/>
      <c r="J212" s="389"/>
      <c r="K212" s="327"/>
    </row>
    <row r="213" spans="2:11" s="1" customFormat="1" ht="15" customHeight="1">
      <c r="B213" s="326"/>
      <c r="C213" s="262"/>
      <c r="D213" s="262"/>
      <c r="E213" s="262"/>
      <c r="F213" s="283"/>
      <c r="G213" s="321"/>
      <c r="H213" s="312"/>
      <c r="I213" s="312"/>
      <c r="J213" s="312"/>
      <c r="K213" s="327"/>
    </row>
    <row r="214" spans="2:11" s="1" customFormat="1" ht="15" customHeight="1">
      <c r="B214" s="326"/>
      <c r="C214" s="262" t="s">
        <v>1635</v>
      </c>
      <c r="D214" s="262"/>
      <c r="E214" s="262"/>
      <c r="F214" s="283">
        <v>1</v>
      </c>
      <c r="G214" s="321"/>
      <c r="H214" s="389" t="s">
        <v>1674</v>
      </c>
      <c r="I214" s="389"/>
      <c r="J214" s="389"/>
      <c r="K214" s="327"/>
    </row>
    <row r="215" spans="2:11" s="1" customFormat="1" ht="15" customHeight="1">
      <c r="B215" s="326"/>
      <c r="C215" s="262"/>
      <c r="D215" s="262"/>
      <c r="E215" s="262"/>
      <c r="F215" s="283">
        <v>2</v>
      </c>
      <c r="G215" s="321"/>
      <c r="H215" s="389" t="s">
        <v>1675</v>
      </c>
      <c r="I215" s="389"/>
      <c r="J215" s="389"/>
      <c r="K215" s="327"/>
    </row>
    <row r="216" spans="2:11" s="1" customFormat="1" ht="15" customHeight="1">
      <c r="B216" s="326"/>
      <c r="C216" s="262"/>
      <c r="D216" s="262"/>
      <c r="E216" s="262"/>
      <c r="F216" s="283">
        <v>3</v>
      </c>
      <c r="G216" s="321"/>
      <c r="H216" s="389" t="s">
        <v>1676</v>
      </c>
      <c r="I216" s="389"/>
      <c r="J216" s="389"/>
      <c r="K216" s="327"/>
    </row>
    <row r="217" spans="2:11" s="1" customFormat="1" ht="15" customHeight="1">
      <c r="B217" s="326"/>
      <c r="C217" s="262"/>
      <c r="D217" s="262"/>
      <c r="E217" s="262"/>
      <c r="F217" s="283">
        <v>4</v>
      </c>
      <c r="G217" s="321"/>
      <c r="H217" s="389" t="s">
        <v>1677</v>
      </c>
      <c r="I217" s="389"/>
      <c r="J217" s="389"/>
      <c r="K217" s="327"/>
    </row>
    <row r="218" spans="2:11" s="1" customFormat="1" ht="12.75" customHeight="1">
      <c r="B218" s="328"/>
      <c r="C218" s="329"/>
      <c r="D218" s="329"/>
      <c r="E218" s="329"/>
      <c r="F218" s="329"/>
      <c r="G218" s="329"/>
      <c r="H218" s="329"/>
      <c r="I218" s="329"/>
      <c r="J218" s="329"/>
      <c r="K218" s="33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SO 01 - Příprava stavby -...</vt:lpstr>
      <vt:lpstr>SO 02 - Vlastní vestavba</vt:lpstr>
      <vt:lpstr>PS 011 - ZT-pevně spojená...</vt:lpstr>
      <vt:lpstr>PS 013 - Videomanagement ...</vt:lpstr>
      <vt:lpstr>PS 02 - Úprava stávajícíc...</vt:lpstr>
      <vt:lpstr>PS 021 - Vytápění a chlaz...</vt:lpstr>
      <vt:lpstr>PS 03 - Úprava elektroins...</vt:lpstr>
      <vt:lpstr>SO 03 - Úprava zařízení v...</vt:lpstr>
      <vt:lpstr>PS 04 - Měření a regulace...</vt:lpstr>
      <vt:lpstr>Pokyny pro vyplnění</vt:lpstr>
      <vt:lpstr>'PS 011 - ZT-pevně spojená...'!Názvy_tisku</vt:lpstr>
      <vt:lpstr>'PS 013 - Videomanagement ...'!Názvy_tisku</vt:lpstr>
      <vt:lpstr>'PS 02 - Úprava stávajícíc...'!Názvy_tisku</vt:lpstr>
      <vt:lpstr>'PS 021 - Vytápění a chlaz...'!Názvy_tisku</vt:lpstr>
      <vt:lpstr>'PS 03 - Úprava elektroins...'!Názvy_tisku</vt:lpstr>
      <vt:lpstr>'PS 04 - Měření a regulace...'!Názvy_tisku</vt:lpstr>
      <vt:lpstr>'Rekapitulace stavby'!Názvy_tisku</vt:lpstr>
      <vt:lpstr>'SO 01 - Příprava stavby -...'!Názvy_tisku</vt:lpstr>
      <vt:lpstr>'SO 02 - Vlastní vestavba'!Názvy_tisku</vt:lpstr>
      <vt:lpstr>'SO 03 - Úprava zařízení v...'!Názvy_tisku</vt:lpstr>
      <vt:lpstr>'Pokyny pro vyplnění'!Oblast_tisku</vt:lpstr>
      <vt:lpstr>'PS 011 - ZT-pevně spojená...'!Oblast_tisku</vt:lpstr>
      <vt:lpstr>'PS 013 - Videomanagement ...'!Oblast_tisku</vt:lpstr>
      <vt:lpstr>'PS 02 - Úprava stávajícíc...'!Oblast_tisku</vt:lpstr>
      <vt:lpstr>'PS 021 - Vytápění a chlaz...'!Oblast_tisku</vt:lpstr>
      <vt:lpstr>'PS 03 - Úprava elektroins...'!Oblast_tisku</vt:lpstr>
      <vt:lpstr>'PS 04 - Měření a regulace...'!Oblast_tisku</vt:lpstr>
      <vt:lpstr>'Rekapitulace stavby'!Oblast_tisku</vt:lpstr>
      <vt:lpstr>'SO 01 - Příprava stavby -...'!Oblast_tisku</vt:lpstr>
      <vt:lpstr>'SO 02 - Vlastní vestavba'!Oblast_tisku</vt:lpstr>
      <vt:lpstr>'SO 03 - Úprava zařízení 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DESKTOP-CO3P5C2\admin</dc:creator>
  <cp:lastModifiedBy>Gajdošová Hana</cp:lastModifiedBy>
  <dcterms:created xsi:type="dcterms:W3CDTF">2022-03-07T14:49:43Z</dcterms:created>
  <dcterms:modified xsi:type="dcterms:W3CDTF">2022-04-13T12:08:52Z</dcterms:modified>
</cp:coreProperties>
</file>