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210" activeTab="1"/>
  </bookViews>
  <sheets>
    <sheet name="Povinné metody 5A" sheetId="1" r:id="rId1"/>
    <sheet name="Nepovinné metody 5B" sheetId="2" r:id="rId2"/>
  </sheets>
  <definedNames/>
  <calcPr calcId="162913"/>
  <extLst/>
</workbook>
</file>

<file path=xl/sharedStrings.xml><?xml version="1.0" encoding="utf-8"?>
<sst xmlns="http://schemas.openxmlformats.org/spreadsheetml/2006/main" count="264" uniqueCount="139">
  <si>
    <t>Poř.č.</t>
  </si>
  <si>
    <t>Vyšetření /metoda</t>
  </si>
  <si>
    <t>Materiál vzorku</t>
  </si>
  <si>
    <t>Počet vzorků za rok</t>
  </si>
  <si>
    <t>Počet kontrol za rok</t>
  </si>
  <si>
    <t>Kontroly nezávislého výrobce (ano/ne)</t>
  </si>
  <si>
    <t>S</t>
  </si>
  <si>
    <t>U</t>
  </si>
  <si>
    <t>ALP</t>
  </si>
  <si>
    <t>ALT</t>
  </si>
  <si>
    <t>amoniak</t>
  </si>
  <si>
    <t xml:space="preserve">amyláza </t>
  </si>
  <si>
    <t>S + U</t>
  </si>
  <si>
    <t>anti-HAV-IgG</t>
  </si>
  <si>
    <t>anti-HAV-IgM</t>
  </si>
  <si>
    <t>anti-HBc</t>
  </si>
  <si>
    <t>anti-HBc-IgM</t>
  </si>
  <si>
    <t>anti-HBs</t>
  </si>
  <si>
    <t>anti-HCV</t>
  </si>
  <si>
    <t>anti-HIV I+II</t>
  </si>
  <si>
    <t>ASLO</t>
  </si>
  <si>
    <t>AST</t>
  </si>
  <si>
    <t xml:space="preserve">bílkoviny v moči </t>
  </si>
  <si>
    <t>C3</t>
  </si>
  <si>
    <t>C4</t>
  </si>
  <si>
    <t>ceruloplasmin</t>
  </si>
  <si>
    <t>C-peptid</t>
  </si>
  <si>
    <t>CRP</t>
  </si>
  <si>
    <t>draslík</t>
  </si>
  <si>
    <t>ethanol</t>
  </si>
  <si>
    <t>ferritin</t>
  </si>
  <si>
    <t>fosfor</t>
  </si>
  <si>
    <t>gentamicin</t>
  </si>
  <si>
    <t>glukóza serum+ogtt+Pu+Csf</t>
  </si>
  <si>
    <t>GMT</t>
  </si>
  <si>
    <t>HBsAg</t>
  </si>
  <si>
    <t>hCG beta</t>
  </si>
  <si>
    <t>homocystein</t>
  </si>
  <si>
    <t>hořčík</t>
  </si>
  <si>
    <t>chloridy</t>
  </si>
  <si>
    <t>cholesterol</t>
  </si>
  <si>
    <t>cholinesteráza</t>
  </si>
  <si>
    <t>IgA</t>
  </si>
  <si>
    <t>IgE</t>
  </si>
  <si>
    <t>IgG</t>
  </si>
  <si>
    <t>IgM</t>
  </si>
  <si>
    <t>kreatinin</t>
  </si>
  <si>
    <t>laktát</t>
  </si>
  <si>
    <t>LDH</t>
  </si>
  <si>
    <t>U + Csf</t>
  </si>
  <si>
    <t>močová kys.</t>
  </si>
  <si>
    <t>prealbumin</t>
  </si>
  <si>
    <t>sodík</t>
  </si>
  <si>
    <t>TAG</t>
  </si>
  <si>
    <t>transferin</t>
  </si>
  <si>
    <t>urea</t>
  </si>
  <si>
    <t>vankomycin</t>
  </si>
  <si>
    <t>vápník</t>
  </si>
  <si>
    <t>železo</t>
  </si>
  <si>
    <t>hs - Troponin</t>
  </si>
  <si>
    <t>albumin v moči</t>
  </si>
  <si>
    <t>albumin</t>
  </si>
  <si>
    <t>25-OH vitamin D total</t>
  </si>
  <si>
    <t>alfa-1-fetoprotein</t>
  </si>
  <si>
    <t>amyláza - pankreatická frakce</t>
  </si>
  <si>
    <t>anti-TPO</t>
  </si>
  <si>
    <t>anti-tyreoglobulin</t>
  </si>
  <si>
    <t>beta-2-mikroglobulin</t>
  </si>
  <si>
    <t>bilirubin direct</t>
  </si>
  <si>
    <t>bilirubin total</t>
  </si>
  <si>
    <t>bílkoviny v séru</t>
  </si>
  <si>
    <t>CA 125</t>
  </si>
  <si>
    <t>CA 15-3</t>
  </si>
  <si>
    <t>CA 19-9</t>
  </si>
  <si>
    <t xml:space="preserve">CEA </t>
  </si>
  <si>
    <t>digoxin</t>
  </si>
  <si>
    <t>estradiol</t>
  </si>
  <si>
    <t>folát</t>
  </si>
  <si>
    <t>folitropin</t>
  </si>
  <si>
    <t>haptoglobin</t>
  </si>
  <si>
    <t>kortizol</t>
  </si>
  <si>
    <t>lutropin</t>
  </si>
  <si>
    <t>myoglobin</t>
  </si>
  <si>
    <t>prolaktin</t>
  </si>
  <si>
    <t>PSA total</t>
  </si>
  <si>
    <t>PSA free</t>
  </si>
  <si>
    <t>PTH - parathyrin intaktní</t>
  </si>
  <si>
    <t>T3 free</t>
  </si>
  <si>
    <t>T4 free</t>
  </si>
  <si>
    <t>testosteron</t>
  </si>
  <si>
    <t>TSH</t>
  </si>
  <si>
    <t>vitamin B12</t>
  </si>
  <si>
    <t>vazebná kapacita železa</t>
  </si>
  <si>
    <t>CK=kreatikináza</t>
  </si>
  <si>
    <t>HDL cholesterol</t>
  </si>
  <si>
    <t>PCT=procalcitonin</t>
  </si>
  <si>
    <t>RF=revmatoidní faktor</t>
  </si>
  <si>
    <t>LDL cholesterol</t>
  </si>
  <si>
    <r>
      <t xml:space="preserve">Poznámka </t>
    </r>
    <r>
      <rPr>
        <sz val="12"/>
        <color theme="1"/>
        <rFont val="Calibri"/>
        <family val="2"/>
        <scheme val="minor"/>
      </rPr>
      <t xml:space="preserve">(dodavatelé jsou oprávněni uvést alternativní metodu, kterou mají ve svém portfoliu) </t>
    </r>
  </si>
  <si>
    <t>Bodové ohodnocení</t>
  </si>
  <si>
    <t>Náklady v bodech za 1 rok</t>
  </si>
  <si>
    <t>Hodnota bodu</t>
  </si>
  <si>
    <t>alfa-1-mikroglobulin</t>
  </si>
  <si>
    <t>anti-CCP</t>
  </si>
  <si>
    <t>anti-HBe</t>
  </si>
  <si>
    <t>CA 72-4_S</t>
  </si>
  <si>
    <t>CDT-karbohydrát def. Transf.</t>
  </si>
  <si>
    <t>Erytropoetin</t>
  </si>
  <si>
    <t>HBeAg</t>
  </si>
  <si>
    <t>Interleukin 6</t>
  </si>
  <si>
    <t>Kappa volné řetězce</t>
  </si>
  <si>
    <t>Lambda volné řetězce</t>
  </si>
  <si>
    <t>p2PSA</t>
  </si>
  <si>
    <t>sTfR-solubilní transf. Rec.</t>
  </si>
  <si>
    <t>Thymidinkináza_S</t>
  </si>
  <si>
    <t>Celkem</t>
  </si>
  <si>
    <t>Podíl metod s dostupnou nezávislou kontrolou</t>
  </si>
  <si>
    <t>Ano</t>
  </si>
  <si>
    <t>Ne</t>
  </si>
  <si>
    <t>Nabídková cena povinných za 1 rok bez DPH</t>
  </si>
  <si>
    <t>Nabídková cena nepovinných za 1 rok bez DPH</t>
  </si>
  <si>
    <t>Nabídková cena povinných za 8 let bez DPH</t>
  </si>
  <si>
    <t>Nabídková cena nepovinných za 8 let bez DPH</t>
  </si>
  <si>
    <t>Nabídková cena celkem  za 1 rok bez DPH</t>
  </si>
  <si>
    <t>Nabídková cena dodaných metod za  8 let bez DPH</t>
  </si>
  <si>
    <t>Cena nenabízených metod dle vyžádané péče  za 1 rok bez DPH</t>
  </si>
  <si>
    <t>Náklady na 1 vyšetření Kč s DPH</t>
  </si>
  <si>
    <t>Náklady nedodaných vyšetření v Kč za 1 rok</t>
  </si>
  <si>
    <t>Cena nenabízených metod dle vyžádané péče  za 8 let bez DPH</t>
  </si>
  <si>
    <t>Náklady na vyšetření za 1 rok Kč s DPH</t>
  </si>
  <si>
    <t>Náklady na vyšetření za 8 let Kč bez DPH</t>
  </si>
  <si>
    <t>Náklady na vyšetření za 8 let Kč s DPH</t>
  </si>
  <si>
    <t>Náklady na vyšetření za 1 rok Kč bez DPH</t>
  </si>
  <si>
    <t>A</t>
  </si>
  <si>
    <t>B</t>
  </si>
  <si>
    <t>C</t>
  </si>
  <si>
    <t>Náklady (bez DPH) na 1 vyšetření Kč</t>
  </si>
  <si>
    <t>Dodavatel metodu nenabízí -&gt; započteny tyto náklady za 1 rok</t>
  </si>
  <si>
    <t>Dodavatel metodu nenabízí -&gt; započteny tyto náklady za 8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</si>
</sst>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Protection="1">
      <protection locked="0"/>
    </xf>
    <xf numFmtId="0" fontId="0" fillId="0" borderId="1" xfId="0" applyFill="1" applyBorder="1"/>
    <xf numFmtId="3" fontId="0" fillId="0" borderId="1" xfId="0" applyNumberFormat="1" applyFill="1" applyBorder="1"/>
    <xf numFmtId="4" fontId="0" fillId="0" borderId="1" xfId="0" applyNumberFormat="1" applyFill="1" applyBorder="1"/>
    <xf numFmtId="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0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vertical="center"/>
    </xf>
    <xf numFmtId="4" fontId="4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6" borderId="1" xfId="0" applyNumberFormat="1" applyFill="1" applyBorder="1"/>
    <xf numFmtId="3" fontId="0" fillId="6" borderId="1" xfId="0" applyNumberFormat="1" applyFill="1" applyBorder="1"/>
    <xf numFmtId="2" fontId="0" fillId="6" borderId="1" xfId="0" applyNumberFormat="1" applyFill="1" applyBorder="1"/>
    <xf numFmtId="0" fontId="4" fillId="7" borderId="1" xfId="0" applyFont="1" applyFill="1" applyBorder="1"/>
    <xf numFmtId="4" fontId="4" fillId="7" borderId="1" xfId="0" applyNumberFormat="1" applyFont="1" applyFill="1" applyBorder="1"/>
    <xf numFmtId="0" fontId="0" fillId="0" borderId="0" xfId="0" applyFill="1" applyBorder="1"/>
    <xf numFmtId="4" fontId="5" fillId="3" borderId="1" xfId="0" applyNumberFormat="1" applyFont="1" applyFill="1" applyBorder="1"/>
    <xf numFmtId="0" fontId="6" fillId="0" borderId="0" xfId="0" applyFont="1"/>
    <xf numFmtId="0" fontId="5" fillId="3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10" fontId="0" fillId="8" borderId="1" xfId="0" applyNumberFormat="1" applyFont="1" applyFill="1" applyBorder="1" applyAlignment="1">
      <alignment horizontal="right" vertical="center"/>
    </xf>
    <xf numFmtId="10" fontId="0" fillId="8" borderId="1" xfId="0" applyNumberFormat="1" applyFont="1" applyFill="1" applyBorder="1"/>
    <xf numFmtId="0" fontId="0" fillId="0" borderId="2" xfId="0" applyBorder="1" applyAlignment="1">
      <alignment/>
    </xf>
    <xf numFmtId="0" fontId="0" fillId="0" borderId="0" xfId="0" applyAlignment="1">
      <alignment/>
    </xf>
    <xf numFmtId="4" fontId="5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3" fontId="0" fillId="0" borderId="0" xfId="2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7" borderId="1" xfId="0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9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6"/>
        </patternFill>
      </fill>
      <border/>
    </dxf>
    <dxf>
      <fill>
        <patternFill>
          <bgColor theme="5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6"/>
        </patternFill>
      </fill>
      <border/>
    </dxf>
    <dxf>
      <fill>
        <patternFill>
          <bgColor theme="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 topLeftCell="A1">
      <pane ySplit="1" topLeftCell="A2" activePane="bottomLeft" state="frozen"/>
      <selection pane="bottomLeft" activeCell="F2" sqref="F2"/>
    </sheetView>
  </sheetViews>
  <sheetFormatPr defaultColWidth="9.140625" defaultRowHeight="15"/>
  <cols>
    <col min="1" max="1" width="6.28125" style="0" customWidth="1"/>
    <col min="2" max="2" width="29.8515625" style="0" customWidth="1"/>
    <col min="3" max="3" width="13.28125" style="0" customWidth="1"/>
    <col min="4" max="4" width="10.28125" style="0" customWidth="1"/>
    <col min="5" max="5" width="10.57421875" style="0" customWidth="1"/>
    <col min="6" max="6" width="19.8515625" style="0" customWidth="1"/>
    <col min="7" max="7" width="17.7109375" style="0" customWidth="1"/>
    <col min="8" max="8" width="14.00390625" style="0" customWidth="1"/>
    <col min="9" max="9" width="16.421875" style="0" customWidth="1"/>
    <col min="10" max="11" width="15.7109375" style="0" customWidth="1"/>
    <col min="12" max="12" width="15.421875" style="0" customWidth="1"/>
    <col min="13" max="13" width="43.8515625" style="0" customWidth="1"/>
  </cols>
  <sheetData>
    <row r="1" spans="1:13" ht="4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136</v>
      </c>
      <c r="H1" s="2" t="s">
        <v>126</v>
      </c>
      <c r="I1" s="2" t="s">
        <v>132</v>
      </c>
      <c r="J1" s="2" t="s">
        <v>129</v>
      </c>
      <c r="K1" s="2" t="s">
        <v>130</v>
      </c>
      <c r="L1" s="2" t="s">
        <v>131</v>
      </c>
      <c r="M1" s="2" t="s">
        <v>98</v>
      </c>
    </row>
    <row r="2" spans="1:13" ht="15">
      <c r="A2" s="9">
        <v>1</v>
      </c>
      <c r="B2" s="9" t="s">
        <v>62</v>
      </c>
      <c r="C2" s="9" t="s">
        <v>6</v>
      </c>
      <c r="D2" s="10">
        <v>2400</v>
      </c>
      <c r="E2" s="10">
        <v>250</v>
      </c>
      <c r="F2" s="12"/>
      <c r="G2" s="12"/>
      <c r="H2" s="11">
        <f>ROUND(G2*1.21,2)</f>
        <v>0</v>
      </c>
      <c r="I2" s="11">
        <f>ROUND(G2*D2,2)</f>
        <v>0</v>
      </c>
      <c r="J2" s="11">
        <f>ROUND(H2*D2,2)</f>
        <v>0</v>
      </c>
      <c r="K2" s="11">
        <f>ROUND(I2*8,2)</f>
        <v>0</v>
      </c>
      <c r="L2" s="11">
        <f>ROUND(J2*8,2)</f>
        <v>0</v>
      </c>
      <c r="M2" s="13"/>
    </row>
    <row r="3" spans="1:13" ht="15">
      <c r="A3" s="9">
        <v>2</v>
      </c>
      <c r="B3" s="9" t="s">
        <v>61</v>
      </c>
      <c r="C3" s="9" t="s">
        <v>6</v>
      </c>
      <c r="D3" s="10">
        <v>8200</v>
      </c>
      <c r="E3" s="10">
        <v>1200</v>
      </c>
      <c r="F3" s="12"/>
      <c r="G3" s="12"/>
      <c r="H3" s="11">
        <f aca="true" t="shared" si="0" ref="H3:H66">ROUND(G3*1.21,2)</f>
        <v>0</v>
      </c>
      <c r="I3" s="11">
        <f aca="true" t="shared" si="1" ref="I3:I66">ROUND(G3*D3,2)</f>
        <v>0</v>
      </c>
      <c r="J3" s="11">
        <f aca="true" t="shared" si="2" ref="J3:J66">ROUND(H3*D3,2)</f>
        <v>0</v>
      </c>
      <c r="K3" s="11">
        <f aca="true" t="shared" si="3" ref="K3:K66">ROUND(I3*8,2)</f>
        <v>0</v>
      </c>
      <c r="L3" s="11">
        <f aca="true" t="shared" si="4" ref="L3:L66">ROUND(J3*8,2)</f>
        <v>0</v>
      </c>
      <c r="M3" s="13"/>
    </row>
    <row r="4" spans="1:13" ht="15">
      <c r="A4" s="9">
        <v>3</v>
      </c>
      <c r="B4" s="9" t="s">
        <v>63</v>
      </c>
      <c r="C4" s="9" t="s">
        <v>6</v>
      </c>
      <c r="D4" s="10">
        <v>1100</v>
      </c>
      <c r="E4" s="10">
        <v>250</v>
      </c>
      <c r="F4" s="12"/>
      <c r="G4" s="12"/>
      <c r="H4" s="11">
        <f t="shared" si="0"/>
        <v>0</v>
      </c>
      <c r="I4" s="11">
        <f t="shared" si="1"/>
        <v>0</v>
      </c>
      <c r="J4" s="11">
        <f t="shared" si="2"/>
        <v>0</v>
      </c>
      <c r="K4" s="11">
        <f t="shared" si="3"/>
        <v>0</v>
      </c>
      <c r="L4" s="11">
        <f t="shared" si="4"/>
        <v>0</v>
      </c>
      <c r="M4" s="13"/>
    </row>
    <row r="5" spans="1:13" ht="15">
      <c r="A5" s="9">
        <v>4</v>
      </c>
      <c r="B5" s="9" t="s">
        <v>8</v>
      </c>
      <c r="C5" s="9" t="s">
        <v>6</v>
      </c>
      <c r="D5" s="10">
        <v>41000</v>
      </c>
      <c r="E5" s="10">
        <v>1200</v>
      </c>
      <c r="F5" s="12"/>
      <c r="G5" s="12"/>
      <c r="H5" s="11">
        <f t="shared" si="0"/>
        <v>0</v>
      </c>
      <c r="I5" s="11">
        <f t="shared" si="1"/>
        <v>0</v>
      </c>
      <c r="J5" s="11">
        <f t="shared" si="2"/>
        <v>0</v>
      </c>
      <c r="K5" s="11">
        <f t="shared" si="3"/>
        <v>0</v>
      </c>
      <c r="L5" s="11">
        <f t="shared" si="4"/>
        <v>0</v>
      </c>
      <c r="M5" s="13"/>
    </row>
    <row r="6" spans="1:13" ht="15">
      <c r="A6" s="9">
        <v>5</v>
      </c>
      <c r="B6" s="9" t="s">
        <v>9</v>
      </c>
      <c r="C6" s="9" t="s">
        <v>6</v>
      </c>
      <c r="D6" s="10">
        <v>51000</v>
      </c>
      <c r="E6" s="10">
        <v>1200</v>
      </c>
      <c r="F6" s="12"/>
      <c r="G6" s="12"/>
      <c r="H6" s="11">
        <f t="shared" si="0"/>
        <v>0</v>
      </c>
      <c r="I6" s="11">
        <f t="shared" si="1"/>
        <v>0</v>
      </c>
      <c r="J6" s="11">
        <f t="shared" si="2"/>
        <v>0</v>
      </c>
      <c r="K6" s="11">
        <f t="shared" si="3"/>
        <v>0</v>
      </c>
      <c r="L6" s="11">
        <f t="shared" si="4"/>
        <v>0</v>
      </c>
      <c r="M6" s="13"/>
    </row>
    <row r="7" spans="1:13" ht="15">
      <c r="A7" s="9">
        <v>6</v>
      </c>
      <c r="B7" s="9" t="s">
        <v>10</v>
      </c>
      <c r="C7" s="9" t="s">
        <v>6</v>
      </c>
      <c r="D7" s="10">
        <v>600</v>
      </c>
      <c r="E7" s="10">
        <v>350</v>
      </c>
      <c r="F7" s="12"/>
      <c r="G7" s="12"/>
      <c r="H7" s="11">
        <f t="shared" si="0"/>
        <v>0</v>
      </c>
      <c r="I7" s="11">
        <f t="shared" si="1"/>
        <v>0</v>
      </c>
      <c r="J7" s="11">
        <f t="shared" si="2"/>
        <v>0</v>
      </c>
      <c r="K7" s="11">
        <f t="shared" si="3"/>
        <v>0</v>
      </c>
      <c r="L7" s="11">
        <f t="shared" si="4"/>
        <v>0</v>
      </c>
      <c r="M7" s="13"/>
    </row>
    <row r="8" spans="1:13" ht="15">
      <c r="A8" s="9">
        <v>7</v>
      </c>
      <c r="B8" s="9" t="s">
        <v>11</v>
      </c>
      <c r="C8" s="9" t="s">
        <v>12</v>
      </c>
      <c r="D8" s="10">
        <v>7300</v>
      </c>
      <c r="E8" s="10">
        <v>1900</v>
      </c>
      <c r="F8" s="12"/>
      <c r="G8" s="12"/>
      <c r="H8" s="11">
        <f t="shared" si="0"/>
        <v>0</v>
      </c>
      <c r="I8" s="11">
        <f t="shared" si="1"/>
        <v>0</v>
      </c>
      <c r="J8" s="11">
        <f t="shared" si="2"/>
        <v>0</v>
      </c>
      <c r="K8" s="11">
        <f t="shared" si="3"/>
        <v>0</v>
      </c>
      <c r="L8" s="11">
        <f t="shared" si="4"/>
        <v>0</v>
      </c>
      <c r="M8" s="13"/>
    </row>
    <row r="9" spans="1:13" ht="15">
      <c r="A9" s="9">
        <v>8</v>
      </c>
      <c r="B9" s="9" t="s">
        <v>64</v>
      </c>
      <c r="C9" s="9" t="s">
        <v>6</v>
      </c>
      <c r="D9" s="10">
        <v>3300</v>
      </c>
      <c r="E9" s="10">
        <v>1200</v>
      </c>
      <c r="F9" s="12"/>
      <c r="G9" s="12"/>
      <c r="H9" s="11">
        <f t="shared" si="0"/>
        <v>0</v>
      </c>
      <c r="I9" s="11">
        <f t="shared" si="1"/>
        <v>0</v>
      </c>
      <c r="J9" s="11">
        <f t="shared" si="2"/>
        <v>0</v>
      </c>
      <c r="K9" s="11">
        <f t="shared" si="3"/>
        <v>0</v>
      </c>
      <c r="L9" s="11">
        <f t="shared" si="4"/>
        <v>0</v>
      </c>
      <c r="M9" s="13"/>
    </row>
    <row r="10" spans="1:13" ht="15">
      <c r="A10" s="9">
        <v>9</v>
      </c>
      <c r="B10" s="9" t="s">
        <v>13</v>
      </c>
      <c r="C10" s="9" t="s">
        <v>6</v>
      </c>
      <c r="D10" s="10">
        <v>800</v>
      </c>
      <c r="E10" s="10">
        <v>250</v>
      </c>
      <c r="F10" s="12"/>
      <c r="G10" s="12"/>
      <c r="H10" s="11">
        <f t="shared" si="0"/>
        <v>0</v>
      </c>
      <c r="I10" s="11">
        <f t="shared" si="1"/>
        <v>0</v>
      </c>
      <c r="J10" s="11">
        <f t="shared" si="2"/>
        <v>0</v>
      </c>
      <c r="K10" s="11">
        <f t="shared" si="3"/>
        <v>0</v>
      </c>
      <c r="L10" s="11">
        <f t="shared" si="4"/>
        <v>0</v>
      </c>
      <c r="M10" s="13"/>
    </row>
    <row r="11" spans="1:13" ht="15">
      <c r="A11" s="9">
        <v>10</v>
      </c>
      <c r="B11" s="9" t="s">
        <v>14</v>
      </c>
      <c r="C11" s="9" t="s">
        <v>6</v>
      </c>
      <c r="D11" s="10">
        <v>800</v>
      </c>
      <c r="E11" s="10">
        <v>250</v>
      </c>
      <c r="F11" s="12"/>
      <c r="G11" s="12"/>
      <c r="H11" s="11">
        <f t="shared" si="0"/>
        <v>0</v>
      </c>
      <c r="I11" s="11">
        <f t="shared" si="1"/>
        <v>0</v>
      </c>
      <c r="J11" s="11">
        <f t="shared" si="2"/>
        <v>0</v>
      </c>
      <c r="K11" s="11">
        <f t="shared" si="3"/>
        <v>0</v>
      </c>
      <c r="L11" s="11">
        <f t="shared" si="4"/>
        <v>0</v>
      </c>
      <c r="M11" s="13"/>
    </row>
    <row r="12" spans="1:13" ht="15">
      <c r="A12" s="9">
        <v>11</v>
      </c>
      <c r="B12" s="9" t="s">
        <v>15</v>
      </c>
      <c r="C12" s="9" t="s">
        <v>6</v>
      </c>
      <c r="D12" s="10">
        <v>600</v>
      </c>
      <c r="E12" s="10">
        <v>250</v>
      </c>
      <c r="F12" s="12"/>
      <c r="G12" s="12"/>
      <c r="H12" s="11">
        <f t="shared" si="0"/>
        <v>0</v>
      </c>
      <c r="I12" s="11">
        <f t="shared" si="1"/>
        <v>0</v>
      </c>
      <c r="J12" s="11">
        <f t="shared" si="2"/>
        <v>0</v>
      </c>
      <c r="K12" s="11">
        <f t="shared" si="3"/>
        <v>0</v>
      </c>
      <c r="L12" s="11">
        <f t="shared" si="4"/>
        <v>0</v>
      </c>
      <c r="M12" s="13"/>
    </row>
    <row r="13" spans="1:13" ht="15">
      <c r="A13" s="9">
        <v>12</v>
      </c>
      <c r="B13" s="9" t="s">
        <v>16</v>
      </c>
      <c r="C13" s="9" t="s">
        <v>6</v>
      </c>
      <c r="D13" s="10">
        <v>200</v>
      </c>
      <c r="E13" s="10">
        <v>250</v>
      </c>
      <c r="F13" s="12"/>
      <c r="G13" s="12"/>
      <c r="H13" s="11">
        <f t="shared" si="0"/>
        <v>0</v>
      </c>
      <c r="I13" s="11">
        <f t="shared" si="1"/>
        <v>0</v>
      </c>
      <c r="J13" s="11">
        <f t="shared" si="2"/>
        <v>0</v>
      </c>
      <c r="K13" s="11">
        <f t="shared" si="3"/>
        <v>0</v>
      </c>
      <c r="L13" s="11">
        <f t="shared" si="4"/>
        <v>0</v>
      </c>
      <c r="M13" s="13"/>
    </row>
    <row r="14" spans="1:13" ht="15">
      <c r="A14" s="9">
        <v>13</v>
      </c>
      <c r="B14" s="9" t="s">
        <v>17</v>
      </c>
      <c r="C14" s="9" t="s">
        <v>6</v>
      </c>
      <c r="D14" s="10">
        <v>1000</v>
      </c>
      <c r="E14" s="10">
        <v>250</v>
      </c>
      <c r="F14" s="12"/>
      <c r="G14" s="12"/>
      <c r="H14" s="11">
        <f t="shared" si="0"/>
        <v>0</v>
      </c>
      <c r="I14" s="11">
        <f t="shared" si="1"/>
        <v>0</v>
      </c>
      <c r="J14" s="11">
        <f t="shared" si="2"/>
        <v>0</v>
      </c>
      <c r="K14" s="11">
        <f t="shared" si="3"/>
        <v>0</v>
      </c>
      <c r="L14" s="11">
        <f t="shared" si="4"/>
        <v>0</v>
      </c>
      <c r="M14" s="13"/>
    </row>
    <row r="15" spans="1:13" ht="15">
      <c r="A15" s="9">
        <v>14</v>
      </c>
      <c r="B15" s="9" t="s">
        <v>18</v>
      </c>
      <c r="C15" s="9" t="s">
        <v>6</v>
      </c>
      <c r="D15" s="10">
        <v>1600</v>
      </c>
      <c r="E15" s="10">
        <v>250</v>
      </c>
      <c r="F15" s="12"/>
      <c r="G15" s="12"/>
      <c r="H15" s="11">
        <f t="shared" si="0"/>
        <v>0</v>
      </c>
      <c r="I15" s="11">
        <f t="shared" si="1"/>
        <v>0</v>
      </c>
      <c r="J15" s="11">
        <f t="shared" si="2"/>
        <v>0</v>
      </c>
      <c r="K15" s="11">
        <f t="shared" si="3"/>
        <v>0</v>
      </c>
      <c r="L15" s="11">
        <f t="shared" si="4"/>
        <v>0</v>
      </c>
      <c r="M15" s="13"/>
    </row>
    <row r="16" spans="1:13" ht="15">
      <c r="A16" s="9">
        <v>15</v>
      </c>
      <c r="B16" s="9" t="s">
        <v>19</v>
      </c>
      <c r="C16" s="9" t="s">
        <v>6</v>
      </c>
      <c r="D16" s="10">
        <v>800</v>
      </c>
      <c r="E16" s="10">
        <v>250</v>
      </c>
      <c r="F16" s="12"/>
      <c r="G16" s="12"/>
      <c r="H16" s="11">
        <f t="shared" si="0"/>
        <v>0</v>
      </c>
      <c r="I16" s="11">
        <f t="shared" si="1"/>
        <v>0</v>
      </c>
      <c r="J16" s="11">
        <f t="shared" si="2"/>
        <v>0</v>
      </c>
      <c r="K16" s="11">
        <f t="shared" si="3"/>
        <v>0</v>
      </c>
      <c r="L16" s="11">
        <f t="shared" si="4"/>
        <v>0</v>
      </c>
      <c r="M16" s="13"/>
    </row>
    <row r="17" spans="1:13" ht="15">
      <c r="A17" s="9">
        <v>16</v>
      </c>
      <c r="B17" s="9" t="s">
        <v>65</v>
      </c>
      <c r="C17" s="9" t="s">
        <v>6</v>
      </c>
      <c r="D17" s="10">
        <v>900</v>
      </c>
      <c r="E17" s="10">
        <v>250</v>
      </c>
      <c r="F17" s="12"/>
      <c r="G17" s="12"/>
      <c r="H17" s="11">
        <f t="shared" si="0"/>
        <v>0</v>
      </c>
      <c r="I17" s="11">
        <f t="shared" si="1"/>
        <v>0</v>
      </c>
      <c r="J17" s="11">
        <f t="shared" si="2"/>
        <v>0</v>
      </c>
      <c r="K17" s="11">
        <f t="shared" si="3"/>
        <v>0</v>
      </c>
      <c r="L17" s="11">
        <f t="shared" si="4"/>
        <v>0</v>
      </c>
      <c r="M17" s="13"/>
    </row>
    <row r="18" spans="1:13" ht="15">
      <c r="A18" s="9">
        <v>17</v>
      </c>
      <c r="B18" s="9" t="s">
        <v>66</v>
      </c>
      <c r="C18" s="9" t="s">
        <v>6</v>
      </c>
      <c r="D18" s="10">
        <v>800</v>
      </c>
      <c r="E18" s="10">
        <v>250</v>
      </c>
      <c r="F18" s="12"/>
      <c r="G18" s="12"/>
      <c r="H18" s="11">
        <f t="shared" si="0"/>
        <v>0</v>
      </c>
      <c r="I18" s="11">
        <f t="shared" si="1"/>
        <v>0</v>
      </c>
      <c r="J18" s="11">
        <f t="shared" si="2"/>
        <v>0</v>
      </c>
      <c r="K18" s="11">
        <f t="shared" si="3"/>
        <v>0</v>
      </c>
      <c r="L18" s="11">
        <f t="shared" si="4"/>
        <v>0</v>
      </c>
      <c r="M18" s="13"/>
    </row>
    <row r="19" spans="1:13" ht="15">
      <c r="A19" s="9">
        <v>18</v>
      </c>
      <c r="B19" s="9" t="s">
        <v>20</v>
      </c>
      <c r="C19" s="9" t="s">
        <v>6</v>
      </c>
      <c r="D19" s="10">
        <v>650</v>
      </c>
      <c r="E19" s="10">
        <v>200</v>
      </c>
      <c r="F19" s="12"/>
      <c r="G19" s="12"/>
      <c r="H19" s="11">
        <f t="shared" si="0"/>
        <v>0</v>
      </c>
      <c r="I19" s="11">
        <f t="shared" si="1"/>
        <v>0</v>
      </c>
      <c r="J19" s="11">
        <f t="shared" si="2"/>
        <v>0</v>
      </c>
      <c r="K19" s="11">
        <f t="shared" si="3"/>
        <v>0</v>
      </c>
      <c r="L19" s="11">
        <f t="shared" si="4"/>
        <v>0</v>
      </c>
      <c r="M19" s="13"/>
    </row>
    <row r="20" spans="1:13" ht="15">
      <c r="A20" s="9">
        <v>19</v>
      </c>
      <c r="B20" s="9" t="s">
        <v>21</v>
      </c>
      <c r="C20" s="9" t="s">
        <v>6</v>
      </c>
      <c r="D20" s="10">
        <v>51000</v>
      </c>
      <c r="E20" s="10">
        <v>1200</v>
      </c>
      <c r="F20" s="12"/>
      <c r="G20" s="12"/>
      <c r="H20" s="11">
        <f t="shared" si="0"/>
        <v>0</v>
      </c>
      <c r="I20" s="11">
        <f t="shared" si="1"/>
        <v>0</v>
      </c>
      <c r="J20" s="11">
        <f t="shared" si="2"/>
        <v>0</v>
      </c>
      <c r="K20" s="11">
        <f t="shared" si="3"/>
        <v>0</v>
      </c>
      <c r="L20" s="11">
        <f t="shared" si="4"/>
        <v>0</v>
      </c>
      <c r="M20" s="13"/>
    </row>
    <row r="21" spans="1:13" ht="15">
      <c r="A21" s="9">
        <v>20</v>
      </c>
      <c r="B21" s="9" t="s">
        <v>67</v>
      </c>
      <c r="C21" s="9" t="s">
        <v>6</v>
      </c>
      <c r="D21" s="10">
        <v>1600</v>
      </c>
      <c r="E21" s="10">
        <v>200</v>
      </c>
      <c r="F21" s="12"/>
      <c r="G21" s="12"/>
      <c r="H21" s="11">
        <f t="shared" si="0"/>
        <v>0</v>
      </c>
      <c r="I21" s="11">
        <f t="shared" si="1"/>
        <v>0</v>
      </c>
      <c r="J21" s="11">
        <f t="shared" si="2"/>
        <v>0</v>
      </c>
      <c r="K21" s="11">
        <f t="shared" si="3"/>
        <v>0</v>
      </c>
      <c r="L21" s="11">
        <f t="shared" si="4"/>
        <v>0</v>
      </c>
      <c r="M21" s="13"/>
    </row>
    <row r="22" spans="1:13" ht="15">
      <c r="A22" s="9">
        <v>21</v>
      </c>
      <c r="B22" s="9" t="s">
        <v>68</v>
      </c>
      <c r="C22" s="9" t="s">
        <v>6</v>
      </c>
      <c r="D22" s="10">
        <v>4500</v>
      </c>
      <c r="E22" s="10">
        <v>1200</v>
      </c>
      <c r="F22" s="12"/>
      <c r="G22" s="12"/>
      <c r="H22" s="11">
        <f t="shared" si="0"/>
        <v>0</v>
      </c>
      <c r="I22" s="11">
        <f t="shared" si="1"/>
        <v>0</v>
      </c>
      <c r="J22" s="11">
        <f t="shared" si="2"/>
        <v>0</v>
      </c>
      <c r="K22" s="11">
        <f t="shared" si="3"/>
        <v>0</v>
      </c>
      <c r="L22" s="11">
        <f t="shared" si="4"/>
        <v>0</v>
      </c>
      <c r="M22" s="13"/>
    </row>
    <row r="23" spans="1:13" ht="15">
      <c r="A23" s="9">
        <v>22</v>
      </c>
      <c r="B23" s="9" t="s">
        <v>69</v>
      </c>
      <c r="C23" s="9" t="s">
        <v>6</v>
      </c>
      <c r="D23" s="10">
        <v>35000</v>
      </c>
      <c r="E23" s="10">
        <v>1200</v>
      </c>
      <c r="F23" s="12"/>
      <c r="G23" s="12"/>
      <c r="H23" s="11">
        <f t="shared" si="0"/>
        <v>0</v>
      </c>
      <c r="I23" s="11">
        <f t="shared" si="1"/>
        <v>0</v>
      </c>
      <c r="J23" s="11">
        <f t="shared" si="2"/>
        <v>0</v>
      </c>
      <c r="K23" s="11">
        <f t="shared" si="3"/>
        <v>0</v>
      </c>
      <c r="L23" s="11">
        <f t="shared" si="4"/>
        <v>0</v>
      </c>
      <c r="M23" s="13"/>
    </row>
    <row r="24" spans="1:13" ht="15">
      <c r="A24" s="9">
        <v>23</v>
      </c>
      <c r="B24" s="9" t="s">
        <v>70</v>
      </c>
      <c r="C24" s="9" t="s">
        <v>6</v>
      </c>
      <c r="D24" s="10">
        <v>13000</v>
      </c>
      <c r="E24" s="10">
        <v>1200</v>
      </c>
      <c r="F24" s="12"/>
      <c r="G24" s="12"/>
      <c r="H24" s="11">
        <f t="shared" si="0"/>
        <v>0</v>
      </c>
      <c r="I24" s="11">
        <f t="shared" si="1"/>
        <v>0</v>
      </c>
      <c r="J24" s="11">
        <f t="shared" si="2"/>
        <v>0</v>
      </c>
      <c r="K24" s="11">
        <f t="shared" si="3"/>
        <v>0</v>
      </c>
      <c r="L24" s="11">
        <f t="shared" si="4"/>
        <v>0</v>
      </c>
      <c r="M24" s="13"/>
    </row>
    <row r="25" spans="1:13" ht="15">
      <c r="A25" s="9">
        <v>24</v>
      </c>
      <c r="B25" s="9" t="s">
        <v>22</v>
      </c>
      <c r="C25" s="9" t="s">
        <v>7</v>
      </c>
      <c r="D25" s="10">
        <v>2400</v>
      </c>
      <c r="E25" s="10">
        <v>800</v>
      </c>
      <c r="F25" s="12"/>
      <c r="G25" s="12"/>
      <c r="H25" s="11">
        <f t="shared" si="0"/>
        <v>0</v>
      </c>
      <c r="I25" s="11">
        <f t="shared" si="1"/>
        <v>0</v>
      </c>
      <c r="J25" s="11">
        <f t="shared" si="2"/>
        <v>0</v>
      </c>
      <c r="K25" s="11">
        <f t="shared" si="3"/>
        <v>0</v>
      </c>
      <c r="L25" s="11">
        <f t="shared" si="4"/>
        <v>0</v>
      </c>
      <c r="M25" s="13"/>
    </row>
    <row r="26" spans="1:13" ht="15">
      <c r="A26" s="9">
        <v>25</v>
      </c>
      <c r="B26" s="9" t="s">
        <v>23</v>
      </c>
      <c r="C26" s="9" t="s">
        <v>6</v>
      </c>
      <c r="D26" s="10">
        <v>400</v>
      </c>
      <c r="E26" s="10">
        <v>200</v>
      </c>
      <c r="F26" s="12"/>
      <c r="G26" s="12"/>
      <c r="H26" s="11">
        <f t="shared" si="0"/>
        <v>0</v>
      </c>
      <c r="I26" s="11">
        <f t="shared" si="1"/>
        <v>0</v>
      </c>
      <c r="J26" s="11">
        <f t="shared" si="2"/>
        <v>0</v>
      </c>
      <c r="K26" s="11">
        <f t="shared" si="3"/>
        <v>0</v>
      </c>
      <c r="L26" s="11">
        <f t="shared" si="4"/>
        <v>0</v>
      </c>
      <c r="M26" s="13"/>
    </row>
    <row r="27" spans="1:13" ht="15">
      <c r="A27" s="9">
        <v>26</v>
      </c>
      <c r="B27" s="9" t="s">
        <v>24</v>
      </c>
      <c r="C27" s="9" t="s">
        <v>6</v>
      </c>
      <c r="D27" s="10">
        <v>400</v>
      </c>
      <c r="E27" s="10">
        <v>200</v>
      </c>
      <c r="F27" s="12"/>
      <c r="G27" s="12"/>
      <c r="H27" s="11">
        <f t="shared" si="0"/>
        <v>0</v>
      </c>
      <c r="I27" s="11">
        <f t="shared" si="1"/>
        <v>0</v>
      </c>
      <c r="J27" s="11">
        <f t="shared" si="2"/>
        <v>0</v>
      </c>
      <c r="K27" s="11">
        <f t="shared" si="3"/>
        <v>0</v>
      </c>
      <c r="L27" s="11">
        <f t="shared" si="4"/>
        <v>0</v>
      </c>
      <c r="M27" s="13"/>
    </row>
    <row r="28" spans="1:13" ht="15">
      <c r="A28" s="9">
        <v>27</v>
      </c>
      <c r="B28" s="9" t="s">
        <v>71</v>
      </c>
      <c r="C28" s="9" t="s">
        <v>6</v>
      </c>
      <c r="D28" s="10">
        <v>2200</v>
      </c>
      <c r="E28" s="10">
        <v>250</v>
      </c>
      <c r="F28" s="12"/>
      <c r="G28" s="12"/>
      <c r="H28" s="11">
        <f t="shared" si="0"/>
        <v>0</v>
      </c>
      <c r="I28" s="11">
        <f t="shared" si="1"/>
        <v>0</v>
      </c>
      <c r="J28" s="11">
        <f t="shared" si="2"/>
        <v>0</v>
      </c>
      <c r="K28" s="11">
        <f t="shared" si="3"/>
        <v>0</v>
      </c>
      <c r="L28" s="11">
        <f t="shared" si="4"/>
        <v>0</v>
      </c>
      <c r="M28" s="13"/>
    </row>
    <row r="29" spans="1:13" ht="15">
      <c r="A29" s="9">
        <v>28</v>
      </c>
      <c r="B29" s="9" t="s">
        <v>72</v>
      </c>
      <c r="C29" s="9" t="s">
        <v>6</v>
      </c>
      <c r="D29" s="10">
        <v>1500</v>
      </c>
      <c r="E29" s="10">
        <v>250</v>
      </c>
      <c r="F29" s="12"/>
      <c r="G29" s="12"/>
      <c r="H29" s="11">
        <f t="shared" si="0"/>
        <v>0</v>
      </c>
      <c r="I29" s="11">
        <f t="shared" si="1"/>
        <v>0</v>
      </c>
      <c r="J29" s="11">
        <f t="shared" si="2"/>
        <v>0</v>
      </c>
      <c r="K29" s="11">
        <f t="shared" si="3"/>
        <v>0</v>
      </c>
      <c r="L29" s="11">
        <f t="shared" si="4"/>
        <v>0</v>
      </c>
      <c r="M29" s="13"/>
    </row>
    <row r="30" spans="1:13" ht="15">
      <c r="A30" s="9">
        <v>29</v>
      </c>
      <c r="B30" s="9" t="s">
        <v>73</v>
      </c>
      <c r="C30" s="9" t="s">
        <v>6</v>
      </c>
      <c r="D30" s="10">
        <v>2100</v>
      </c>
      <c r="E30" s="10">
        <v>250</v>
      </c>
      <c r="F30" s="12"/>
      <c r="G30" s="12"/>
      <c r="H30" s="11">
        <f t="shared" si="0"/>
        <v>0</v>
      </c>
      <c r="I30" s="11">
        <f t="shared" si="1"/>
        <v>0</v>
      </c>
      <c r="J30" s="11">
        <f t="shared" si="2"/>
        <v>0</v>
      </c>
      <c r="K30" s="11">
        <f t="shared" si="3"/>
        <v>0</v>
      </c>
      <c r="L30" s="11">
        <f t="shared" si="4"/>
        <v>0</v>
      </c>
      <c r="M30" s="13"/>
    </row>
    <row r="31" spans="1:13" ht="15">
      <c r="A31" s="9">
        <v>30</v>
      </c>
      <c r="B31" s="9" t="s">
        <v>74</v>
      </c>
      <c r="C31" s="9" t="s">
        <v>6</v>
      </c>
      <c r="D31" s="10">
        <v>3200</v>
      </c>
      <c r="E31" s="10">
        <v>250</v>
      </c>
      <c r="F31" s="12"/>
      <c r="G31" s="12"/>
      <c r="H31" s="11">
        <f t="shared" si="0"/>
        <v>0</v>
      </c>
      <c r="I31" s="11">
        <f t="shared" si="1"/>
        <v>0</v>
      </c>
      <c r="J31" s="11">
        <f t="shared" si="2"/>
        <v>0</v>
      </c>
      <c r="K31" s="11">
        <f t="shared" si="3"/>
        <v>0</v>
      </c>
      <c r="L31" s="11">
        <f t="shared" si="4"/>
        <v>0</v>
      </c>
      <c r="M31" s="13"/>
    </row>
    <row r="32" spans="1:13" ht="15">
      <c r="A32" s="9">
        <v>31</v>
      </c>
      <c r="B32" s="9" t="s">
        <v>25</v>
      </c>
      <c r="C32" s="9" t="s">
        <v>6</v>
      </c>
      <c r="D32" s="10">
        <v>300</v>
      </c>
      <c r="E32" s="10">
        <v>250</v>
      </c>
      <c r="F32" s="12"/>
      <c r="G32" s="12"/>
      <c r="H32" s="11">
        <f t="shared" si="0"/>
        <v>0</v>
      </c>
      <c r="I32" s="11">
        <f t="shared" si="1"/>
        <v>0</v>
      </c>
      <c r="J32" s="11">
        <f t="shared" si="2"/>
        <v>0</v>
      </c>
      <c r="K32" s="11">
        <f t="shared" si="3"/>
        <v>0</v>
      </c>
      <c r="L32" s="11">
        <f t="shared" si="4"/>
        <v>0</v>
      </c>
      <c r="M32" s="13"/>
    </row>
    <row r="33" spans="1:13" ht="15">
      <c r="A33" s="9">
        <v>32</v>
      </c>
      <c r="B33" s="9" t="s">
        <v>93</v>
      </c>
      <c r="C33" s="9" t="s">
        <v>6</v>
      </c>
      <c r="D33" s="10">
        <v>2400</v>
      </c>
      <c r="E33" s="10">
        <v>1200</v>
      </c>
      <c r="F33" s="12"/>
      <c r="G33" s="12"/>
      <c r="H33" s="11">
        <f t="shared" si="0"/>
        <v>0</v>
      </c>
      <c r="I33" s="11">
        <f t="shared" si="1"/>
        <v>0</v>
      </c>
      <c r="J33" s="11">
        <f t="shared" si="2"/>
        <v>0</v>
      </c>
      <c r="K33" s="11">
        <f t="shared" si="3"/>
        <v>0</v>
      </c>
      <c r="L33" s="11">
        <f t="shared" si="4"/>
        <v>0</v>
      </c>
      <c r="M33" s="13"/>
    </row>
    <row r="34" spans="1:13" ht="15">
      <c r="A34" s="9">
        <v>33</v>
      </c>
      <c r="B34" s="9" t="s">
        <v>26</v>
      </c>
      <c r="C34" s="9" t="s">
        <v>6</v>
      </c>
      <c r="D34" s="10">
        <v>300</v>
      </c>
      <c r="E34" s="10">
        <v>250</v>
      </c>
      <c r="F34" s="12"/>
      <c r="G34" s="12"/>
      <c r="H34" s="11">
        <f t="shared" si="0"/>
        <v>0</v>
      </c>
      <c r="I34" s="11">
        <f t="shared" si="1"/>
        <v>0</v>
      </c>
      <c r="J34" s="11">
        <f t="shared" si="2"/>
        <v>0</v>
      </c>
      <c r="K34" s="11">
        <f t="shared" si="3"/>
        <v>0</v>
      </c>
      <c r="L34" s="11">
        <f t="shared" si="4"/>
        <v>0</v>
      </c>
      <c r="M34" s="13"/>
    </row>
    <row r="35" spans="1:13" ht="15">
      <c r="A35" s="9">
        <v>34</v>
      </c>
      <c r="B35" s="9" t="s">
        <v>27</v>
      </c>
      <c r="C35" s="9" t="s">
        <v>6</v>
      </c>
      <c r="D35" s="10">
        <v>65000</v>
      </c>
      <c r="E35" s="10">
        <v>900</v>
      </c>
      <c r="F35" s="12"/>
      <c r="G35" s="12"/>
      <c r="H35" s="11">
        <f t="shared" si="0"/>
        <v>0</v>
      </c>
      <c r="I35" s="11">
        <f t="shared" si="1"/>
        <v>0</v>
      </c>
      <c r="J35" s="11">
        <f t="shared" si="2"/>
        <v>0</v>
      </c>
      <c r="K35" s="11">
        <f t="shared" si="3"/>
        <v>0</v>
      </c>
      <c r="L35" s="11">
        <f t="shared" si="4"/>
        <v>0</v>
      </c>
      <c r="M35" s="13"/>
    </row>
    <row r="36" spans="1:13" ht="15">
      <c r="A36" s="9">
        <v>35</v>
      </c>
      <c r="B36" s="9" t="s">
        <v>75</v>
      </c>
      <c r="C36" s="9" t="s">
        <v>6</v>
      </c>
      <c r="D36" s="10">
        <v>200</v>
      </c>
      <c r="E36" s="10">
        <v>250</v>
      </c>
      <c r="F36" s="12"/>
      <c r="G36" s="12"/>
      <c r="H36" s="11">
        <f t="shared" si="0"/>
        <v>0</v>
      </c>
      <c r="I36" s="11">
        <f t="shared" si="1"/>
        <v>0</v>
      </c>
      <c r="J36" s="11">
        <f t="shared" si="2"/>
        <v>0</v>
      </c>
      <c r="K36" s="11">
        <f t="shared" si="3"/>
        <v>0</v>
      </c>
      <c r="L36" s="11">
        <f t="shared" si="4"/>
        <v>0</v>
      </c>
      <c r="M36" s="13"/>
    </row>
    <row r="37" spans="1:13" ht="15">
      <c r="A37" s="9">
        <v>36</v>
      </c>
      <c r="B37" s="9" t="s">
        <v>28</v>
      </c>
      <c r="C37" s="9" t="s">
        <v>12</v>
      </c>
      <c r="D37" s="10">
        <v>64000</v>
      </c>
      <c r="E37" s="10">
        <v>2300</v>
      </c>
      <c r="F37" s="12"/>
      <c r="G37" s="12"/>
      <c r="H37" s="11">
        <f t="shared" si="0"/>
        <v>0</v>
      </c>
      <c r="I37" s="11">
        <f t="shared" si="1"/>
        <v>0</v>
      </c>
      <c r="J37" s="11">
        <f t="shared" si="2"/>
        <v>0</v>
      </c>
      <c r="K37" s="11">
        <f t="shared" si="3"/>
        <v>0</v>
      </c>
      <c r="L37" s="11">
        <f t="shared" si="4"/>
        <v>0</v>
      </c>
      <c r="M37" s="13"/>
    </row>
    <row r="38" spans="1:13" ht="15">
      <c r="A38" s="9">
        <v>37</v>
      </c>
      <c r="B38" s="9" t="s">
        <v>76</v>
      </c>
      <c r="C38" s="9" t="s">
        <v>6</v>
      </c>
      <c r="D38" s="10">
        <v>100</v>
      </c>
      <c r="E38" s="10">
        <v>250</v>
      </c>
      <c r="F38" s="12"/>
      <c r="G38" s="12"/>
      <c r="H38" s="11">
        <f t="shared" si="0"/>
        <v>0</v>
      </c>
      <c r="I38" s="11">
        <f t="shared" si="1"/>
        <v>0</v>
      </c>
      <c r="J38" s="11">
        <f t="shared" si="2"/>
        <v>0</v>
      </c>
      <c r="K38" s="11">
        <f t="shared" si="3"/>
        <v>0</v>
      </c>
      <c r="L38" s="11">
        <f t="shared" si="4"/>
        <v>0</v>
      </c>
      <c r="M38" s="13"/>
    </row>
    <row r="39" spans="1:13" ht="15">
      <c r="A39" s="9">
        <v>38</v>
      </c>
      <c r="B39" s="9" t="s">
        <v>29</v>
      </c>
      <c r="C39" s="9" t="s">
        <v>6</v>
      </c>
      <c r="D39" s="10">
        <v>900</v>
      </c>
      <c r="E39" s="10">
        <v>300</v>
      </c>
      <c r="F39" s="12"/>
      <c r="G39" s="12"/>
      <c r="H39" s="11">
        <f t="shared" si="0"/>
        <v>0</v>
      </c>
      <c r="I39" s="11">
        <f t="shared" si="1"/>
        <v>0</v>
      </c>
      <c r="J39" s="11">
        <f t="shared" si="2"/>
        <v>0</v>
      </c>
      <c r="K39" s="11">
        <f t="shared" si="3"/>
        <v>0</v>
      </c>
      <c r="L39" s="11">
        <f t="shared" si="4"/>
        <v>0</v>
      </c>
      <c r="M39" s="13"/>
    </row>
    <row r="40" spans="1:13" ht="15">
      <c r="A40" s="9">
        <v>39</v>
      </c>
      <c r="B40" s="9" t="s">
        <v>30</v>
      </c>
      <c r="C40" s="9" t="s">
        <v>6</v>
      </c>
      <c r="D40" s="10">
        <v>4000</v>
      </c>
      <c r="E40" s="10">
        <v>200</v>
      </c>
      <c r="F40" s="12"/>
      <c r="G40" s="12"/>
      <c r="H40" s="11">
        <f t="shared" si="0"/>
        <v>0</v>
      </c>
      <c r="I40" s="11">
        <f t="shared" si="1"/>
        <v>0</v>
      </c>
      <c r="J40" s="11">
        <f t="shared" si="2"/>
        <v>0</v>
      </c>
      <c r="K40" s="11">
        <f t="shared" si="3"/>
        <v>0</v>
      </c>
      <c r="L40" s="11">
        <f t="shared" si="4"/>
        <v>0</v>
      </c>
      <c r="M40" s="13"/>
    </row>
    <row r="41" spans="1:13" ht="15">
      <c r="A41" s="9">
        <v>40</v>
      </c>
      <c r="B41" s="9" t="s">
        <v>77</v>
      </c>
      <c r="C41" s="9" t="s">
        <v>6</v>
      </c>
      <c r="D41" s="10">
        <v>2000</v>
      </c>
      <c r="E41" s="10">
        <v>250</v>
      </c>
      <c r="F41" s="12"/>
      <c r="G41" s="12"/>
      <c r="H41" s="11">
        <f t="shared" si="0"/>
        <v>0</v>
      </c>
      <c r="I41" s="11">
        <f t="shared" si="1"/>
        <v>0</v>
      </c>
      <c r="J41" s="11">
        <f t="shared" si="2"/>
        <v>0</v>
      </c>
      <c r="K41" s="11">
        <f t="shared" si="3"/>
        <v>0</v>
      </c>
      <c r="L41" s="11">
        <f t="shared" si="4"/>
        <v>0</v>
      </c>
      <c r="M41" s="13"/>
    </row>
    <row r="42" spans="1:13" ht="15">
      <c r="A42" s="9">
        <v>41</v>
      </c>
      <c r="B42" s="9" t="s">
        <v>78</v>
      </c>
      <c r="C42" s="9" t="s">
        <v>6</v>
      </c>
      <c r="D42" s="10">
        <v>100</v>
      </c>
      <c r="E42" s="10">
        <v>250</v>
      </c>
      <c r="F42" s="12"/>
      <c r="G42" s="12"/>
      <c r="H42" s="11">
        <f t="shared" si="0"/>
        <v>0</v>
      </c>
      <c r="I42" s="11">
        <f t="shared" si="1"/>
        <v>0</v>
      </c>
      <c r="J42" s="11">
        <f t="shared" si="2"/>
        <v>0</v>
      </c>
      <c r="K42" s="11">
        <f t="shared" si="3"/>
        <v>0</v>
      </c>
      <c r="L42" s="11">
        <f t="shared" si="4"/>
        <v>0</v>
      </c>
      <c r="M42" s="13"/>
    </row>
    <row r="43" spans="1:13" ht="15">
      <c r="A43" s="9">
        <v>42</v>
      </c>
      <c r="B43" s="9" t="s">
        <v>31</v>
      </c>
      <c r="C43" s="9" t="s">
        <v>6</v>
      </c>
      <c r="D43" s="10">
        <v>14500</v>
      </c>
      <c r="E43" s="10">
        <v>1200</v>
      </c>
      <c r="F43" s="12"/>
      <c r="G43" s="12"/>
      <c r="H43" s="11">
        <f t="shared" si="0"/>
        <v>0</v>
      </c>
      <c r="I43" s="11">
        <f t="shared" si="1"/>
        <v>0</v>
      </c>
      <c r="J43" s="11">
        <f t="shared" si="2"/>
        <v>0</v>
      </c>
      <c r="K43" s="11">
        <f t="shared" si="3"/>
        <v>0</v>
      </c>
      <c r="L43" s="11">
        <f t="shared" si="4"/>
        <v>0</v>
      </c>
      <c r="M43" s="13"/>
    </row>
    <row r="44" spans="1:13" ht="15">
      <c r="A44" s="9">
        <v>43</v>
      </c>
      <c r="B44" s="9" t="s">
        <v>32</v>
      </c>
      <c r="C44" s="9" t="s">
        <v>6</v>
      </c>
      <c r="D44" s="10">
        <v>450</v>
      </c>
      <c r="E44" s="10">
        <v>200</v>
      </c>
      <c r="F44" s="12"/>
      <c r="G44" s="12"/>
      <c r="H44" s="11">
        <f t="shared" si="0"/>
        <v>0</v>
      </c>
      <c r="I44" s="11">
        <f t="shared" si="1"/>
        <v>0</v>
      </c>
      <c r="J44" s="11">
        <f t="shared" si="2"/>
        <v>0</v>
      </c>
      <c r="K44" s="11">
        <f t="shared" si="3"/>
        <v>0</v>
      </c>
      <c r="L44" s="11">
        <f t="shared" si="4"/>
        <v>0</v>
      </c>
      <c r="M44" s="13"/>
    </row>
    <row r="45" spans="1:13" ht="15">
      <c r="A45" s="9">
        <v>44</v>
      </c>
      <c r="B45" s="9" t="s">
        <v>33</v>
      </c>
      <c r="C45" s="9" t="s">
        <v>12</v>
      </c>
      <c r="D45" s="10">
        <v>42500</v>
      </c>
      <c r="E45" s="10">
        <v>1900</v>
      </c>
      <c r="F45" s="12"/>
      <c r="G45" s="12"/>
      <c r="H45" s="11">
        <f t="shared" si="0"/>
        <v>0</v>
      </c>
      <c r="I45" s="11">
        <f t="shared" si="1"/>
        <v>0</v>
      </c>
      <c r="J45" s="11">
        <f t="shared" si="2"/>
        <v>0</v>
      </c>
      <c r="K45" s="11">
        <f t="shared" si="3"/>
        <v>0</v>
      </c>
      <c r="L45" s="11">
        <f t="shared" si="4"/>
        <v>0</v>
      </c>
      <c r="M45" s="13"/>
    </row>
    <row r="46" spans="1:13" ht="15">
      <c r="A46" s="9">
        <v>45</v>
      </c>
      <c r="B46" s="9" t="s">
        <v>34</v>
      </c>
      <c r="C46" s="9" t="s">
        <v>6</v>
      </c>
      <c r="D46" s="10">
        <v>45000</v>
      </c>
      <c r="E46" s="10">
        <v>1200</v>
      </c>
      <c r="F46" s="12"/>
      <c r="G46" s="12"/>
      <c r="H46" s="11">
        <f t="shared" si="0"/>
        <v>0</v>
      </c>
      <c r="I46" s="11">
        <f t="shared" si="1"/>
        <v>0</v>
      </c>
      <c r="J46" s="11">
        <f t="shared" si="2"/>
        <v>0</v>
      </c>
      <c r="K46" s="11">
        <f t="shared" si="3"/>
        <v>0</v>
      </c>
      <c r="L46" s="11">
        <f t="shared" si="4"/>
        <v>0</v>
      </c>
      <c r="M46" s="13"/>
    </row>
    <row r="47" spans="1:13" ht="15">
      <c r="A47" s="9">
        <v>46</v>
      </c>
      <c r="B47" s="9" t="s">
        <v>79</v>
      </c>
      <c r="C47" s="9" t="s">
        <v>6</v>
      </c>
      <c r="D47" s="10">
        <v>600</v>
      </c>
      <c r="E47" s="10">
        <v>250</v>
      </c>
      <c r="F47" s="12"/>
      <c r="G47" s="12"/>
      <c r="H47" s="11">
        <f t="shared" si="0"/>
        <v>0</v>
      </c>
      <c r="I47" s="11">
        <f t="shared" si="1"/>
        <v>0</v>
      </c>
      <c r="J47" s="11">
        <f t="shared" si="2"/>
        <v>0</v>
      </c>
      <c r="K47" s="11">
        <f t="shared" si="3"/>
        <v>0</v>
      </c>
      <c r="L47" s="11">
        <f t="shared" si="4"/>
        <v>0</v>
      </c>
      <c r="M47" s="13"/>
    </row>
    <row r="48" spans="1:13" ht="15">
      <c r="A48" s="9">
        <v>47</v>
      </c>
      <c r="B48" s="9" t="s">
        <v>35</v>
      </c>
      <c r="C48" s="9" t="s">
        <v>6</v>
      </c>
      <c r="D48" s="10">
        <v>1700</v>
      </c>
      <c r="E48" s="10">
        <v>250</v>
      </c>
      <c r="F48" s="12"/>
      <c r="G48" s="12"/>
      <c r="H48" s="11">
        <f t="shared" si="0"/>
        <v>0</v>
      </c>
      <c r="I48" s="11">
        <f t="shared" si="1"/>
        <v>0</v>
      </c>
      <c r="J48" s="11">
        <f t="shared" si="2"/>
        <v>0</v>
      </c>
      <c r="K48" s="11">
        <f t="shared" si="3"/>
        <v>0</v>
      </c>
      <c r="L48" s="11">
        <f t="shared" si="4"/>
        <v>0</v>
      </c>
      <c r="M48" s="13"/>
    </row>
    <row r="49" spans="1:13" ht="15">
      <c r="A49" s="9">
        <v>48</v>
      </c>
      <c r="B49" s="9" t="s">
        <v>36</v>
      </c>
      <c r="C49" s="9" t="s">
        <v>6</v>
      </c>
      <c r="D49" s="10">
        <v>500</v>
      </c>
      <c r="E49" s="10">
        <v>250</v>
      </c>
      <c r="F49" s="12"/>
      <c r="G49" s="12"/>
      <c r="H49" s="11">
        <f t="shared" si="0"/>
        <v>0</v>
      </c>
      <c r="I49" s="11">
        <f t="shared" si="1"/>
        <v>0</v>
      </c>
      <c r="J49" s="11">
        <f t="shared" si="2"/>
        <v>0</v>
      </c>
      <c r="K49" s="11">
        <f t="shared" si="3"/>
        <v>0</v>
      </c>
      <c r="L49" s="11">
        <f t="shared" si="4"/>
        <v>0</v>
      </c>
      <c r="M49" s="13"/>
    </row>
    <row r="50" spans="1:13" ht="15">
      <c r="A50" s="9">
        <v>49</v>
      </c>
      <c r="B50" s="9" t="s">
        <v>94</v>
      </c>
      <c r="C50" s="9" t="s">
        <v>6</v>
      </c>
      <c r="D50" s="10">
        <v>6500</v>
      </c>
      <c r="E50" s="10">
        <v>1200</v>
      </c>
      <c r="F50" s="12"/>
      <c r="G50" s="12"/>
      <c r="H50" s="11">
        <f t="shared" si="0"/>
        <v>0</v>
      </c>
      <c r="I50" s="11">
        <f t="shared" si="1"/>
        <v>0</v>
      </c>
      <c r="J50" s="11">
        <f t="shared" si="2"/>
        <v>0</v>
      </c>
      <c r="K50" s="11">
        <f t="shared" si="3"/>
        <v>0</v>
      </c>
      <c r="L50" s="11">
        <f t="shared" si="4"/>
        <v>0</v>
      </c>
      <c r="M50" s="13"/>
    </row>
    <row r="51" spans="1:13" ht="15">
      <c r="A51" s="9">
        <v>50</v>
      </c>
      <c r="B51" s="9" t="s">
        <v>37</v>
      </c>
      <c r="C51" s="9" t="s">
        <v>6</v>
      </c>
      <c r="D51" s="10">
        <v>600</v>
      </c>
      <c r="E51" s="10">
        <v>200</v>
      </c>
      <c r="F51" s="12"/>
      <c r="G51" s="12"/>
      <c r="H51" s="11">
        <f t="shared" si="0"/>
        <v>0</v>
      </c>
      <c r="I51" s="11">
        <f t="shared" si="1"/>
        <v>0</v>
      </c>
      <c r="J51" s="11">
        <f t="shared" si="2"/>
        <v>0</v>
      </c>
      <c r="K51" s="11">
        <f t="shared" si="3"/>
        <v>0</v>
      </c>
      <c r="L51" s="11">
        <f t="shared" si="4"/>
        <v>0</v>
      </c>
      <c r="M51" s="13"/>
    </row>
    <row r="52" spans="1:13" ht="15">
      <c r="A52" s="9">
        <v>51</v>
      </c>
      <c r="B52" s="9" t="s">
        <v>38</v>
      </c>
      <c r="C52" s="9" t="s">
        <v>12</v>
      </c>
      <c r="D52" s="10">
        <v>12000</v>
      </c>
      <c r="E52" s="10">
        <v>1900</v>
      </c>
      <c r="F52" s="12"/>
      <c r="G52" s="12"/>
      <c r="H52" s="11">
        <f t="shared" si="0"/>
        <v>0</v>
      </c>
      <c r="I52" s="11">
        <f t="shared" si="1"/>
        <v>0</v>
      </c>
      <c r="J52" s="11">
        <f t="shared" si="2"/>
        <v>0</v>
      </c>
      <c r="K52" s="11">
        <f t="shared" si="3"/>
        <v>0</v>
      </c>
      <c r="L52" s="11">
        <f t="shared" si="4"/>
        <v>0</v>
      </c>
      <c r="M52" s="13"/>
    </row>
    <row r="53" spans="1:13" ht="15">
      <c r="A53" s="9">
        <v>52</v>
      </c>
      <c r="B53" s="9" t="s">
        <v>59</v>
      </c>
      <c r="C53" s="9" t="s">
        <v>6</v>
      </c>
      <c r="D53" s="10">
        <v>5000</v>
      </c>
      <c r="E53" s="10">
        <v>350</v>
      </c>
      <c r="F53" s="12"/>
      <c r="G53" s="12"/>
      <c r="H53" s="11">
        <f t="shared" si="0"/>
        <v>0</v>
      </c>
      <c r="I53" s="11">
        <f t="shared" si="1"/>
        <v>0</v>
      </c>
      <c r="J53" s="11">
        <f t="shared" si="2"/>
        <v>0</v>
      </c>
      <c r="K53" s="11">
        <f t="shared" si="3"/>
        <v>0</v>
      </c>
      <c r="L53" s="11">
        <f t="shared" si="4"/>
        <v>0</v>
      </c>
      <c r="M53" s="13"/>
    </row>
    <row r="54" spans="1:13" ht="15">
      <c r="A54" s="9">
        <v>53</v>
      </c>
      <c r="B54" s="9" t="s">
        <v>39</v>
      </c>
      <c r="C54" s="9" t="s">
        <v>12</v>
      </c>
      <c r="D54" s="10">
        <v>64000</v>
      </c>
      <c r="E54" s="10">
        <v>2300</v>
      </c>
      <c r="F54" s="12"/>
      <c r="G54" s="12"/>
      <c r="H54" s="11">
        <f t="shared" si="0"/>
        <v>0</v>
      </c>
      <c r="I54" s="11">
        <f t="shared" si="1"/>
        <v>0</v>
      </c>
      <c r="J54" s="11">
        <f t="shared" si="2"/>
        <v>0</v>
      </c>
      <c r="K54" s="11">
        <f t="shared" si="3"/>
        <v>0</v>
      </c>
      <c r="L54" s="11">
        <f t="shared" si="4"/>
        <v>0</v>
      </c>
      <c r="M54" s="13"/>
    </row>
    <row r="55" spans="1:13" ht="15">
      <c r="A55" s="9">
        <v>54</v>
      </c>
      <c r="B55" s="9" t="s">
        <v>40</v>
      </c>
      <c r="C55" s="9" t="s">
        <v>6</v>
      </c>
      <c r="D55" s="10">
        <v>13000</v>
      </c>
      <c r="E55" s="10">
        <v>1200</v>
      </c>
      <c r="F55" s="12"/>
      <c r="G55" s="12"/>
      <c r="H55" s="11">
        <f t="shared" si="0"/>
        <v>0</v>
      </c>
      <c r="I55" s="11">
        <f t="shared" si="1"/>
        <v>0</v>
      </c>
      <c r="J55" s="11">
        <f t="shared" si="2"/>
        <v>0</v>
      </c>
      <c r="K55" s="11">
        <f t="shared" si="3"/>
        <v>0</v>
      </c>
      <c r="L55" s="11">
        <f t="shared" si="4"/>
        <v>0</v>
      </c>
      <c r="M55" s="13"/>
    </row>
    <row r="56" spans="1:13" ht="15">
      <c r="A56" s="9">
        <v>55</v>
      </c>
      <c r="B56" s="9" t="s">
        <v>41</v>
      </c>
      <c r="C56" s="9" t="s">
        <v>6</v>
      </c>
      <c r="D56" s="10">
        <v>900</v>
      </c>
      <c r="E56" s="10">
        <v>1200</v>
      </c>
      <c r="F56" s="12"/>
      <c r="G56" s="12"/>
      <c r="H56" s="11">
        <f t="shared" si="0"/>
        <v>0</v>
      </c>
      <c r="I56" s="11">
        <f t="shared" si="1"/>
        <v>0</v>
      </c>
      <c r="J56" s="11">
        <f t="shared" si="2"/>
        <v>0</v>
      </c>
      <c r="K56" s="11">
        <f t="shared" si="3"/>
        <v>0</v>
      </c>
      <c r="L56" s="11">
        <f t="shared" si="4"/>
        <v>0</v>
      </c>
      <c r="M56" s="13"/>
    </row>
    <row r="57" spans="1:13" ht="15">
      <c r="A57" s="9">
        <v>56</v>
      </c>
      <c r="B57" s="9" t="s">
        <v>42</v>
      </c>
      <c r="C57" s="9" t="s">
        <v>6</v>
      </c>
      <c r="D57" s="10">
        <v>2600</v>
      </c>
      <c r="E57" s="10">
        <v>200</v>
      </c>
      <c r="F57" s="12"/>
      <c r="G57" s="12"/>
      <c r="H57" s="11">
        <f t="shared" si="0"/>
        <v>0</v>
      </c>
      <c r="I57" s="11">
        <f t="shared" si="1"/>
        <v>0</v>
      </c>
      <c r="J57" s="11">
        <f t="shared" si="2"/>
        <v>0</v>
      </c>
      <c r="K57" s="11">
        <f t="shared" si="3"/>
        <v>0</v>
      </c>
      <c r="L57" s="11">
        <f t="shared" si="4"/>
        <v>0</v>
      </c>
      <c r="M57" s="13"/>
    </row>
    <row r="58" spans="1:13" ht="15">
      <c r="A58" s="9">
        <v>57</v>
      </c>
      <c r="B58" s="9" t="s">
        <v>43</v>
      </c>
      <c r="C58" s="9" t="s">
        <v>6</v>
      </c>
      <c r="D58" s="10">
        <v>400</v>
      </c>
      <c r="E58" s="10">
        <v>250</v>
      </c>
      <c r="F58" s="12"/>
      <c r="G58" s="12"/>
      <c r="H58" s="11">
        <f t="shared" si="0"/>
        <v>0</v>
      </c>
      <c r="I58" s="11">
        <f t="shared" si="1"/>
        <v>0</v>
      </c>
      <c r="J58" s="11">
        <f t="shared" si="2"/>
        <v>0</v>
      </c>
      <c r="K58" s="11">
        <f t="shared" si="3"/>
        <v>0</v>
      </c>
      <c r="L58" s="11">
        <f t="shared" si="4"/>
        <v>0</v>
      </c>
      <c r="M58" s="13"/>
    </row>
    <row r="59" spans="1:13" ht="15">
      <c r="A59" s="9">
        <v>58</v>
      </c>
      <c r="B59" s="9" t="s">
        <v>44</v>
      </c>
      <c r="C59" s="9" t="s">
        <v>6</v>
      </c>
      <c r="D59" s="10">
        <v>2800</v>
      </c>
      <c r="E59" s="10">
        <v>200</v>
      </c>
      <c r="F59" s="12"/>
      <c r="G59" s="12"/>
      <c r="H59" s="11">
        <f t="shared" si="0"/>
        <v>0</v>
      </c>
      <c r="I59" s="11">
        <f t="shared" si="1"/>
        <v>0</v>
      </c>
      <c r="J59" s="11">
        <f t="shared" si="2"/>
        <v>0</v>
      </c>
      <c r="K59" s="11">
        <f t="shared" si="3"/>
        <v>0</v>
      </c>
      <c r="L59" s="11">
        <f t="shared" si="4"/>
        <v>0</v>
      </c>
      <c r="M59" s="13"/>
    </row>
    <row r="60" spans="1:13" ht="15">
      <c r="A60" s="9">
        <v>59</v>
      </c>
      <c r="B60" s="9" t="s">
        <v>45</v>
      </c>
      <c r="C60" s="9" t="s">
        <v>6</v>
      </c>
      <c r="D60" s="10">
        <v>2600</v>
      </c>
      <c r="E60" s="10">
        <v>200</v>
      </c>
      <c r="F60" s="12"/>
      <c r="G60" s="12"/>
      <c r="H60" s="11">
        <f t="shared" si="0"/>
        <v>0</v>
      </c>
      <c r="I60" s="11">
        <f t="shared" si="1"/>
        <v>0</v>
      </c>
      <c r="J60" s="11">
        <f t="shared" si="2"/>
        <v>0</v>
      </c>
      <c r="K60" s="11">
        <f t="shared" si="3"/>
        <v>0</v>
      </c>
      <c r="L60" s="11">
        <f t="shared" si="4"/>
        <v>0</v>
      </c>
      <c r="M60" s="13"/>
    </row>
    <row r="61" spans="1:13" ht="15">
      <c r="A61" s="9">
        <v>60</v>
      </c>
      <c r="B61" s="9" t="s">
        <v>80</v>
      </c>
      <c r="C61" s="9" t="s">
        <v>6</v>
      </c>
      <c r="D61" s="10">
        <v>250</v>
      </c>
      <c r="E61" s="10">
        <v>250</v>
      </c>
      <c r="F61" s="12"/>
      <c r="G61" s="12"/>
      <c r="H61" s="11">
        <f t="shared" si="0"/>
        <v>0</v>
      </c>
      <c r="I61" s="11">
        <f t="shared" si="1"/>
        <v>0</v>
      </c>
      <c r="J61" s="11">
        <f t="shared" si="2"/>
        <v>0</v>
      </c>
      <c r="K61" s="11">
        <f t="shared" si="3"/>
        <v>0</v>
      </c>
      <c r="L61" s="11">
        <f t="shared" si="4"/>
        <v>0</v>
      </c>
      <c r="M61" s="13"/>
    </row>
    <row r="62" spans="1:13" ht="15">
      <c r="A62" s="9">
        <v>61</v>
      </c>
      <c r="B62" s="9" t="s">
        <v>46</v>
      </c>
      <c r="C62" s="9" t="s">
        <v>12</v>
      </c>
      <c r="D62" s="10">
        <v>66500</v>
      </c>
      <c r="E62" s="10">
        <v>1900</v>
      </c>
      <c r="F62" s="12"/>
      <c r="G62" s="12"/>
      <c r="H62" s="11">
        <f t="shared" si="0"/>
        <v>0</v>
      </c>
      <c r="I62" s="11">
        <f t="shared" si="1"/>
        <v>0</v>
      </c>
      <c r="J62" s="11">
        <f t="shared" si="2"/>
        <v>0</v>
      </c>
      <c r="K62" s="11">
        <f t="shared" si="3"/>
        <v>0</v>
      </c>
      <c r="L62" s="11">
        <f t="shared" si="4"/>
        <v>0</v>
      </c>
      <c r="M62" s="13"/>
    </row>
    <row r="63" spans="1:13" ht="15">
      <c r="A63" s="9">
        <v>62</v>
      </c>
      <c r="B63" s="9" t="s">
        <v>47</v>
      </c>
      <c r="C63" s="9" t="s">
        <v>6</v>
      </c>
      <c r="D63" s="10">
        <v>2100</v>
      </c>
      <c r="E63" s="10">
        <v>700</v>
      </c>
      <c r="F63" s="12"/>
      <c r="G63" s="12"/>
      <c r="H63" s="11">
        <f t="shared" si="0"/>
        <v>0</v>
      </c>
      <c r="I63" s="11">
        <f t="shared" si="1"/>
        <v>0</v>
      </c>
      <c r="J63" s="11">
        <f t="shared" si="2"/>
        <v>0</v>
      </c>
      <c r="K63" s="11">
        <f t="shared" si="3"/>
        <v>0</v>
      </c>
      <c r="L63" s="11">
        <f t="shared" si="4"/>
        <v>0</v>
      </c>
      <c r="M63" s="13"/>
    </row>
    <row r="64" spans="1:13" ht="15">
      <c r="A64" s="9">
        <v>63</v>
      </c>
      <c r="B64" s="9" t="s">
        <v>48</v>
      </c>
      <c r="C64" s="9" t="s">
        <v>6</v>
      </c>
      <c r="D64" s="10">
        <v>6600</v>
      </c>
      <c r="E64" s="10">
        <v>1200</v>
      </c>
      <c r="F64" s="12"/>
      <c r="G64" s="12"/>
      <c r="H64" s="11">
        <f t="shared" si="0"/>
        <v>0</v>
      </c>
      <c r="I64" s="11">
        <f t="shared" si="1"/>
        <v>0</v>
      </c>
      <c r="J64" s="11">
        <f t="shared" si="2"/>
        <v>0</v>
      </c>
      <c r="K64" s="11">
        <f t="shared" si="3"/>
        <v>0</v>
      </c>
      <c r="L64" s="11">
        <f t="shared" si="4"/>
        <v>0</v>
      </c>
      <c r="M64" s="13"/>
    </row>
    <row r="65" spans="1:13" ht="15">
      <c r="A65" s="9">
        <v>64</v>
      </c>
      <c r="B65" s="9" t="s">
        <v>97</v>
      </c>
      <c r="C65" s="9" t="s">
        <v>6</v>
      </c>
      <c r="D65" s="10">
        <v>6500</v>
      </c>
      <c r="E65" s="10">
        <v>1200</v>
      </c>
      <c r="F65" s="12"/>
      <c r="G65" s="12"/>
      <c r="H65" s="11">
        <f t="shared" si="0"/>
        <v>0</v>
      </c>
      <c r="I65" s="11">
        <f t="shared" si="1"/>
        <v>0</v>
      </c>
      <c r="J65" s="11">
        <f t="shared" si="2"/>
        <v>0</v>
      </c>
      <c r="K65" s="11">
        <f t="shared" si="3"/>
        <v>0</v>
      </c>
      <c r="L65" s="11">
        <f t="shared" si="4"/>
        <v>0</v>
      </c>
      <c r="M65" s="13"/>
    </row>
    <row r="66" spans="1:13" ht="15">
      <c r="A66" s="9">
        <v>65</v>
      </c>
      <c r="B66" s="9" t="s">
        <v>81</v>
      </c>
      <c r="C66" s="9" t="s">
        <v>6</v>
      </c>
      <c r="D66" s="10">
        <v>100</v>
      </c>
      <c r="E66" s="10">
        <v>250</v>
      </c>
      <c r="F66" s="12"/>
      <c r="G66" s="12"/>
      <c r="H66" s="11">
        <f t="shared" si="0"/>
        <v>0</v>
      </c>
      <c r="I66" s="11">
        <f t="shared" si="1"/>
        <v>0</v>
      </c>
      <c r="J66" s="11">
        <f t="shared" si="2"/>
        <v>0</v>
      </c>
      <c r="K66" s="11">
        <f t="shared" si="3"/>
        <v>0</v>
      </c>
      <c r="L66" s="11">
        <f t="shared" si="4"/>
        <v>0</v>
      </c>
      <c r="M66" s="13"/>
    </row>
    <row r="67" spans="1:13" ht="15">
      <c r="A67" s="9">
        <v>66</v>
      </c>
      <c r="B67" s="9" t="s">
        <v>60</v>
      </c>
      <c r="C67" s="9" t="s">
        <v>49</v>
      </c>
      <c r="D67" s="10">
        <v>300</v>
      </c>
      <c r="E67" s="10">
        <v>250</v>
      </c>
      <c r="F67" s="12"/>
      <c r="G67" s="12"/>
      <c r="H67" s="11">
        <f aca="true" t="shared" si="5" ref="H67:H89">ROUND(G67*1.21,2)</f>
        <v>0</v>
      </c>
      <c r="I67" s="11">
        <f aca="true" t="shared" si="6" ref="I67:I89">ROUND(G67*D67,2)</f>
        <v>0</v>
      </c>
      <c r="J67" s="11">
        <f aca="true" t="shared" si="7" ref="J67:J89">ROUND(H67*D67,2)</f>
        <v>0</v>
      </c>
      <c r="K67" s="11">
        <f aca="true" t="shared" si="8" ref="K67:K89">ROUND(I67*8,2)</f>
        <v>0</v>
      </c>
      <c r="L67" s="11">
        <f aca="true" t="shared" si="9" ref="L67:L89">ROUND(J67*8,2)</f>
        <v>0</v>
      </c>
      <c r="M67" s="13"/>
    </row>
    <row r="68" spans="1:13" ht="15">
      <c r="A68" s="9">
        <v>67</v>
      </c>
      <c r="B68" s="9" t="s">
        <v>50</v>
      </c>
      <c r="C68" s="9" t="s">
        <v>12</v>
      </c>
      <c r="D68" s="10">
        <v>16000</v>
      </c>
      <c r="E68" s="10">
        <v>1900</v>
      </c>
      <c r="F68" s="12"/>
      <c r="G68" s="12"/>
      <c r="H68" s="11">
        <f t="shared" si="5"/>
        <v>0</v>
      </c>
      <c r="I68" s="11">
        <f t="shared" si="6"/>
        <v>0</v>
      </c>
      <c r="J68" s="11">
        <f t="shared" si="7"/>
        <v>0</v>
      </c>
      <c r="K68" s="11">
        <f t="shared" si="8"/>
        <v>0</v>
      </c>
      <c r="L68" s="11">
        <f t="shared" si="9"/>
        <v>0</v>
      </c>
      <c r="M68" s="13"/>
    </row>
    <row r="69" spans="1:13" ht="15">
      <c r="A69" s="9">
        <v>68</v>
      </c>
      <c r="B69" s="9" t="s">
        <v>82</v>
      </c>
      <c r="C69" s="9" t="s">
        <v>6</v>
      </c>
      <c r="D69" s="10">
        <v>900</v>
      </c>
      <c r="E69" s="10">
        <v>200</v>
      </c>
      <c r="F69" s="12"/>
      <c r="G69" s="12"/>
      <c r="H69" s="11">
        <f t="shared" si="5"/>
        <v>0</v>
      </c>
      <c r="I69" s="11">
        <f t="shared" si="6"/>
        <v>0</v>
      </c>
      <c r="J69" s="11">
        <f t="shared" si="7"/>
        <v>0</v>
      </c>
      <c r="K69" s="11">
        <f t="shared" si="8"/>
        <v>0</v>
      </c>
      <c r="L69" s="11">
        <f t="shared" si="9"/>
        <v>0</v>
      </c>
      <c r="M69" s="13"/>
    </row>
    <row r="70" spans="1:13" ht="15">
      <c r="A70" s="9">
        <v>69</v>
      </c>
      <c r="B70" s="9" t="s">
        <v>95</v>
      </c>
      <c r="C70" s="9" t="s">
        <v>6</v>
      </c>
      <c r="D70" s="10">
        <v>5200</v>
      </c>
      <c r="E70" s="10">
        <v>300</v>
      </c>
      <c r="F70" s="12"/>
      <c r="G70" s="12"/>
      <c r="H70" s="11">
        <f t="shared" si="5"/>
        <v>0</v>
      </c>
      <c r="I70" s="11">
        <f t="shared" si="6"/>
        <v>0</v>
      </c>
      <c r="J70" s="11">
        <f t="shared" si="7"/>
        <v>0</v>
      </c>
      <c r="K70" s="11">
        <f t="shared" si="8"/>
        <v>0</v>
      </c>
      <c r="L70" s="11">
        <f t="shared" si="9"/>
        <v>0</v>
      </c>
      <c r="M70" s="13"/>
    </row>
    <row r="71" spans="1:13" ht="15">
      <c r="A71" s="9">
        <v>70</v>
      </c>
      <c r="B71" s="9" t="s">
        <v>51</v>
      </c>
      <c r="C71" s="9" t="s">
        <v>6</v>
      </c>
      <c r="D71" s="10">
        <v>300</v>
      </c>
      <c r="E71" s="10">
        <v>250</v>
      </c>
      <c r="F71" s="12"/>
      <c r="G71" s="12"/>
      <c r="H71" s="11">
        <f t="shared" si="5"/>
        <v>0</v>
      </c>
      <c r="I71" s="11">
        <f t="shared" si="6"/>
        <v>0</v>
      </c>
      <c r="J71" s="11">
        <f t="shared" si="7"/>
        <v>0</v>
      </c>
      <c r="K71" s="11">
        <f t="shared" si="8"/>
        <v>0</v>
      </c>
      <c r="L71" s="11">
        <f t="shared" si="9"/>
        <v>0</v>
      </c>
      <c r="M71" s="13"/>
    </row>
    <row r="72" spans="1:13" ht="15">
      <c r="A72" s="9">
        <v>71</v>
      </c>
      <c r="B72" s="9" t="s">
        <v>83</v>
      </c>
      <c r="C72" s="9" t="s">
        <v>6</v>
      </c>
      <c r="D72" s="10">
        <v>150</v>
      </c>
      <c r="E72" s="10">
        <v>250</v>
      </c>
      <c r="F72" s="12"/>
      <c r="G72" s="12"/>
      <c r="H72" s="11">
        <f t="shared" si="5"/>
        <v>0</v>
      </c>
      <c r="I72" s="11">
        <f t="shared" si="6"/>
        <v>0</v>
      </c>
      <c r="J72" s="11">
        <f t="shared" si="7"/>
        <v>0</v>
      </c>
      <c r="K72" s="11">
        <f t="shared" si="8"/>
        <v>0</v>
      </c>
      <c r="L72" s="11">
        <f t="shared" si="9"/>
        <v>0</v>
      </c>
      <c r="M72" s="13"/>
    </row>
    <row r="73" spans="1:13" ht="15">
      <c r="A73" s="9">
        <v>72</v>
      </c>
      <c r="B73" s="9" t="s">
        <v>84</v>
      </c>
      <c r="C73" s="9" t="s">
        <v>6</v>
      </c>
      <c r="D73" s="10">
        <v>6600</v>
      </c>
      <c r="E73" s="10">
        <v>250</v>
      </c>
      <c r="F73" s="12"/>
      <c r="G73" s="12"/>
      <c r="H73" s="11">
        <f t="shared" si="5"/>
        <v>0</v>
      </c>
      <c r="I73" s="11">
        <f t="shared" si="6"/>
        <v>0</v>
      </c>
      <c r="J73" s="11">
        <f t="shared" si="7"/>
        <v>0</v>
      </c>
      <c r="K73" s="11">
        <f t="shared" si="8"/>
        <v>0</v>
      </c>
      <c r="L73" s="11">
        <f t="shared" si="9"/>
        <v>0</v>
      </c>
      <c r="M73" s="13"/>
    </row>
    <row r="74" spans="1:13" ht="15">
      <c r="A74" s="9">
        <v>73</v>
      </c>
      <c r="B74" s="9" t="s">
        <v>85</v>
      </c>
      <c r="C74" s="9" t="s">
        <v>6</v>
      </c>
      <c r="D74" s="10">
        <v>2000</v>
      </c>
      <c r="E74" s="10">
        <v>250</v>
      </c>
      <c r="F74" s="12"/>
      <c r="G74" s="12"/>
      <c r="H74" s="11">
        <f t="shared" si="5"/>
        <v>0</v>
      </c>
      <c r="I74" s="11">
        <f t="shared" si="6"/>
        <v>0</v>
      </c>
      <c r="J74" s="11">
        <f t="shared" si="7"/>
        <v>0</v>
      </c>
      <c r="K74" s="11">
        <f t="shared" si="8"/>
        <v>0</v>
      </c>
      <c r="L74" s="11">
        <f t="shared" si="9"/>
        <v>0</v>
      </c>
      <c r="M74" s="13"/>
    </row>
    <row r="75" spans="1:13" ht="15">
      <c r="A75" s="9">
        <v>74</v>
      </c>
      <c r="B75" s="9" t="s">
        <v>86</v>
      </c>
      <c r="C75" s="9" t="s">
        <v>6</v>
      </c>
      <c r="D75" s="10">
        <v>2000</v>
      </c>
      <c r="E75" s="10">
        <v>250</v>
      </c>
      <c r="F75" s="12"/>
      <c r="G75" s="12"/>
      <c r="H75" s="11">
        <f t="shared" si="5"/>
        <v>0</v>
      </c>
      <c r="I75" s="11">
        <f t="shared" si="6"/>
        <v>0</v>
      </c>
      <c r="J75" s="11">
        <f t="shared" si="7"/>
        <v>0</v>
      </c>
      <c r="K75" s="11">
        <f t="shared" si="8"/>
        <v>0</v>
      </c>
      <c r="L75" s="11">
        <f t="shared" si="9"/>
        <v>0</v>
      </c>
      <c r="M75" s="13"/>
    </row>
    <row r="76" spans="1:13" ht="15">
      <c r="A76" s="9">
        <v>75</v>
      </c>
      <c r="B76" s="9" t="s">
        <v>96</v>
      </c>
      <c r="C76" s="9" t="s">
        <v>6</v>
      </c>
      <c r="D76" s="10">
        <v>600</v>
      </c>
      <c r="E76" s="10">
        <v>200</v>
      </c>
      <c r="F76" s="12"/>
      <c r="G76" s="12"/>
      <c r="H76" s="11">
        <f t="shared" si="5"/>
        <v>0</v>
      </c>
      <c r="I76" s="11">
        <f t="shared" si="6"/>
        <v>0</v>
      </c>
      <c r="J76" s="11">
        <f t="shared" si="7"/>
        <v>0</v>
      </c>
      <c r="K76" s="11">
        <f t="shared" si="8"/>
        <v>0</v>
      </c>
      <c r="L76" s="11">
        <f t="shared" si="9"/>
        <v>0</v>
      </c>
      <c r="M76" s="13"/>
    </row>
    <row r="77" spans="1:13" ht="15">
      <c r="A77" s="9">
        <v>76</v>
      </c>
      <c r="B77" s="9" t="s">
        <v>52</v>
      </c>
      <c r="C77" s="9" t="s">
        <v>12</v>
      </c>
      <c r="D77" s="10">
        <v>64000</v>
      </c>
      <c r="E77" s="10">
        <v>2300</v>
      </c>
      <c r="F77" s="12"/>
      <c r="G77" s="12"/>
      <c r="H77" s="11">
        <f t="shared" si="5"/>
        <v>0</v>
      </c>
      <c r="I77" s="11">
        <f t="shared" si="6"/>
        <v>0</v>
      </c>
      <c r="J77" s="11">
        <f t="shared" si="7"/>
        <v>0</v>
      </c>
      <c r="K77" s="11">
        <f t="shared" si="8"/>
        <v>0</v>
      </c>
      <c r="L77" s="11">
        <f t="shared" si="9"/>
        <v>0</v>
      </c>
      <c r="M77" s="13"/>
    </row>
    <row r="78" spans="1:13" ht="15">
      <c r="A78" s="9">
        <v>77</v>
      </c>
      <c r="B78" s="9" t="s">
        <v>87</v>
      </c>
      <c r="C78" s="9" t="s">
        <v>6</v>
      </c>
      <c r="D78" s="10">
        <v>300</v>
      </c>
      <c r="E78" s="10">
        <v>250</v>
      </c>
      <c r="F78" s="12"/>
      <c r="G78" s="12"/>
      <c r="H78" s="11">
        <f t="shared" si="5"/>
        <v>0</v>
      </c>
      <c r="I78" s="11">
        <f t="shared" si="6"/>
        <v>0</v>
      </c>
      <c r="J78" s="11">
        <f t="shared" si="7"/>
        <v>0</v>
      </c>
      <c r="K78" s="11">
        <f t="shared" si="8"/>
        <v>0</v>
      </c>
      <c r="L78" s="11">
        <f t="shared" si="9"/>
        <v>0</v>
      </c>
      <c r="M78" s="13"/>
    </row>
    <row r="79" spans="1:13" ht="15">
      <c r="A79" s="9">
        <v>78</v>
      </c>
      <c r="B79" s="9" t="s">
        <v>88</v>
      </c>
      <c r="C79" s="9" t="s">
        <v>6</v>
      </c>
      <c r="D79" s="10">
        <v>8000</v>
      </c>
      <c r="E79" s="10">
        <v>250</v>
      </c>
      <c r="F79" s="12"/>
      <c r="G79" s="12"/>
      <c r="H79" s="11">
        <f t="shared" si="5"/>
        <v>0</v>
      </c>
      <c r="I79" s="11">
        <f t="shared" si="6"/>
        <v>0</v>
      </c>
      <c r="J79" s="11">
        <f t="shared" si="7"/>
        <v>0</v>
      </c>
      <c r="K79" s="11">
        <f t="shared" si="8"/>
        <v>0</v>
      </c>
      <c r="L79" s="11">
        <f t="shared" si="9"/>
        <v>0</v>
      </c>
      <c r="M79" s="13"/>
    </row>
    <row r="80" spans="1:13" ht="15">
      <c r="A80" s="9">
        <v>79</v>
      </c>
      <c r="B80" s="9" t="s">
        <v>53</v>
      </c>
      <c r="C80" s="9" t="s">
        <v>6</v>
      </c>
      <c r="D80" s="10">
        <v>11000</v>
      </c>
      <c r="E80" s="10">
        <v>1400</v>
      </c>
      <c r="F80" s="12"/>
      <c r="G80" s="12"/>
      <c r="H80" s="11">
        <f t="shared" si="5"/>
        <v>0</v>
      </c>
      <c r="I80" s="11">
        <f t="shared" si="6"/>
        <v>0</v>
      </c>
      <c r="J80" s="11">
        <f t="shared" si="7"/>
        <v>0</v>
      </c>
      <c r="K80" s="11">
        <f t="shared" si="8"/>
        <v>0</v>
      </c>
      <c r="L80" s="11">
        <f t="shared" si="9"/>
        <v>0</v>
      </c>
      <c r="M80" s="13"/>
    </row>
    <row r="81" spans="1:13" ht="15">
      <c r="A81" s="9">
        <v>80</v>
      </c>
      <c r="B81" s="9" t="s">
        <v>89</v>
      </c>
      <c r="C81" s="9" t="s">
        <v>6</v>
      </c>
      <c r="D81" s="10">
        <v>700</v>
      </c>
      <c r="E81" s="10">
        <v>250</v>
      </c>
      <c r="F81" s="12"/>
      <c r="G81" s="12"/>
      <c r="H81" s="11">
        <f t="shared" si="5"/>
        <v>0</v>
      </c>
      <c r="I81" s="11">
        <f t="shared" si="6"/>
        <v>0</v>
      </c>
      <c r="J81" s="11">
        <f t="shared" si="7"/>
        <v>0</v>
      </c>
      <c r="K81" s="11">
        <f t="shared" si="8"/>
        <v>0</v>
      </c>
      <c r="L81" s="11">
        <f t="shared" si="9"/>
        <v>0</v>
      </c>
      <c r="M81" s="13"/>
    </row>
    <row r="82" spans="1:13" ht="15">
      <c r="A82" s="9">
        <v>81</v>
      </c>
      <c r="B82" s="9" t="s">
        <v>54</v>
      </c>
      <c r="C82" s="9" t="s">
        <v>6</v>
      </c>
      <c r="D82" s="10">
        <v>2700</v>
      </c>
      <c r="E82" s="10">
        <v>250</v>
      </c>
      <c r="F82" s="12"/>
      <c r="G82" s="12"/>
      <c r="H82" s="11">
        <f t="shared" si="5"/>
        <v>0</v>
      </c>
      <c r="I82" s="11">
        <f t="shared" si="6"/>
        <v>0</v>
      </c>
      <c r="J82" s="11">
        <f t="shared" si="7"/>
        <v>0</v>
      </c>
      <c r="K82" s="11">
        <f t="shared" si="8"/>
        <v>0</v>
      </c>
      <c r="L82" s="11">
        <f t="shared" si="9"/>
        <v>0</v>
      </c>
      <c r="M82" s="13"/>
    </row>
    <row r="83" spans="1:13" ht="15">
      <c r="A83" s="9">
        <v>82</v>
      </c>
      <c r="B83" s="9" t="s">
        <v>90</v>
      </c>
      <c r="C83" s="9" t="s">
        <v>6</v>
      </c>
      <c r="D83" s="10">
        <v>8400</v>
      </c>
      <c r="E83" s="10">
        <v>250</v>
      </c>
      <c r="F83" s="12"/>
      <c r="G83" s="12"/>
      <c r="H83" s="11">
        <f t="shared" si="5"/>
        <v>0</v>
      </c>
      <c r="I83" s="11">
        <f t="shared" si="6"/>
        <v>0</v>
      </c>
      <c r="J83" s="11">
        <f t="shared" si="7"/>
        <v>0</v>
      </c>
      <c r="K83" s="11">
        <f t="shared" si="8"/>
        <v>0</v>
      </c>
      <c r="L83" s="11">
        <f t="shared" si="9"/>
        <v>0</v>
      </c>
      <c r="M83" s="13"/>
    </row>
    <row r="84" spans="1:13" ht="15">
      <c r="A84" s="9">
        <v>83</v>
      </c>
      <c r="B84" s="9" t="s">
        <v>55</v>
      </c>
      <c r="C84" s="9" t="s">
        <v>12</v>
      </c>
      <c r="D84" s="10">
        <v>63500</v>
      </c>
      <c r="E84" s="10">
        <v>1900</v>
      </c>
      <c r="F84" s="12"/>
      <c r="G84" s="12"/>
      <c r="H84" s="11">
        <f t="shared" si="5"/>
        <v>0</v>
      </c>
      <c r="I84" s="11">
        <f t="shared" si="6"/>
        <v>0</v>
      </c>
      <c r="J84" s="11">
        <f t="shared" si="7"/>
        <v>0</v>
      </c>
      <c r="K84" s="11">
        <f t="shared" si="8"/>
        <v>0</v>
      </c>
      <c r="L84" s="11">
        <f t="shared" si="9"/>
        <v>0</v>
      </c>
      <c r="M84" s="13"/>
    </row>
    <row r="85" spans="1:13" ht="15">
      <c r="A85" s="9">
        <v>84</v>
      </c>
      <c r="B85" s="9" t="s">
        <v>56</v>
      </c>
      <c r="C85" s="9" t="s">
        <v>6</v>
      </c>
      <c r="D85" s="10">
        <v>350</v>
      </c>
      <c r="E85" s="10">
        <v>200</v>
      </c>
      <c r="F85" s="12"/>
      <c r="G85" s="12"/>
      <c r="H85" s="11">
        <f t="shared" si="5"/>
        <v>0</v>
      </c>
      <c r="I85" s="11">
        <f t="shared" si="6"/>
        <v>0</v>
      </c>
      <c r="J85" s="11">
        <f t="shared" si="7"/>
        <v>0</v>
      </c>
      <c r="K85" s="11">
        <f t="shared" si="8"/>
        <v>0</v>
      </c>
      <c r="L85" s="11">
        <f t="shared" si="9"/>
        <v>0</v>
      </c>
      <c r="M85" s="13"/>
    </row>
    <row r="86" spans="1:13" ht="15">
      <c r="A86" s="9">
        <v>85</v>
      </c>
      <c r="B86" s="9" t="s">
        <v>57</v>
      </c>
      <c r="C86" s="9" t="s">
        <v>12</v>
      </c>
      <c r="D86" s="10">
        <v>23000</v>
      </c>
      <c r="E86" s="10">
        <v>1200</v>
      </c>
      <c r="F86" s="12"/>
      <c r="G86" s="12"/>
      <c r="H86" s="11">
        <f t="shared" si="5"/>
        <v>0</v>
      </c>
      <c r="I86" s="11">
        <f t="shared" si="6"/>
        <v>0</v>
      </c>
      <c r="J86" s="11">
        <f t="shared" si="7"/>
        <v>0</v>
      </c>
      <c r="K86" s="11">
        <f t="shared" si="8"/>
        <v>0</v>
      </c>
      <c r="L86" s="11">
        <f t="shared" si="9"/>
        <v>0</v>
      </c>
      <c r="M86" s="13"/>
    </row>
    <row r="87" spans="1:13" ht="15">
      <c r="A87" s="9">
        <v>86</v>
      </c>
      <c r="B87" s="9" t="s">
        <v>91</v>
      </c>
      <c r="C87" s="9" t="s">
        <v>6</v>
      </c>
      <c r="D87" s="10">
        <v>2200</v>
      </c>
      <c r="E87" s="10">
        <v>250</v>
      </c>
      <c r="F87" s="12"/>
      <c r="G87" s="12"/>
      <c r="H87" s="11">
        <f t="shared" si="5"/>
        <v>0</v>
      </c>
      <c r="I87" s="11">
        <f t="shared" si="6"/>
        <v>0</v>
      </c>
      <c r="J87" s="11">
        <f t="shared" si="7"/>
        <v>0</v>
      </c>
      <c r="K87" s="11">
        <f t="shared" si="8"/>
        <v>0</v>
      </c>
      <c r="L87" s="11">
        <f t="shared" si="9"/>
        <v>0</v>
      </c>
      <c r="M87" s="13"/>
    </row>
    <row r="88" spans="1:13" ht="15">
      <c r="A88" s="9">
        <v>87</v>
      </c>
      <c r="B88" s="9" t="s">
        <v>58</v>
      </c>
      <c r="C88" s="9" t="s">
        <v>6</v>
      </c>
      <c r="D88" s="10">
        <v>4200</v>
      </c>
      <c r="E88" s="10">
        <v>1200</v>
      </c>
      <c r="F88" s="12"/>
      <c r="G88" s="12"/>
      <c r="H88" s="11">
        <f t="shared" si="5"/>
        <v>0</v>
      </c>
      <c r="I88" s="11">
        <f t="shared" si="6"/>
        <v>0</v>
      </c>
      <c r="J88" s="11">
        <f t="shared" si="7"/>
        <v>0</v>
      </c>
      <c r="K88" s="11">
        <f t="shared" si="8"/>
        <v>0</v>
      </c>
      <c r="L88" s="11">
        <f t="shared" si="9"/>
        <v>0</v>
      </c>
      <c r="M88" s="13"/>
    </row>
    <row r="89" spans="1:13" ht="15">
      <c r="A89" s="9">
        <v>88</v>
      </c>
      <c r="B89" s="9" t="s">
        <v>92</v>
      </c>
      <c r="C89" s="9" t="s">
        <v>6</v>
      </c>
      <c r="D89" s="10">
        <v>2100</v>
      </c>
      <c r="E89" s="10">
        <v>500</v>
      </c>
      <c r="F89" s="12"/>
      <c r="G89" s="12"/>
      <c r="H89" s="11">
        <f t="shared" si="5"/>
        <v>0</v>
      </c>
      <c r="I89" s="11">
        <f t="shared" si="6"/>
        <v>0</v>
      </c>
      <c r="J89" s="11">
        <f t="shared" si="7"/>
        <v>0</v>
      </c>
      <c r="K89" s="11">
        <f t="shared" si="8"/>
        <v>0</v>
      </c>
      <c r="L89" s="11">
        <f t="shared" si="9"/>
        <v>0</v>
      </c>
      <c r="M89" s="13"/>
    </row>
    <row r="90" spans="1:13" ht="15">
      <c r="A90" s="3"/>
      <c r="B90" s="6" t="s">
        <v>115</v>
      </c>
      <c r="C90" s="6"/>
      <c r="D90" s="42"/>
      <c r="E90" s="43"/>
      <c r="F90" s="14"/>
      <c r="G90" s="6"/>
      <c r="H90" s="7"/>
      <c r="I90" s="7">
        <f>SUM(I2:I89)</f>
        <v>0</v>
      </c>
      <c r="J90" s="7">
        <f>SUM(J2:J89)</f>
        <v>0</v>
      </c>
      <c r="K90" s="7">
        <f aca="true" t="shared" si="10" ref="K90:L90">SUM(K2:K89)</f>
        <v>0</v>
      </c>
      <c r="L90" s="7">
        <f t="shared" si="10"/>
        <v>0</v>
      </c>
      <c r="M90" s="8"/>
    </row>
    <row r="92" spans="1:8" ht="30">
      <c r="A92" s="40" t="s">
        <v>133</v>
      </c>
      <c r="B92" s="15" t="s">
        <v>119</v>
      </c>
      <c r="C92" s="7">
        <f>I90</f>
        <v>0</v>
      </c>
      <c r="F92" s="44" t="s">
        <v>121</v>
      </c>
      <c r="G92" s="44"/>
      <c r="H92" s="7">
        <f>K90</f>
        <v>0</v>
      </c>
    </row>
    <row r="93" spans="1:8" ht="30">
      <c r="A93" s="40" t="s">
        <v>134</v>
      </c>
      <c r="B93" s="15" t="s">
        <v>120</v>
      </c>
      <c r="C93" s="16">
        <f>'Nepovinné metody 5B'!I15</f>
        <v>0</v>
      </c>
      <c r="F93" s="44" t="s">
        <v>122</v>
      </c>
      <c r="G93" s="44"/>
      <c r="H93" s="16">
        <f>'Nepovinné metody 5B'!K15</f>
        <v>0</v>
      </c>
    </row>
    <row r="94" spans="1:8" ht="30">
      <c r="A94" s="40" t="s">
        <v>135</v>
      </c>
      <c r="B94" s="15" t="s">
        <v>125</v>
      </c>
      <c r="C94" s="7">
        <f>'Nepovinné metody 5B'!Q15</f>
        <v>4863867.5</v>
      </c>
      <c r="F94" s="44" t="s">
        <v>128</v>
      </c>
      <c r="G94" s="44"/>
      <c r="H94" s="7">
        <f>'Nepovinné metody 5B'!R15</f>
        <v>38910940</v>
      </c>
    </row>
    <row r="95" spans="2:8" ht="30" customHeight="1">
      <c r="B95" s="30" t="s">
        <v>123</v>
      </c>
      <c r="C95" s="28">
        <f>SUM(SUM(C92:C94))</f>
        <v>4863867.5</v>
      </c>
      <c r="F95" s="45" t="s">
        <v>124</v>
      </c>
      <c r="G95" s="45"/>
      <c r="H95" s="28">
        <f>SUM(SUM(H92:H94))</f>
        <v>38910940</v>
      </c>
    </row>
    <row r="96" ht="15">
      <c r="C96" s="17"/>
    </row>
    <row r="97" spans="2:3" ht="30">
      <c r="B97" s="31" t="s">
        <v>116</v>
      </c>
      <c r="C97" s="32" t="e">
        <f>(COUNTIF(F2:F89,"ano")+COUNTIF('Nepovinné metody 5B'!F2:F14,"ano"))/((COUNTIF(F2:F89,"ne")+COUNTIF(F2:F89,"ano"))+COUNTIF('Nepovinné metody 5B'!F2:F14,"ano")+COUNTIF('Nepovinné metody 5B'!F2:F14,"ne"))</f>
        <v>#DIV/0!</v>
      </c>
    </row>
    <row r="103" ht="15">
      <c r="C103" s="29" t="s">
        <v>117</v>
      </c>
    </row>
    <row r="104" ht="15">
      <c r="C104" s="29" t="s">
        <v>118</v>
      </c>
    </row>
  </sheetData>
  <sheetProtection algorithmName="SHA-512" hashValue="TShf/e5m+zGNZiyUIwu3m/TMVuKpFDP/zTVg08PALH2jaGvlVsF9ndAMYfDMLl43dNU+EEb1k1frk5p+XdrqGA==" saltValue="dkgmb4ZcAh/5X6Qiv0NFCw==" spinCount="100000" sheet="1" objects="1" scenarios="1"/>
  <mergeCells count="5">
    <mergeCell ref="D90:E90"/>
    <mergeCell ref="F92:G92"/>
    <mergeCell ref="F93:G93"/>
    <mergeCell ref="F94:G94"/>
    <mergeCell ref="F95:G95"/>
  </mergeCells>
  <conditionalFormatting sqref="F2:F89">
    <cfRule type="cellIs" priority="4" dxfId="4" operator="equal">
      <formula>"ne"</formula>
    </cfRule>
    <cfRule type="cellIs" priority="5" dxfId="3" operator="equal">
      <formula>"ano"</formula>
    </cfRule>
  </conditionalFormatting>
  <conditionalFormatting sqref="M2:M89 F2:G89">
    <cfRule type="expression" priority="6" dxfId="0">
      <formula>MOD(ROW(),2)=0</formula>
    </cfRule>
  </conditionalFormatting>
  <conditionalFormatting sqref="A2:E89 H2:L89">
    <cfRule type="expression" priority="2" dxfId="2">
      <formula>MOD(ROW(),2)=0</formula>
    </cfRule>
  </conditionalFormatting>
  <dataValidations count="1">
    <dataValidation type="list" allowBlank="1" showInputMessage="1" showErrorMessage="1" sqref="F2:F89">
      <formula1>$C$103:$C$104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 topLeftCell="A1">
      <selection activeCell="R17" sqref="R17"/>
    </sheetView>
  </sheetViews>
  <sheetFormatPr defaultColWidth="9.140625" defaultRowHeight="15"/>
  <cols>
    <col min="1" max="1" width="6.57421875" style="0" bestFit="1" customWidth="1"/>
    <col min="2" max="2" width="29.140625" style="0" customWidth="1"/>
    <col min="3" max="3" width="17.00390625" style="0" customWidth="1"/>
    <col min="6" max="6" width="14.00390625" style="0" customWidth="1"/>
    <col min="7" max="7" width="15.8515625" style="0" customWidth="1"/>
    <col min="8" max="8" width="14.421875" style="0" customWidth="1"/>
    <col min="9" max="9" width="15.00390625" style="0" customWidth="1"/>
    <col min="10" max="12" width="14.28125" style="0" customWidth="1"/>
    <col min="13" max="13" width="11.421875" style="0" bestFit="1" customWidth="1"/>
    <col min="14" max="14" width="11.57421875" style="0" customWidth="1"/>
    <col min="16" max="16" width="13.7109375" style="0" customWidth="1"/>
    <col min="17" max="17" width="17.7109375" style="0" customWidth="1"/>
    <col min="18" max="18" width="16.421875" style="0" customWidth="1"/>
    <col min="19" max="19" width="37.8515625" style="0" customWidth="1"/>
  </cols>
  <sheetData>
    <row r="1" spans="1:19" s="21" customFormat="1" ht="63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136</v>
      </c>
      <c r="H1" s="19" t="s">
        <v>126</v>
      </c>
      <c r="I1" s="19" t="s">
        <v>132</v>
      </c>
      <c r="J1" s="19" t="s">
        <v>129</v>
      </c>
      <c r="K1" s="19" t="s">
        <v>130</v>
      </c>
      <c r="L1" s="19" t="s">
        <v>131</v>
      </c>
      <c r="M1" s="20" t="s">
        <v>99</v>
      </c>
      <c r="N1" s="20" t="s">
        <v>100</v>
      </c>
      <c r="O1" s="20" t="s">
        <v>101</v>
      </c>
      <c r="P1" s="20" t="s">
        <v>127</v>
      </c>
      <c r="Q1" s="20" t="s">
        <v>137</v>
      </c>
      <c r="R1" s="20" t="s">
        <v>138</v>
      </c>
      <c r="S1" s="2" t="s">
        <v>98</v>
      </c>
    </row>
    <row r="2" spans="1:19" ht="15">
      <c r="A2" s="3">
        <v>1</v>
      </c>
      <c r="B2" s="3" t="s">
        <v>102</v>
      </c>
      <c r="C2" s="3" t="s">
        <v>7</v>
      </c>
      <c r="D2" s="5">
        <v>250</v>
      </c>
      <c r="E2" s="5">
        <v>250</v>
      </c>
      <c r="F2" s="13"/>
      <c r="G2" s="12"/>
      <c r="H2" s="22">
        <f>ROUND(G2*1.21,2)</f>
        <v>0</v>
      </c>
      <c r="I2" s="22">
        <f>ROUND(G2*D2,2)</f>
        <v>0</v>
      </c>
      <c r="J2" s="4">
        <f>ROUND(H2*D2,2)</f>
        <v>0</v>
      </c>
      <c r="K2" s="4">
        <f>ROUND(I2*8,2)</f>
        <v>0</v>
      </c>
      <c r="L2" s="4">
        <f>ROUND(J2*8,2)</f>
        <v>0</v>
      </c>
      <c r="M2" s="23">
        <v>128</v>
      </c>
      <c r="N2" s="23">
        <f>(D2*M2)</f>
        <v>32000</v>
      </c>
      <c r="O2" s="24">
        <v>1.15</v>
      </c>
      <c r="P2" s="22">
        <f>ROUND(N2*O2,2)</f>
        <v>36800</v>
      </c>
      <c r="Q2" s="22">
        <f>IF(ISBLANK(G2),P2,"")</f>
        <v>36800</v>
      </c>
      <c r="R2" s="4">
        <f aca="true" t="shared" si="0" ref="R2:R14">IF(ISBLANK(G2),P2*8,"")</f>
        <v>294400</v>
      </c>
      <c r="S2" s="13"/>
    </row>
    <row r="3" spans="1:19" ht="15">
      <c r="A3" s="3">
        <v>2</v>
      </c>
      <c r="B3" s="3" t="s">
        <v>103</v>
      </c>
      <c r="C3" s="3" t="s">
        <v>6</v>
      </c>
      <c r="D3" s="5">
        <v>300</v>
      </c>
      <c r="E3" s="5">
        <v>250</v>
      </c>
      <c r="F3" s="13"/>
      <c r="G3" s="12"/>
      <c r="H3" s="22">
        <f aca="true" t="shared" si="1" ref="H3:H14">ROUND(G3*1.21,2)</f>
        <v>0</v>
      </c>
      <c r="I3" s="22">
        <f aca="true" t="shared" si="2" ref="I3:I14">ROUND(G3*D3,2)</f>
        <v>0</v>
      </c>
      <c r="J3" s="4">
        <f aca="true" t="shared" si="3" ref="J3:J14">ROUND(H3*D3,2)</f>
        <v>0</v>
      </c>
      <c r="K3" s="4">
        <f aca="true" t="shared" si="4" ref="K3:K14">ROUND(I3*8,2)</f>
        <v>0</v>
      </c>
      <c r="L3" s="4">
        <f aca="true" t="shared" si="5" ref="L3:L14">ROUND(J3*8,2)</f>
        <v>0</v>
      </c>
      <c r="M3" s="23">
        <v>358</v>
      </c>
      <c r="N3" s="23">
        <f aca="true" t="shared" si="6" ref="N3:N14">(D3*M3)</f>
        <v>107400</v>
      </c>
      <c r="O3" s="24">
        <v>1.15</v>
      </c>
      <c r="P3" s="22">
        <f aca="true" t="shared" si="7" ref="P3:P14">ROUND(N3*O3,2)</f>
        <v>123510</v>
      </c>
      <c r="Q3" s="22">
        <f aca="true" t="shared" si="8" ref="Q3:Q14">IF(ISBLANK(G3),P3,"")</f>
        <v>123510</v>
      </c>
      <c r="R3" s="4">
        <f t="shared" si="0"/>
        <v>988080</v>
      </c>
      <c r="S3" s="13"/>
    </row>
    <row r="4" spans="1:19" ht="15">
      <c r="A4" s="3">
        <v>3</v>
      </c>
      <c r="B4" s="3" t="s">
        <v>104</v>
      </c>
      <c r="C4" s="3" t="s">
        <v>6</v>
      </c>
      <c r="D4" s="5">
        <v>200</v>
      </c>
      <c r="E4" s="5">
        <v>250</v>
      </c>
      <c r="F4" s="13"/>
      <c r="G4" s="12"/>
      <c r="H4" s="22">
        <f t="shared" si="1"/>
        <v>0</v>
      </c>
      <c r="I4" s="22">
        <f t="shared" si="2"/>
        <v>0</v>
      </c>
      <c r="J4" s="4">
        <f t="shared" si="3"/>
        <v>0</v>
      </c>
      <c r="K4" s="4">
        <f t="shared" si="4"/>
        <v>0</v>
      </c>
      <c r="L4" s="4">
        <f t="shared" si="5"/>
        <v>0</v>
      </c>
      <c r="M4" s="23">
        <v>350</v>
      </c>
      <c r="N4" s="23">
        <f t="shared" si="6"/>
        <v>70000</v>
      </c>
      <c r="O4" s="24">
        <v>1.15</v>
      </c>
      <c r="P4" s="22">
        <f t="shared" si="7"/>
        <v>80500</v>
      </c>
      <c r="Q4" s="22">
        <f t="shared" si="8"/>
        <v>80500</v>
      </c>
      <c r="R4" s="4">
        <f t="shared" si="0"/>
        <v>644000</v>
      </c>
      <c r="S4" s="13"/>
    </row>
    <row r="5" spans="1:19" ht="15">
      <c r="A5" s="3">
        <v>4</v>
      </c>
      <c r="B5" s="3" t="s">
        <v>105</v>
      </c>
      <c r="C5" s="3" t="s">
        <v>6</v>
      </c>
      <c r="D5" s="5">
        <v>400</v>
      </c>
      <c r="E5" s="5">
        <v>100</v>
      </c>
      <c r="F5" s="13"/>
      <c r="G5" s="12"/>
      <c r="H5" s="22">
        <f t="shared" si="1"/>
        <v>0</v>
      </c>
      <c r="I5" s="22">
        <f t="shared" si="2"/>
        <v>0</v>
      </c>
      <c r="J5" s="4">
        <f t="shared" si="3"/>
        <v>0</v>
      </c>
      <c r="K5" s="4">
        <f t="shared" si="4"/>
        <v>0</v>
      </c>
      <c r="L5" s="4">
        <f t="shared" si="5"/>
        <v>0</v>
      </c>
      <c r="M5" s="23">
        <v>668</v>
      </c>
      <c r="N5" s="23">
        <f t="shared" si="6"/>
        <v>267200</v>
      </c>
      <c r="O5" s="24">
        <v>1.15</v>
      </c>
      <c r="P5" s="22">
        <f t="shared" si="7"/>
        <v>307280</v>
      </c>
      <c r="Q5" s="22">
        <f t="shared" si="8"/>
        <v>307280</v>
      </c>
      <c r="R5" s="4">
        <f t="shared" si="0"/>
        <v>2458240</v>
      </c>
      <c r="S5" s="13"/>
    </row>
    <row r="6" spans="1:19" ht="15">
      <c r="A6" s="3">
        <v>5</v>
      </c>
      <c r="B6" s="3" t="s">
        <v>106</v>
      </c>
      <c r="C6" s="3" t="s">
        <v>6</v>
      </c>
      <c r="D6" s="5">
        <v>100</v>
      </c>
      <c r="E6" s="5">
        <v>100</v>
      </c>
      <c r="F6" s="13"/>
      <c r="G6" s="12"/>
      <c r="H6" s="22">
        <f t="shared" si="1"/>
        <v>0</v>
      </c>
      <c r="I6" s="22">
        <f t="shared" si="2"/>
        <v>0</v>
      </c>
      <c r="J6" s="4">
        <f t="shared" si="3"/>
        <v>0</v>
      </c>
      <c r="K6" s="4">
        <f t="shared" si="4"/>
        <v>0</v>
      </c>
      <c r="L6" s="4">
        <f t="shared" si="5"/>
        <v>0</v>
      </c>
      <c r="M6" s="23">
        <v>308</v>
      </c>
      <c r="N6" s="23">
        <f t="shared" si="6"/>
        <v>30800</v>
      </c>
      <c r="O6" s="24">
        <v>1.15</v>
      </c>
      <c r="P6" s="22">
        <f t="shared" si="7"/>
        <v>35420</v>
      </c>
      <c r="Q6" s="22">
        <f t="shared" si="8"/>
        <v>35420</v>
      </c>
      <c r="R6" s="4">
        <f t="shared" si="0"/>
        <v>283360</v>
      </c>
      <c r="S6" s="13"/>
    </row>
    <row r="7" spans="1:19" ht="15">
      <c r="A7" s="3">
        <v>6</v>
      </c>
      <c r="B7" s="3" t="s">
        <v>107</v>
      </c>
      <c r="C7" s="3" t="s">
        <v>6</v>
      </c>
      <c r="D7" s="5">
        <v>200</v>
      </c>
      <c r="E7" s="5">
        <v>250</v>
      </c>
      <c r="F7" s="13"/>
      <c r="G7" s="12"/>
      <c r="H7" s="22">
        <f t="shared" si="1"/>
        <v>0</v>
      </c>
      <c r="I7" s="22">
        <f t="shared" si="2"/>
        <v>0</v>
      </c>
      <c r="J7" s="4">
        <f t="shared" si="3"/>
        <v>0</v>
      </c>
      <c r="K7" s="4">
        <f t="shared" si="4"/>
        <v>0</v>
      </c>
      <c r="L7" s="4">
        <f t="shared" si="5"/>
        <v>0</v>
      </c>
      <c r="M7" s="23">
        <v>641</v>
      </c>
      <c r="N7" s="23">
        <f t="shared" si="6"/>
        <v>128200</v>
      </c>
      <c r="O7" s="24">
        <v>1.15</v>
      </c>
      <c r="P7" s="22">
        <f t="shared" si="7"/>
        <v>147430</v>
      </c>
      <c r="Q7" s="22">
        <f t="shared" si="8"/>
        <v>147430</v>
      </c>
      <c r="R7" s="4">
        <f t="shared" si="0"/>
        <v>1179440</v>
      </c>
      <c r="S7" s="13"/>
    </row>
    <row r="8" spans="1:19" ht="15">
      <c r="A8" s="3">
        <v>7</v>
      </c>
      <c r="B8" s="3" t="s">
        <v>108</v>
      </c>
      <c r="C8" s="3" t="s">
        <v>6</v>
      </c>
      <c r="D8" s="5">
        <v>150</v>
      </c>
      <c r="E8" s="5">
        <v>250</v>
      </c>
      <c r="F8" s="13"/>
      <c r="G8" s="12"/>
      <c r="H8" s="22">
        <f t="shared" si="1"/>
        <v>0</v>
      </c>
      <c r="I8" s="22">
        <f t="shared" si="2"/>
        <v>0</v>
      </c>
      <c r="J8" s="4">
        <f t="shared" si="3"/>
        <v>0</v>
      </c>
      <c r="K8" s="4">
        <f t="shared" si="4"/>
        <v>0</v>
      </c>
      <c r="L8" s="4">
        <f t="shared" si="5"/>
        <v>0</v>
      </c>
      <c r="M8" s="23">
        <v>229</v>
      </c>
      <c r="N8" s="23">
        <f t="shared" si="6"/>
        <v>34350</v>
      </c>
      <c r="O8" s="24">
        <v>1.15</v>
      </c>
      <c r="P8" s="22">
        <f t="shared" si="7"/>
        <v>39502.5</v>
      </c>
      <c r="Q8" s="22">
        <f t="shared" si="8"/>
        <v>39502.5</v>
      </c>
      <c r="R8" s="4">
        <f t="shared" si="0"/>
        <v>316020</v>
      </c>
      <c r="S8" s="13"/>
    </row>
    <row r="9" spans="1:19" ht="15">
      <c r="A9" s="3">
        <v>8</v>
      </c>
      <c r="B9" s="3" t="s">
        <v>109</v>
      </c>
      <c r="C9" s="3" t="s">
        <v>6</v>
      </c>
      <c r="D9" s="5">
        <v>1000</v>
      </c>
      <c r="E9" s="5">
        <v>250</v>
      </c>
      <c r="F9" s="13"/>
      <c r="G9" s="12"/>
      <c r="H9" s="22">
        <f t="shared" si="1"/>
        <v>0</v>
      </c>
      <c r="I9" s="22">
        <f t="shared" si="2"/>
        <v>0</v>
      </c>
      <c r="J9" s="4">
        <f t="shared" si="3"/>
        <v>0</v>
      </c>
      <c r="K9" s="4">
        <f t="shared" si="4"/>
        <v>0</v>
      </c>
      <c r="L9" s="4">
        <f t="shared" si="5"/>
        <v>0</v>
      </c>
      <c r="M9" s="23">
        <v>780</v>
      </c>
      <c r="N9" s="23">
        <f t="shared" si="6"/>
        <v>780000</v>
      </c>
      <c r="O9" s="24">
        <v>1.15</v>
      </c>
      <c r="P9" s="22">
        <f t="shared" si="7"/>
        <v>897000</v>
      </c>
      <c r="Q9" s="22">
        <f t="shared" si="8"/>
        <v>897000</v>
      </c>
      <c r="R9" s="4">
        <f t="shared" si="0"/>
        <v>7176000</v>
      </c>
      <c r="S9" s="13"/>
    </row>
    <row r="10" spans="1:19" ht="15">
      <c r="A10" s="3">
        <v>9</v>
      </c>
      <c r="B10" s="3" t="s">
        <v>110</v>
      </c>
      <c r="C10" s="3" t="s">
        <v>6</v>
      </c>
      <c r="D10" s="5">
        <v>1700</v>
      </c>
      <c r="E10" s="5">
        <v>300</v>
      </c>
      <c r="F10" s="13"/>
      <c r="G10" s="12"/>
      <c r="H10" s="22">
        <f t="shared" si="1"/>
        <v>0</v>
      </c>
      <c r="I10" s="22">
        <f t="shared" si="2"/>
        <v>0</v>
      </c>
      <c r="J10" s="4">
        <f t="shared" si="3"/>
        <v>0</v>
      </c>
      <c r="K10" s="4">
        <f t="shared" si="4"/>
        <v>0</v>
      </c>
      <c r="L10" s="4">
        <f t="shared" si="5"/>
        <v>0</v>
      </c>
      <c r="M10" s="23">
        <v>425</v>
      </c>
      <c r="N10" s="23">
        <f t="shared" si="6"/>
        <v>722500</v>
      </c>
      <c r="O10" s="24">
        <v>1.15</v>
      </c>
      <c r="P10" s="22">
        <f t="shared" si="7"/>
        <v>830875</v>
      </c>
      <c r="Q10" s="22">
        <f t="shared" si="8"/>
        <v>830875</v>
      </c>
      <c r="R10" s="4">
        <f t="shared" si="0"/>
        <v>6647000</v>
      </c>
      <c r="S10" s="13"/>
    </row>
    <row r="11" spans="1:19" ht="15">
      <c r="A11" s="3">
        <v>10</v>
      </c>
      <c r="B11" s="3" t="s">
        <v>111</v>
      </c>
      <c r="C11" s="3" t="s">
        <v>6</v>
      </c>
      <c r="D11" s="5">
        <v>1700</v>
      </c>
      <c r="E11" s="5">
        <v>300</v>
      </c>
      <c r="F11" s="13"/>
      <c r="G11" s="12"/>
      <c r="H11" s="22">
        <f t="shared" si="1"/>
        <v>0</v>
      </c>
      <c r="I11" s="22">
        <f t="shared" si="2"/>
        <v>0</v>
      </c>
      <c r="J11" s="4">
        <f t="shared" si="3"/>
        <v>0</v>
      </c>
      <c r="K11" s="4">
        <f t="shared" si="4"/>
        <v>0</v>
      </c>
      <c r="L11" s="4">
        <f t="shared" si="5"/>
        <v>0</v>
      </c>
      <c r="M11" s="23">
        <v>425</v>
      </c>
      <c r="N11" s="23">
        <f t="shared" si="6"/>
        <v>722500</v>
      </c>
      <c r="O11" s="24">
        <v>1.15</v>
      </c>
      <c r="P11" s="22">
        <f t="shared" si="7"/>
        <v>830875</v>
      </c>
      <c r="Q11" s="22">
        <f t="shared" si="8"/>
        <v>830875</v>
      </c>
      <c r="R11" s="4">
        <f t="shared" si="0"/>
        <v>6647000</v>
      </c>
      <c r="S11" s="13"/>
    </row>
    <row r="12" spans="1:19" ht="15">
      <c r="A12" s="3">
        <v>11</v>
      </c>
      <c r="B12" s="3" t="s">
        <v>112</v>
      </c>
      <c r="C12" s="3" t="s">
        <v>6</v>
      </c>
      <c r="D12" s="5">
        <v>200</v>
      </c>
      <c r="E12" s="5">
        <v>250</v>
      </c>
      <c r="F12" s="13"/>
      <c r="G12" s="12"/>
      <c r="H12" s="22">
        <f t="shared" si="1"/>
        <v>0</v>
      </c>
      <c r="I12" s="22">
        <f t="shared" si="2"/>
        <v>0</v>
      </c>
      <c r="J12" s="4">
        <f t="shared" si="3"/>
        <v>0</v>
      </c>
      <c r="K12" s="4">
        <f t="shared" si="4"/>
        <v>0</v>
      </c>
      <c r="L12" s="4">
        <f t="shared" si="5"/>
        <v>0</v>
      </c>
      <c r="M12" s="23">
        <v>721</v>
      </c>
      <c r="N12" s="23">
        <f t="shared" si="6"/>
        <v>144200</v>
      </c>
      <c r="O12" s="24">
        <v>1.15</v>
      </c>
      <c r="P12" s="22">
        <f t="shared" si="7"/>
        <v>165830</v>
      </c>
      <c r="Q12" s="22">
        <f t="shared" si="8"/>
        <v>165830</v>
      </c>
      <c r="R12" s="4">
        <f t="shared" si="0"/>
        <v>1326640</v>
      </c>
      <c r="S12" s="13"/>
    </row>
    <row r="13" spans="1:19" ht="15">
      <c r="A13" s="3">
        <v>12</v>
      </c>
      <c r="B13" s="3" t="s">
        <v>113</v>
      </c>
      <c r="C13" s="3" t="s">
        <v>6</v>
      </c>
      <c r="D13" s="5">
        <v>2300</v>
      </c>
      <c r="E13" s="5">
        <v>250</v>
      </c>
      <c r="F13" s="13"/>
      <c r="G13" s="12"/>
      <c r="H13" s="22">
        <f t="shared" si="1"/>
        <v>0</v>
      </c>
      <c r="I13" s="22">
        <f t="shared" si="2"/>
        <v>0</v>
      </c>
      <c r="J13" s="4">
        <f t="shared" si="3"/>
        <v>0</v>
      </c>
      <c r="K13" s="4">
        <f t="shared" si="4"/>
        <v>0</v>
      </c>
      <c r="L13" s="4">
        <f t="shared" si="5"/>
        <v>0</v>
      </c>
      <c r="M13" s="23">
        <v>315</v>
      </c>
      <c r="N13" s="23">
        <f t="shared" si="6"/>
        <v>724500</v>
      </c>
      <c r="O13" s="24">
        <v>1.15</v>
      </c>
      <c r="P13" s="22">
        <f t="shared" si="7"/>
        <v>833175</v>
      </c>
      <c r="Q13" s="22">
        <f t="shared" si="8"/>
        <v>833175</v>
      </c>
      <c r="R13" s="4">
        <f t="shared" si="0"/>
        <v>6665400</v>
      </c>
      <c r="S13" s="13"/>
    </row>
    <row r="14" spans="1:19" ht="15">
      <c r="A14" s="3">
        <v>13</v>
      </c>
      <c r="B14" s="3" t="s">
        <v>114</v>
      </c>
      <c r="C14" s="3" t="s">
        <v>6</v>
      </c>
      <c r="D14" s="5">
        <v>1700</v>
      </c>
      <c r="E14" s="5">
        <v>100</v>
      </c>
      <c r="F14" s="13"/>
      <c r="G14" s="12"/>
      <c r="H14" s="22">
        <f t="shared" si="1"/>
        <v>0</v>
      </c>
      <c r="I14" s="22">
        <f t="shared" si="2"/>
        <v>0</v>
      </c>
      <c r="J14" s="4">
        <f t="shared" si="3"/>
        <v>0</v>
      </c>
      <c r="K14" s="4">
        <f t="shared" si="4"/>
        <v>0</v>
      </c>
      <c r="L14" s="4">
        <f t="shared" si="5"/>
        <v>0</v>
      </c>
      <c r="M14" s="23">
        <v>274</v>
      </c>
      <c r="N14" s="23">
        <f t="shared" si="6"/>
        <v>465800</v>
      </c>
      <c r="O14" s="24">
        <v>1.15</v>
      </c>
      <c r="P14" s="22">
        <f t="shared" si="7"/>
        <v>535670</v>
      </c>
      <c r="Q14" s="22">
        <f t="shared" si="8"/>
        <v>535670</v>
      </c>
      <c r="R14" s="4">
        <f t="shared" si="0"/>
        <v>4285360</v>
      </c>
      <c r="S14" s="13"/>
    </row>
    <row r="15" spans="1:19" ht="15">
      <c r="A15" s="25"/>
      <c r="B15" s="25" t="s">
        <v>115</v>
      </c>
      <c r="C15" s="25"/>
      <c r="D15" s="25"/>
      <c r="E15" s="25"/>
      <c r="F15" s="25"/>
      <c r="G15" s="25"/>
      <c r="H15" s="25"/>
      <c r="I15" s="26">
        <f>SUM(I2:I14)</f>
        <v>0</v>
      </c>
      <c r="J15" s="26">
        <f aca="true" t="shared" si="9" ref="J15:L15">SUM(J2:J14)</f>
        <v>0</v>
      </c>
      <c r="K15" s="26">
        <f t="shared" si="9"/>
        <v>0</v>
      </c>
      <c r="L15" s="26">
        <f t="shared" si="9"/>
        <v>0</v>
      </c>
      <c r="M15" s="25"/>
      <c r="N15" s="25"/>
      <c r="O15" s="25"/>
      <c r="P15" s="25"/>
      <c r="Q15" s="26">
        <f>SUM(Q2:Q14)</f>
        <v>4863867.5</v>
      </c>
      <c r="R15" s="26">
        <f>SUM(R2:R14)</f>
        <v>38910940</v>
      </c>
      <c r="S15" s="41"/>
    </row>
    <row r="16" spans="1:13" ht="15">
      <c r="A16" s="34"/>
      <c r="M16" s="27"/>
    </row>
    <row r="17" spans="1:8" ht="30.75" customHeight="1">
      <c r="A17" s="40" t="s">
        <v>133</v>
      </c>
      <c r="B17" s="37" t="s">
        <v>119</v>
      </c>
      <c r="C17" s="16">
        <f>'Povinné metody 5A'!I90</f>
        <v>0</v>
      </c>
      <c r="F17" s="46" t="s">
        <v>121</v>
      </c>
      <c r="G17" s="46"/>
      <c r="H17" s="16">
        <f>'Povinné metody 5A'!K90</f>
        <v>0</v>
      </c>
    </row>
    <row r="18" spans="1:8" ht="30.75" customHeight="1">
      <c r="A18" s="40" t="s">
        <v>134</v>
      </c>
      <c r="B18" s="37" t="s">
        <v>120</v>
      </c>
      <c r="C18" s="16">
        <f>I15</f>
        <v>0</v>
      </c>
      <c r="F18" s="46" t="s">
        <v>122</v>
      </c>
      <c r="G18" s="46"/>
      <c r="H18" s="16">
        <f>K15</f>
        <v>0</v>
      </c>
    </row>
    <row r="19" spans="1:8" ht="45">
      <c r="A19" s="40" t="s">
        <v>135</v>
      </c>
      <c r="B19" s="37" t="s">
        <v>125</v>
      </c>
      <c r="C19" s="16">
        <f>Q15</f>
        <v>4863867.5</v>
      </c>
      <c r="F19" s="46" t="s">
        <v>128</v>
      </c>
      <c r="G19" s="46"/>
      <c r="H19" s="16">
        <f>R15</f>
        <v>38910940</v>
      </c>
    </row>
    <row r="20" spans="1:8" ht="30">
      <c r="A20" s="35"/>
      <c r="B20" s="38" t="s">
        <v>123</v>
      </c>
      <c r="C20" s="36">
        <f>SUM(SUM(C17:C19))</f>
        <v>4863867.5</v>
      </c>
      <c r="F20" s="47" t="s">
        <v>124</v>
      </c>
      <c r="G20" s="47"/>
      <c r="H20" s="36">
        <f>SUM(SUM(H17:H19))</f>
        <v>38910940</v>
      </c>
    </row>
    <row r="21" ht="15">
      <c r="C21" s="39"/>
    </row>
    <row r="22" spans="2:3" ht="30">
      <c r="B22" s="31" t="s">
        <v>116</v>
      </c>
      <c r="C22" s="33" t="e">
        <f>(COUNTIF(F2:F14,"ano")+COUNTIF('Povinné metody 5A'!F2:F89,"ano"))/((COUNTIF(F2:F14,"ne")+COUNTIF(F2:F14,"ano"))+COUNTIF('Povinné metody 5A'!F2:F89,"ano")+COUNTIF('Povinné metody 5A'!F2:F89,"ne"))</f>
        <v>#DIV/0!</v>
      </c>
    </row>
    <row r="28" ht="15">
      <c r="C28" s="29" t="s">
        <v>117</v>
      </c>
    </row>
    <row r="29" ht="15">
      <c r="C29" s="29" t="s">
        <v>118</v>
      </c>
    </row>
  </sheetData>
  <mergeCells count="4">
    <mergeCell ref="F17:G17"/>
    <mergeCell ref="F18:G18"/>
    <mergeCell ref="F19:G19"/>
    <mergeCell ref="F20:G20"/>
  </mergeCells>
  <conditionalFormatting sqref="F2:F14">
    <cfRule type="cellIs" priority="2" dxfId="4" operator="equal">
      <formula>"ne"</formula>
    </cfRule>
    <cfRule type="cellIs" priority="4" dxfId="3" operator="equal">
      <formula>"ano"</formula>
    </cfRule>
  </conditionalFormatting>
  <conditionalFormatting sqref="B2:E14 H2:Q14">
    <cfRule type="expression" priority="3" dxfId="2">
      <formula>MOD(ROW(),2)=0</formula>
    </cfRule>
  </conditionalFormatting>
  <conditionalFormatting sqref="F2:G14">
    <cfRule type="expression" priority="5" dxfId="0">
      <formula>MOD(ROW(),2)=0</formula>
    </cfRule>
  </conditionalFormatting>
  <conditionalFormatting sqref="S2:S14">
    <cfRule type="expression" priority="1" dxfId="0">
      <formula>MOD(ROW(),2)=0</formula>
    </cfRule>
  </conditionalFormatting>
  <dataValidations count="1">
    <dataValidation type="list" allowBlank="1" showInputMessage="1" showErrorMessage="1" sqref="F2:F14">
      <formula1>$C$27:$C$29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Krajíček</dc:creator>
  <cp:keywords/>
  <dc:description/>
  <cp:lastModifiedBy>Otrubová Roxana</cp:lastModifiedBy>
  <cp:lastPrinted>2021-10-25T11:41:06Z</cp:lastPrinted>
  <dcterms:created xsi:type="dcterms:W3CDTF">2021-10-25T08:34:08Z</dcterms:created>
  <dcterms:modified xsi:type="dcterms:W3CDTF">2022-07-13T12:42:20Z</dcterms:modified>
  <cp:category/>
  <cp:version/>
  <cp:contentType/>
  <cp:contentStatus/>
</cp:coreProperties>
</file>