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Příprava stavby -..." sheetId="2" r:id="rId2"/>
    <sheet name="SO 02 - Vlastní vestavba" sheetId="3" r:id="rId3"/>
    <sheet name="PS 011 - ZT-pevně spojená..." sheetId="4" r:id="rId4"/>
    <sheet name="PS 013 - Videomanagement ..." sheetId="5" r:id="rId5"/>
    <sheet name="PS 02 - Úprava stávajícíc..." sheetId="6" r:id="rId6"/>
    <sheet name="PS 021 - Vytápění a chlaz..." sheetId="7" r:id="rId7"/>
    <sheet name="PS 03 - Úprava elektroins..." sheetId="8" r:id="rId8"/>
    <sheet name="SO 03 - Úprava zařízení v..." sheetId="9" r:id="rId9"/>
    <sheet name="PS 04 - Měření a regulace..." sheetId="10" r:id="rId10"/>
    <sheet name="Pokyny pro vyplnění" sheetId="11" r:id="rId11"/>
  </sheets>
  <definedNames>
    <definedName name="_xlnm.Print_Area" localSheetId="0">'Rekapitulace stavby'!$D$4:$AO$36,'Rekapitulace stavby'!$C$42:$AQ$66</definedName>
    <definedName name="_xlnm._FilterDatabase" localSheetId="1" hidden="1">'SO 01 - Příprava stavby -...'!$C$89:$K$268</definedName>
    <definedName name="_xlnm.Print_Area" localSheetId="1">'SO 01 - Příprava stavby -...'!$C$4:$J$39,'SO 01 - Příprava stavby -...'!$C$45:$J$71,'SO 01 - Příprava stavby -...'!$C$77:$K$268</definedName>
    <definedName name="_xlnm._FilterDatabase" localSheetId="2" hidden="1">'SO 02 - Vlastní vestavba'!$C$86:$K$166</definedName>
    <definedName name="_xlnm.Print_Area" localSheetId="2">'SO 02 - Vlastní vestavba'!$C$4:$J$39,'SO 02 - Vlastní vestavba'!$C$45:$J$68,'SO 02 - Vlastní vestavba'!$C$74:$K$166</definedName>
    <definedName name="_xlnm._FilterDatabase" localSheetId="3" hidden="1">'PS 011 - ZT-pevně spojená...'!$C$85:$K$95</definedName>
    <definedName name="_xlnm.Print_Area" localSheetId="3">'PS 011 - ZT-pevně spojená...'!$C$4:$J$41,'PS 011 - ZT-pevně spojená...'!$C$47:$J$65,'PS 011 - ZT-pevně spojená...'!$C$71:$K$95</definedName>
    <definedName name="_xlnm._FilterDatabase" localSheetId="4" hidden="1">'PS 013 - Videomanagement ...'!$C$85:$K$121</definedName>
    <definedName name="_xlnm.Print_Area" localSheetId="4">'PS 013 - Videomanagement ...'!$C$4:$J$41,'PS 013 - Videomanagement ...'!$C$47:$J$65,'PS 013 - Videomanagement ...'!$C$71:$K$121</definedName>
    <definedName name="_xlnm._FilterDatabase" localSheetId="5" hidden="1">'PS 02 - Úprava stávajícíc...'!$C$89:$K$181</definedName>
    <definedName name="_xlnm.Print_Area" localSheetId="5">'PS 02 - Úprava stávajícíc...'!$C$4:$J$39,'PS 02 - Úprava stávajícíc...'!$C$45:$J$71,'PS 02 - Úprava stávajícíc...'!$C$77:$K$181</definedName>
    <definedName name="_xlnm._FilterDatabase" localSheetId="6" hidden="1">'PS 021 - Vytápění a chlaz...'!$C$93:$K$209</definedName>
    <definedName name="_xlnm.Print_Area" localSheetId="6">'PS 021 - Vytápění a chlaz...'!$C$4:$J$41,'PS 021 - Vytápění a chlaz...'!$C$47:$J$73,'PS 021 - Vytápění a chlaz...'!$C$79:$K$209</definedName>
    <definedName name="_xlnm._FilterDatabase" localSheetId="7" hidden="1">'PS 03 - Úprava elektroins...'!$C$86:$K$152</definedName>
    <definedName name="_xlnm.Print_Area" localSheetId="7">'PS 03 - Úprava elektroins...'!$C$4:$J$39,'PS 03 - Úprava elektroins...'!$C$45:$J$68,'PS 03 - Úprava elektroins...'!$C$74:$K$152</definedName>
    <definedName name="_xlnm._FilterDatabase" localSheetId="8" hidden="1">'SO 03 - Úprava zařízení v...'!$C$89:$K$358</definedName>
    <definedName name="_xlnm.Print_Area" localSheetId="8">'SO 03 - Úprava zařízení v...'!$C$4:$J$39,'SO 03 - Úprava zařízení v...'!$C$45:$J$71,'SO 03 - Úprava zařízení v...'!$C$77:$K$358</definedName>
    <definedName name="_xlnm._FilterDatabase" localSheetId="9" hidden="1">'PS 04 - Měření a regulace...'!$C$84:$K$228</definedName>
    <definedName name="_xlnm.Print_Area" localSheetId="9">'PS 04 - Měření a regulace...'!$C$4:$J$39,'PS 04 - Měření a regulace...'!$C$45:$J$66,'PS 04 - Měření a regulace...'!$C$72:$K$228</definedName>
    <definedName name="_xlnm.Print_Area" localSheetId="10">'Pokyny pro vyplnění'!$B$2:$K$71,'Pokyny pro vyplnění'!$B$74:$K$118,'Pokyny pro vyplnění'!$B$121:$K$161,'Pokyny pro vyplnění'!$B$164:$K$218</definedName>
    <definedName name="_xlnm.Print_Titles" localSheetId="0">'Rekapitulace stavby'!$52:$52</definedName>
    <definedName name="_xlnm.Print_Titles" localSheetId="1">'SO 01 - Příprava stavby -...'!$89:$89</definedName>
    <definedName name="_xlnm.Print_Titles" localSheetId="2">'SO 02 - Vlastní vestavba'!$86:$86</definedName>
    <definedName name="_xlnm.Print_Titles" localSheetId="3">'PS 011 - ZT-pevně spojená...'!$85:$85</definedName>
    <definedName name="_xlnm.Print_Titles" localSheetId="4">'PS 013 - Videomanagement ...'!$85:$85</definedName>
    <definedName name="_xlnm.Print_Titles" localSheetId="5">'PS 02 - Úprava stávajícíc...'!$89:$89</definedName>
    <definedName name="_xlnm.Print_Titles" localSheetId="6">'PS 021 - Vytápění a chlaz...'!$93:$93</definedName>
    <definedName name="_xlnm.Print_Titles" localSheetId="7">'PS 03 - Úprava elektroins...'!$86:$86</definedName>
    <definedName name="_xlnm.Print_Titles" localSheetId="8">'SO 03 - Úprava zařízení v...'!$89:$89</definedName>
    <definedName name="_xlnm.Print_Titles" localSheetId="9">'PS 04 - Měření a regulace...'!$84:$84</definedName>
  </definedNames>
  <calcPr fullCalcOnLoad="1"/>
</workbook>
</file>

<file path=xl/sharedStrings.xml><?xml version="1.0" encoding="utf-8"?>
<sst xmlns="http://schemas.openxmlformats.org/spreadsheetml/2006/main" count="12787" uniqueCount="2157">
  <si>
    <t>Export Komplet</t>
  </si>
  <si>
    <t>VZ</t>
  </si>
  <si>
    <t>2.0</t>
  </si>
  <si>
    <t>ZAMOK</t>
  </si>
  <si>
    <t>False</t>
  </si>
  <si>
    <t>{3cfc8228-e773-4de0-b4d7-0f872f3fea28}</t>
  </si>
  <si>
    <t>0,01</t>
  </si>
  <si>
    <t>21</t>
  </si>
  <si>
    <t>15</t>
  </si>
  <si>
    <t>REKAPITULACE STAVBY</t>
  </si>
  <si>
    <t>v ---  níže se nacházejí doplnkové a pomocné údaje k sestavám  --- v</t>
  </si>
  <si>
    <t>Návod na vyplnění</t>
  </si>
  <si>
    <t>0,001</t>
  </si>
  <si>
    <t>Kód:</t>
  </si>
  <si>
    <t>N6502022g</t>
  </si>
  <si>
    <t>Měnit lze pouze buňky se žlutým podbarvením!
1) v Rekapitulaci stavby vyplňte údaje o Uchazeči (přenesou se do ostatních sestav i v jiných listech)
2) na vybraných listech vyplňte v sestavě Soupis prací ceny u položek</t>
  </si>
  <si>
    <t>Stavba:</t>
  </si>
  <si>
    <t>Modernizace operačních sálů a výměna operačního technologického komplementu pavilonu A</t>
  </si>
  <si>
    <t>KSO:</t>
  </si>
  <si>
    <t/>
  </si>
  <si>
    <t>CC-CZ:</t>
  </si>
  <si>
    <t>Místo:</t>
  </si>
  <si>
    <t xml:space="preserve"> </t>
  </si>
  <si>
    <t>Datum:</t>
  </si>
  <si>
    <t>26. 1. 2022</t>
  </si>
  <si>
    <t>Zadavatel:</t>
  </si>
  <si>
    <t>IČ:</t>
  </si>
  <si>
    <t>SZZ Krnov,p.o.,I.P.Pavlova 552/9, 794 01 Krnov</t>
  </si>
  <si>
    <t>DIČ:</t>
  </si>
  <si>
    <t>Uchazeč:</t>
  </si>
  <si>
    <t>Vyplň údaj</t>
  </si>
  <si>
    <t>Projektant:</t>
  </si>
  <si>
    <t>Janda &amp; Zezula architekti, tř.28 října 1639, FM</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</si>
  <si>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</si>
  <si>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</si>
  <si>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</si>
  <si>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</si>
  <si>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</si>
  <si>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</si>
  <si>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</si>
  <si>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</si>
  <si>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</si>
  <si>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</si>
  <si>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</si>
  <si>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</si>
  <si>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</si>
  <si>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</si>
  <si>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</si>
  <si>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</si>
  <si>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</si>
  <si>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</si>
  <si>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</si>
  <si>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</si>
  <si>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</si>
  <si>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</si>
  <si>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</si>
  <si>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</si>
  <si>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</si>
  <si>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</si>
  <si>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</si>
  <si>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</si>
  <si>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</si>
  <si>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</si>
  <si>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</si>
  <si>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</si>
  <si>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</si>
  <si>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</si>
  <si>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</si>
  <si>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</si>
  <si>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</si>
  <si>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</si>
  <si>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</si>
  <si>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</si>
  <si>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</si>
  <si>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</si>
  <si>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</si>
  <si>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</si>
  <si>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Příprava stavby - bourání stávajících konstrukcí</t>
  </si>
  <si>
    <t>STA</t>
  </si>
  <si>
    <t>1</t>
  </si>
  <si>
    <t>{97cdda2b-6a6b-4e3c-ba1e-61e1afe28fbe}</t>
  </si>
  <si>
    <t>2</t>
  </si>
  <si>
    <t>SO 02</t>
  </si>
  <si>
    <t>Vlastní vestavba</t>
  </si>
  <si>
    <t>{d3559968-701a-4c50-a252-9e281525af79}</t>
  </si>
  <si>
    <t>PS 01</t>
  </si>
  <si>
    <t>Lékařské vybavení</t>
  </si>
  <si>
    <t>{2b77df3b-65a8-425d-80a2-3e932b3a841a}</t>
  </si>
  <si>
    <t>PS 011</t>
  </si>
  <si>
    <t>ZT-pevně spojená se stavbou</t>
  </si>
  <si>
    <t>Soupis</t>
  </si>
  <si>
    <t>{14025318-e580-4aca-9e5b-bf133779e494}</t>
  </si>
  <si>
    <t>PS 013</t>
  </si>
  <si>
    <t>Videomanagement pro OS</t>
  </si>
  <si>
    <t>{f63141cc-b486-4bfd-bf44-79317f267afe}</t>
  </si>
  <si>
    <t>PS 02</t>
  </si>
  <si>
    <t>Úprava stávajících zdravotechnických instalací</t>
  </si>
  <si>
    <t>{c38cf8af-9e1d-4d1e-b65c-36dc9d19d973}</t>
  </si>
  <si>
    <t>###NOINSERT###</t>
  </si>
  <si>
    <t>PS 021</t>
  </si>
  <si>
    <t xml:space="preserve">Vytápění a chlazení - Napojení nových jednotek ve strojovně VZT  </t>
  </si>
  <si>
    <t>{a8ec2745-ffba-470c-8aa1-2d4fdd426080}</t>
  </si>
  <si>
    <t>PS 03</t>
  </si>
  <si>
    <t>Úprava elektroinstalace</t>
  </si>
  <si>
    <t>{eb620cbe-7826-4b84-b605-f008537a9e58}</t>
  </si>
  <si>
    <t>SO 03</t>
  </si>
  <si>
    <t>Úprava zařízení vzduchotechniky</t>
  </si>
  <si>
    <t>{d117b250-f94f-4852-b6d6-e5dee31cf306}</t>
  </si>
  <si>
    <t>PS 04</t>
  </si>
  <si>
    <t>Měření a regulace VZT</t>
  </si>
  <si>
    <t>{0ed28a84-f99f-4448-a927-270aa4a9d992}</t>
  </si>
  <si>
    <t>KRYCÍ LIST SOUPISU PRACÍ</t>
  </si>
  <si>
    <t>Objekt:</t>
  </si>
  <si>
    <t>SO 01 - Příprava stavby - bourání stávajících konstrukcí</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</si>
  <si>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</si>
  <si>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</si>
  <si>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</si>
  <si>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</si>
  <si>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</si>
  <si>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</si>
  <si>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</si>
  <si>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</si>
  <si>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</si>
  <si>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</si>
  <si>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</si>
  <si>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776 - Podlahy povlakové</t>
  </si>
  <si>
    <t xml:space="preserve">    786 - Dokončovací práce - čalounické úpravy</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</si>
  <si>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</si>
  <si>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</si>
  <si>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</si>
  <si>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</si>
  <si>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</si>
  <si>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</si>
  <si>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</si>
  <si>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</si>
  <si>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</si>
  <si>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</si>
  <si>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</si>
  <si>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</si>
  <si>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</si>
  <si>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</si>
  <si>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</si>
  <si>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</si>
  <si>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</si>
  <si>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</si>
  <si>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</si>
  <si>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</si>
  <si>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</si>
  <si>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633811111</t>
  </si>
  <si>
    <t>Broušení betonových podlah nerovností do 2 mm (stržení šlemu)</t>
  </si>
  <si>
    <t>m2</t>
  </si>
  <si>
    <t>CS ÚRS 2022 01</t>
  </si>
  <si>
    <t>4</t>
  </si>
  <si>
    <t>-1911491017</t>
  </si>
  <si>
    <t>Online PSC</t>
  </si>
  <si>
    <t>https://podminky.urs.cz/item/CS_URS_2022_01/633811111</t>
  </si>
  <si>
    <t>VV</t>
  </si>
  <si>
    <t>půdorys 3.NP bourání</t>
  </si>
  <si>
    <t>39,07+39,14+39,94+17,38+6,79+6,85+25,44+7,15+6,17+12,27+22,2+2,4+12,07+5,13+8,58+33</t>
  </si>
  <si>
    <t>Součet</t>
  </si>
  <si>
    <t>9</t>
  </si>
  <si>
    <t>Ostatní konstrukce a práce, bourání</t>
  </si>
  <si>
    <t>941211112</t>
  </si>
  <si>
    <t>Montáž lešení řadového rámového lehkého pracovního s podlahami s provozním zatížením tř. 3 do 200 kg/m2 šířky tř. SW06 přes 0,6 do 0,9 m, výšky přes 10 do 25 m</t>
  </si>
  <si>
    <t>761639673</t>
  </si>
  <si>
    <t>https://podminky.urs.cz/item/CS_URS_2022_01/941211112</t>
  </si>
  <si>
    <t>(1,2+18+1,2)*12</t>
  </si>
  <si>
    <t>(1,2+11+1,2)*12</t>
  </si>
  <si>
    <t>3</t>
  </si>
  <si>
    <t>941211211</t>
  </si>
  <si>
    <t>Montáž lešení řadového rámového lehkého pracovního s podlahami s provozním zatížením tř. 3 do 200 kg/m2 Příplatek za první a každý další den použití lešení k ceně -1111 nebo -1112</t>
  </si>
  <si>
    <t>-1490288614</t>
  </si>
  <si>
    <t>https://podminky.urs.cz/item/CS_URS_2022_01/941211211</t>
  </si>
  <si>
    <t>405,6*30</t>
  </si>
  <si>
    <t>941211812</t>
  </si>
  <si>
    <t>Demontáž lešení řadového rámového lehkého pracovního s provozním zatížením tř. 3 do 200 kg/m2 šířky tř. SW06 přes 0,6 do 0,9 m, výšky přes 10 do 25 m</t>
  </si>
  <si>
    <t>-597959390</t>
  </si>
  <si>
    <t>https://podminky.urs.cz/item/CS_URS_2022_01/941211812</t>
  </si>
  <si>
    <t>5</t>
  </si>
  <si>
    <t>949101111</t>
  </si>
  <si>
    <t>Lešení pomocné pracovní pro objekty pozemních staveb pro zatížení do 150 kg/m2, o výšce lešeňové podlahy do 1,9 m</t>
  </si>
  <si>
    <t>-1670975823</t>
  </si>
  <si>
    <t>https://podminky.urs.cz/item/CS_URS_2022_01/949101111</t>
  </si>
  <si>
    <t>962031132</t>
  </si>
  <si>
    <t>Bourání příček z cihel, tvárnic nebo příčkovek z cihel pálených, plných nebo dutých na maltu vápennou nebo vápenocementovou, tl. do 100 mm</t>
  </si>
  <si>
    <t>-1495833217</t>
  </si>
  <si>
    <t>https://podminky.urs.cz/item/CS_URS_2022_01/962031132</t>
  </si>
  <si>
    <t>16,4*3,6</t>
  </si>
  <si>
    <t>-(1,25*2,2*2+0,8*1,97*3+0,7*1,97+1,35*2,2)</t>
  </si>
  <si>
    <t>2,09*3,6</t>
  </si>
  <si>
    <t>-(1,2*2,2)</t>
  </si>
  <si>
    <t>19*3,6</t>
  </si>
  <si>
    <t>-(1,4*2,2*3+0,9*2,2*4+1,4*2,2)</t>
  </si>
  <si>
    <t>-(1,4*2,2*3+0,9*2,2*3+1,4*2,2)</t>
  </si>
  <si>
    <t>3,558*3,6</t>
  </si>
  <si>
    <t>6,35*3,6*2</t>
  </si>
  <si>
    <t>3,1*3,6</t>
  </si>
  <si>
    <t>5,5*3,6</t>
  </si>
  <si>
    <t>-(0,9*2,2+1,4*2,2)</t>
  </si>
  <si>
    <t>7</t>
  </si>
  <si>
    <t>962031133</t>
  </si>
  <si>
    <t>Bourání příček z cihel, tvárnic nebo příčkovek z cihel pálených, plných nebo dutých na maltu vápennou nebo vápenocementovou, tl. do 150 mm</t>
  </si>
  <si>
    <t>1689667954</t>
  </si>
  <si>
    <t>https://podminky.urs.cz/item/CS_URS_2022_01/962031133</t>
  </si>
  <si>
    <t>3,885*3,6</t>
  </si>
  <si>
    <t>(0,5+0,5)*3,6</t>
  </si>
  <si>
    <t>(2,2+2,7)*3,6</t>
  </si>
  <si>
    <t>-1,4*2,2</t>
  </si>
  <si>
    <t>2,7*3,6</t>
  </si>
  <si>
    <t>-0,9*2,2</t>
  </si>
  <si>
    <t>8</t>
  </si>
  <si>
    <t>968072455</t>
  </si>
  <si>
    <t>Vybourání kovových rámů oken s křídly, dveřních zárubní, vrat, stěn, ostění nebo obkladů dveřních zárubní, plochy do 2 m2</t>
  </si>
  <si>
    <t>-1546104596</t>
  </si>
  <si>
    <t>https://podminky.urs.cz/item/CS_URS_2022_01/968072455</t>
  </si>
  <si>
    <t>0,8*1,97</t>
  </si>
  <si>
    <t>0,7*1,97</t>
  </si>
  <si>
    <t>0,9*2,2</t>
  </si>
  <si>
    <t>968072456</t>
  </si>
  <si>
    <t>Vybourání kovových rámů oken s křídly, dveřních zárubní, vrat, stěn, ostění nebo obkladů dveřních zárubní, plochy přes 2 m2</t>
  </si>
  <si>
    <t>341175687</t>
  </si>
  <si>
    <t>https://podminky.urs.cz/item/CS_URS_2022_01/968072456</t>
  </si>
  <si>
    <t>1,25*2,2</t>
  </si>
  <si>
    <t>1,2*2,2</t>
  </si>
  <si>
    <t>1,35*2,2</t>
  </si>
  <si>
    <t>1,4*2,2</t>
  </si>
  <si>
    <t>997</t>
  </si>
  <si>
    <t>Přesun sutě</t>
  </si>
  <si>
    <t>10</t>
  </si>
  <si>
    <t>997013211</t>
  </si>
  <si>
    <t>Vnitrostaveništní doprava suti a vybouraných hmot vodorovně do 50 m svisle ručně pro budovy a haly výšky do 6 m</t>
  </si>
  <si>
    <t>t</t>
  </si>
  <si>
    <t>-2040898056</t>
  </si>
  <si>
    <t>https://podminky.urs.cz/item/CS_URS_2022_01/997013211</t>
  </si>
  <si>
    <t>11</t>
  </si>
  <si>
    <t>997013312</t>
  </si>
  <si>
    <t>Doprava suti shozem montáž a demontáž shozu výšky přes 10 do 20 m</t>
  </si>
  <si>
    <t>m</t>
  </si>
  <si>
    <t>-154587017</t>
  </si>
  <si>
    <t>https://podminky.urs.cz/item/CS_URS_2022_01/997013312</t>
  </si>
  <si>
    <t>12</t>
  </si>
  <si>
    <t>997013322</t>
  </si>
  <si>
    <t>Doprava suti shozem montáž a demontáž shozu výšky Příplatek za první a každý další den použití shozu k ceně -3312</t>
  </si>
  <si>
    <t>-1839849449</t>
  </si>
  <si>
    <t>https://podminky.urs.cz/item/CS_URS_2022_01/997013322</t>
  </si>
  <si>
    <t>12*30</t>
  </si>
  <si>
    <t>13</t>
  </si>
  <si>
    <t>997013501</t>
  </si>
  <si>
    <t>Odvoz suti a vybouraných hmot na skládku nebo meziskládku se složením, na vzdálenost do 1 km</t>
  </si>
  <si>
    <t>386490588</t>
  </si>
  <si>
    <t>https://podminky.urs.cz/item/CS_URS_2022_01/997013501</t>
  </si>
  <si>
    <t>14</t>
  </si>
  <si>
    <t>997013509</t>
  </si>
  <si>
    <t>Odvoz suti a vybouraných hmot na skládku nebo meziskládku se složením, na vzdálenost Příplatek k ceně za každý další i započatý 1 km přes 1 km</t>
  </si>
  <si>
    <t>-1950189341</t>
  </si>
  <si>
    <t>https://podminky.urs.cz/item/CS_URS_2022_01/997013509</t>
  </si>
  <si>
    <t>69,565*19</t>
  </si>
  <si>
    <t>997013631</t>
  </si>
  <si>
    <t>Poplatek za uložení stavebního odpadu na skládce (skládkovné) směsného stavebního a demoličního zatříděného do Katalogu odpadů pod kódem 17 09 04</t>
  </si>
  <si>
    <t>1172475179</t>
  </si>
  <si>
    <t>https://podminky.urs.cz/item/CS_URS_2022_01/997013631</t>
  </si>
  <si>
    <t>998</t>
  </si>
  <si>
    <t>Přesun hmot</t>
  </si>
  <si>
    <t>16</t>
  </si>
  <si>
    <t>998011003</t>
  </si>
  <si>
    <t>Přesun hmot pro budovy občanské výstavby, bydlení, výrobu a služby s nosnou svislou konstrukcí zděnou z cihel, tvárnic nebo kamene vodorovná dopravní vzdálenost do 100 m pro budovy výšky přes 12 do 24 m</t>
  </si>
  <si>
    <t>1691483196</t>
  </si>
  <si>
    <t>https://podminky.urs.cz/item/CS_URS_2022_01/998011003</t>
  </si>
  <si>
    <t>PSV</t>
  </si>
  <si>
    <t>Práce a dodávky PSV</t>
  </si>
  <si>
    <t>763</t>
  </si>
  <si>
    <t>Konstrukce suché výstavby</t>
  </si>
  <si>
    <t>17</t>
  </si>
  <si>
    <t>763131831</t>
  </si>
  <si>
    <t>Demontáž podhledu nebo samostatného požárního předělu ze sádrokartonových desek s nosnou konstrukcí jednovrstvou z ocelových profilů, opláštění jednoduché</t>
  </si>
  <si>
    <t>-710596919</t>
  </si>
  <si>
    <t>https://podminky.urs.cz/item/CS_URS_2022_01/763131831</t>
  </si>
  <si>
    <t>776</t>
  </si>
  <si>
    <t>Podlahy povlakové</t>
  </si>
  <si>
    <t>18</t>
  </si>
  <si>
    <t>776141123</t>
  </si>
  <si>
    <t>Příprava podkladu vyrovnání samonivelační stěrkou podlah min.pevnosti 30 MPa, tloušťky přes 5 do 8 mm</t>
  </si>
  <si>
    <t>-1263793804</t>
  </si>
  <si>
    <t>https://podminky.urs.cz/item/CS_URS_2022_01/776141123</t>
  </si>
  <si>
    <t>19</t>
  </si>
  <si>
    <t>776201812</t>
  </si>
  <si>
    <t>Demontáž povlakových podlahovin lepených ručně s podložkou</t>
  </si>
  <si>
    <t>1042742721</t>
  </si>
  <si>
    <t>https://podminky.urs.cz/item/CS_URS_2022_01/776201812</t>
  </si>
  <si>
    <t>786</t>
  </si>
  <si>
    <t>Dokončovací práce - čalounické úpravy</t>
  </si>
  <si>
    <t>20</t>
  </si>
  <si>
    <t>786623011</t>
  </si>
  <si>
    <t>Montáž venkovních žaluzií do okenního nebo dveřního otvoru, ovládaných motorem, upevněných na rám nebo do žaluziově schránky, plochy do 4 m2</t>
  </si>
  <si>
    <t>kus</t>
  </si>
  <si>
    <t>-1452465629</t>
  </si>
  <si>
    <t>https://podminky.urs.cz/item/CS_URS_2022_01/786623011</t>
  </si>
  <si>
    <t>půdorys 3.NP nový stav</t>
  </si>
  <si>
    <t>M</t>
  </si>
  <si>
    <t>55342526</t>
  </si>
  <si>
    <t>žaluzie Z-90 ovládaná základním motorem včetně příslušenství plochy do 2,5m2</t>
  </si>
  <si>
    <t>32</t>
  </si>
  <si>
    <t>1988911079</t>
  </si>
  <si>
    <t>1,2*1,8</t>
  </si>
  <si>
    <t>22</t>
  </si>
  <si>
    <t>55342527</t>
  </si>
  <si>
    <t>žaluzie Z-90 ovládaná základním motorem včetně příslušenství plochy do 3,0m2</t>
  </si>
  <si>
    <t>506782795</t>
  </si>
  <si>
    <t>(1,5*1,8)*12</t>
  </si>
  <si>
    <t>23</t>
  </si>
  <si>
    <t>786623031</t>
  </si>
  <si>
    <t>Montáž venkovních žaluzií krycího plechu jakékoli délky</t>
  </si>
  <si>
    <t>-1357821726</t>
  </si>
  <si>
    <t>https://podminky.urs.cz/item/CS_URS_2022_01/786623031</t>
  </si>
  <si>
    <t>1+12</t>
  </si>
  <si>
    <t>24</t>
  </si>
  <si>
    <t>55342571</t>
  </si>
  <si>
    <t>plech krycí Al pro žaluzie Z-90 tl 1,5mm lakovaný včetně bočnic a držáků plochy do 2,5m2 šířky do 2,0m</t>
  </si>
  <si>
    <t>-1677882908</t>
  </si>
  <si>
    <t>25</t>
  </si>
  <si>
    <t>55342575</t>
  </si>
  <si>
    <t>plech krycí Al pro žaluzie Z-90 tl 1,5mm lakovaný včetně bočnic a držáků plochy do 3,0m2 šířky do 2,0m</t>
  </si>
  <si>
    <t>23514029</t>
  </si>
  <si>
    <t>26</t>
  </si>
  <si>
    <t>998786103</t>
  </si>
  <si>
    <t>Přesun hmot pro stínění a čalounické úpravy stanovený z hmotnosti přesunovaného materiálu vodorovná dopravní vzdálenost do 50 m v objektech výšky (hloubky) přes 12 do 24 m</t>
  </si>
  <si>
    <t>CS ÚRS 2021 01</t>
  </si>
  <si>
    <t>2143977414</t>
  </si>
  <si>
    <t>https://podminky.urs.cz/item/CS_URS_2021_01/998786103</t>
  </si>
  <si>
    <t>OST</t>
  </si>
  <si>
    <t>Ostatní</t>
  </si>
  <si>
    <t>27</t>
  </si>
  <si>
    <t>OST 01</t>
  </si>
  <si>
    <t>Zednické výpomoci</t>
  </si>
  <si>
    <t>hod</t>
  </si>
  <si>
    <t>vlastní</t>
  </si>
  <si>
    <t>512</t>
  </si>
  <si>
    <t>-2018997304</t>
  </si>
  <si>
    <t>50</t>
  </si>
  <si>
    <t>28</t>
  </si>
  <si>
    <t>OST 02</t>
  </si>
  <si>
    <t>Úprava zdravotechnických napojení</t>
  </si>
  <si>
    <t>958313362</t>
  </si>
  <si>
    <t>100</t>
  </si>
  <si>
    <t>VRN</t>
  </si>
  <si>
    <t>Vedlejší rozpočtové náklady</t>
  </si>
  <si>
    <t>29</t>
  </si>
  <si>
    <t>VRN 01</t>
  </si>
  <si>
    <t>Zařízení staveniště</t>
  </si>
  <si>
    <t>soubor</t>
  </si>
  <si>
    <t>944646000</t>
  </si>
  <si>
    <t>30</t>
  </si>
  <si>
    <t>VRN 02</t>
  </si>
  <si>
    <t>Provoz investora</t>
  </si>
  <si>
    <t>1242828266</t>
  </si>
  <si>
    <t>SO 02 - Vlastní vestavba</t>
  </si>
  <si>
    <t>Stěnový systém - Stěnový systém</t>
  </si>
  <si>
    <t>Pharma okna - Pharma okna</t>
  </si>
  <si>
    <t>Podhledový systém - Podhledový systém</t>
  </si>
  <si>
    <t>Podlahy - Podlahy</t>
  </si>
  <si>
    <t>Výplně otvorů - tech - Výplně otvorů - tech</t>
  </si>
  <si>
    <t>Výplně otvorů - dveř - Výplně otvorů - dveř</t>
  </si>
  <si>
    <t>Svítidla - Svítidla</t>
  </si>
  <si>
    <t>Ostatní - Ostatní</t>
  </si>
  <si>
    <t>Stěnový systém</t>
  </si>
  <si>
    <t>Pol25</t>
  </si>
  <si>
    <t>Obkladový panel pro čisté prostory tl. 42mm. Panel sendvičové konstrukce složený ze dvou ocelových plechů tloušťky 0.8 mm s AL rámem po celém obvodu panelu. Plechy jsou z pozinkované oceli lakované v odstínu dle vzorníku SANASTEEL - SANA 35SA (odpovídá cca RAL 9002) nebo A4SA (odpovída cca RAL 9010), tloušťka PES laku 110µm s ochrannou fólií. Panel je vyplněn minerální vlnou s kolmým vláknem o měrné hustotě 100 kg/m3. Celková tloušťka panelu je 42 mm. Vnitřní obvodový rám panelu vytváří kanálek pro vedení elektroinstalací a zcela zakrývá výplň panelu. Zahrnuje materiál pro spojování panelů.</t>
  </si>
  <si>
    <t>Pol26</t>
  </si>
  <si>
    <t>Spodní vodící profil AL 38x100 pod stěnový panel tl.42mm pro instalaci povlakové PVC s dilatační zarážkou pro separování podlahové krytiny od stěnového panelu, výška profilu 100mm.</t>
  </si>
  <si>
    <t>bm</t>
  </si>
  <si>
    <t>Pol27</t>
  </si>
  <si>
    <t>Stěnový panel pro čisté prostory tl. 62mm. Panel sendvičové konstrukce složený ze dvou ocelových plechů tloušťky 0.8 mm s AL rámem po celém obvodu panelu. Plechy jsou z pozinkované oceli lakované v odstínu dle vzorníku SANASTEEL - SANA 35SA (odpovídá cca RAL 9002) nebo A4SA (odpovída cca RAL 9010), tloušťka PES laku 110µm s ochrannou fólií. Panel je vyplněn minerální vlnou s kolmým vláknem o měrné hustotě 100 kg/m3. Celková tloušťka panelu je 62 mm. Vnitřní obvodový rám panelu vytváří kanálek pro vedení elektroinstalací a zcela zakrývá výplň panelu. Zahrnuje materiál pro spojování panelů.</t>
  </si>
  <si>
    <t>Pol28</t>
  </si>
  <si>
    <t>Spodní vodící profil AL 58x100 pod stěnový panel tl. 62mm pro instalaci povlakové PVC s dilatační zarážkou pro separování podlahové krytiny od stěnového panelu, výška profilu 100mm.</t>
  </si>
  <si>
    <t>Pol29</t>
  </si>
  <si>
    <t>Radiusový AL profil pro napojení stěna x stěna (svislý stěnový fabion) a pro napojení stěna x strop (vodorovný - podstropní fabion) v operačních sálech, fabiony pro snadnou čistitelnost</t>
  </si>
  <si>
    <t>Pol30</t>
  </si>
  <si>
    <t>Čisté oplechování sloupů. Oplechování sloupů v m.č. S-3.09, 11 a 19.</t>
  </si>
  <si>
    <t>kplt</t>
  </si>
  <si>
    <t>Pharma okna</t>
  </si>
  <si>
    <t>Pol31</t>
  </si>
  <si>
    <t>Pharma okno 1200 x 1800mm. Spodní hrana 1100mm vysoko. V operačních sálech před stávajícími okny. Složeno z hliníkového lakovaného rámu a dvou skel tl. 6mm. Rám plněn silikagelem pro zamezení kondenzace uvnitř pharma okna. Neobsahuje žaluzie. Ve stěnovém systému je demontovatelné.</t>
  </si>
  <si>
    <t>ks</t>
  </si>
  <si>
    <t>Pol32</t>
  </si>
  <si>
    <t>Pharma okno 1500 x 1800mm. Spodní hrana 1100mm vysoko. V operačních sálech před stávajícími okny. Složeno z hliníkového lakovaného rámu a dvou skel tl. 6mm. Rám plněn silikagelem pro zamezení kondenzace uvnitř pharma okna. Neobsahuje žaluzie. Ve stěnovém systému je demontovatelné.</t>
  </si>
  <si>
    <t>Pol33</t>
  </si>
  <si>
    <t>Čisté oplechování parapetu, ostění a nadpraží mezi pharma oknem a stavebním oknem pro pharma okno 1200x1800mm</t>
  </si>
  <si>
    <t>Pol34</t>
  </si>
  <si>
    <t>Čisté oplechování parapetu, ostění a nadpraží mezi pharma oknem a stavebním oknem pro pharma okno 1500x1800mm</t>
  </si>
  <si>
    <t>Podhledový systém</t>
  </si>
  <si>
    <t>Pol35</t>
  </si>
  <si>
    <t>Lehký těsný kazetový podhled kovový modul 675 x 675 mm se skrytým rastrem pro snadnou čistitelnost vhodný pro systémové osazení svítidel a koncových prvků VZT - všechny prvky budou zapuštěny v rovině podhledu, pro přetlak do 50Pa, barevné provedení RAL 9010</t>
  </si>
  <si>
    <t>Pol36</t>
  </si>
  <si>
    <t>Obvodový radiusový AL profil pro napojení podhledu na stěnu, fabiony pro snadnou čistitelnost</t>
  </si>
  <si>
    <t>Pol37</t>
  </si>
  <si>
    <t>Revizní kazeta M675 s otvorem 580x580mm</t>
  </si>
  <si>
    <t>Podlahy</t>
  </si>
  <si>
    <t>Pol38</t>
  </si>
  <si>
    <t>Podlaha pro O.S. a přípravny. Čistá povlaková PVC podlahovina elektrostaticky vodivá, tl. podlahoviny min 2mm, homogenní, vč. 100mm soklu/ fabionu, dodávaná v pásech, barevné provedení dle volby investora</t>
  </si>
  <si>
    <t>Pol39</t>
  </si>
  <si>
    <t>Podlaha pro ostatní místnosti ČP. Čistá povlaková PVC podlahovina antistatická, tl. podlahoviny min 2mm, homogenní, vč. 100mm soklu/ fabionu, dodávaná v pásech, barevné provedení dle volby investora.</t>
  </si>
  <si>
    <t>Výplně otvorů - tech</t>
  </si>
  <si>
    <t>Pol40</t>
  </si>
  <si>
    <t>Prokládací skříň pro operační sály. Vnějšími rozměry 1020x2100x720mm. S pěti nastavitelnými nerezovými policemi v provedení dle GMP s nosností 50kg. Dveře skříně dvoukřídlé symetrické, ze strany přípravny sterilního materiálu prosklené a ze strany operačního sálu plné v barvě RAL 9010. Prokládací skříň je bez signalizace a bez blokace dveří. Materiál skříně je pozink. plech s povrchovou úpravou lakem v odstínu RAL 9010</t>
  </si>
  <si>
    <t>Pol41</t>
  </si>
  <si>
    <t>Skříňka na šití. Vnější rozměry 1000x1200x230mm. S osmi nastavitelnými skleněnými policemi v provedení dle GMP. Dveře skříňky dvoukřídlé symetrické prosklené. Materiál skříně je pozink. plech s povrchovou úpravou lakem v odstínu RAL 9010</t>
  </si>
  <si>
    <t>34</t>
  </si>
  <si>
    <t>Pol42</t>
  </si>
  <si>
    <t>Skříňka na LCD monitor 55". Rozm. 1400x900x245mm. Skříňka těsná pro osazení operačního LCD monitoru 55". Provedení obsahuje skříňku krytou panelem s otvorem překrytým bezpečnostním antireflexním sklem. Materiál skříně je pozink. plech s povrchovou úpravou lakem v odstínu RAL 9002. Skříňka bude umožňovat snadné otevření a vysunutí monitoru pro servisní zásah. Pro přívod elektro bude obsahovat těsné průchodky. Přesné rozměry budou řešeny v dalším stupni PD po předložení požadavků dodavatele monitorů. Bez dodávky monitoru.</t>
  </si>
  <si>
    <t>36</t>
  </si>
  <si>
    <t>Pol43</t>
  </si>
  <si>
    <t>Skříňka na LCD monitor 27". Rozm. 900x900x245mm. Skříňka těsná pro osazení PACS PC a monitoru 27". Provedení obsahuje skříňku krytou panelem s otvorem překrytým bezpečnostním antireflexním sklem. Materiál skříně je pozink. plech s povrchovou úpravou lakem v odstínu RAL 9002. Skříňka bude umožňovat snadné otevření a vysunutí monitoru pro servisní zásah. Pro přívod elektro bude obsahovat těsné průchodky. Přesné rozměry budou řešeny v dalším stupni PD po předložení požadavků dodavatele PACS PC a monitoru. Bez dodávky PACS PC a monitoru.</t>
  </si>
  <si>
    <t>38</t>
  </si>
  <si>
    <t>Výplně otvorů - dveř</t>
  </si>
  <si>
    <t>DA01/L</t>
  </si>
  <si>
    <t>Dveře pro čisté prostory automaticky posuvné jednokřídlové 1000/2200 o světlosti 920/2160mm jsou konstruovány v souladu s požadavky standardů EU GMP a ISO 14644. Dveřní zárubeň je vyrobena z ocelového lakovaného profilu, křídlo tl. 40mm je ze sendvičového panelu složeného ze dvou pozinkovaných ocelových plechů opatřených lakem v odstínu RAL 9010 a je vyplněno polyuretanovou pěnou o hustotě 50kg/m3.</t>
  </si>
  <si>
    <t>40</t>
  </si>
  <si>
    <t>P</t>
  </si>
  <si>
    <t>Poznámka k položce:
Automatický pohon  pro posuvné dveře s ovládáním - 2ks MAGIC  SWITCH CHROMA (bezdotykový senzor otevírání pro automatické dveře. Jedním pohybem ruky před senzorem se dveře otevřou, a to zcela bezdotykově. Proto je ideálním senzorem pro aplikace, kde je důležitá hygiena. Obsahuje vícebarevnou konfigurovatelnou LED diodu).</t>
  </si>
  <si>
    <t>DA01/La</t>
  </si>
  <si>
    <t>Automatický pohon pro posuvné dveře s ovládáním - 2ks MAGIC SWITCH CHROMA (bezdotykový senzor otevírání pro automatické dveře. Jedním pohybem ruky před senzorem se dveře otevřou, a to zcela bezdotykově. Proto je ideálním senzorem pro aplikace, kde je důležitá hygiena. Obsahuje vícebarevnou konfigurovatelnou LED diodu).</t>
  </si>
  <si>
    <t>438363330</t>
  </si>
  <si>
    <t>Pol44</t>
  </si>
  <si>
    <t>Pharma okno pro dveřní křídlo dveří posuvných</t>
  </si>
  <si>
    <t>42</t>
  </si>
  <si>
    <t>Pol45</t>
  </si>
  <si>
    <t>Žaluzie magneticky ovládaná pro prosklení dveřního křídla</t>
  </si>
  <si>
    <t>44</t>
  </si>
  <si>
    <t>DA01/P</t>
  </si>
  <si>
    <t>46</t>
  </si>
  <si>
    <t>DA01/Pa</t>
  </si>
  <si>
    <t>172042873</t>
  </si>
  <si>
    <t>48</t>
  </si>
  <si>
    <t>DA02/L</t>
  </si>
  <si>
    <t>Dveře pro čisté prostory automaticky posuvné jednokřídlové 1400/2200 o světlosti 1320/2160mm jsou konstruovány v souladu s požadavky standardů EU GMP a ISO 14644. Dveřní zárubeň je vyrobena z ocelového lakovaného profilu, křídlo tl. 40mm je ze sendvičového panelu složeného ze dvou pozinkovaných ocelových plechů opatřených lakem v odstínu RAL 9010 a je vyplněno polyuretanovou pěnou o hustotě 50kg/m3.</t>
  </si>
  <si>
    <t>52</t>
  </si>
  <si>
    <t>DA02/La</t>
  </si>
  <si>
    <t>-88243998</t>
  </si>
  <si>
    <t>54</t>
  </si>
  <si>
    <t>31</t>
  </si>
  <si>
    <t>56</t>
  </si>
  <si>
    <t>DA02/P</t>
  </si>
  <si>
    <t>58</t>
  </si>
  <si>
    <t>Poznámka k položce:
Automatický pohon  pro posuvné dveře s ovládáním - 2ks MAGIC  SWITCH (bezkontaktní spínač světelný).</t>
  </si>
  <si>
    <t>33</t>
  </si>
  <si>
    <t>DA02/Pa</t>
  </si>
  <si>
    <t>Automatický pohon pro posuvné dveře s ovládáním - 2ks MAGIC SWITCH (bezkontaktní spínač světelný).</t>
  </si>
  <si>
    <t>931463933</t>
  </si>
  <si>
    <t>60</t>
  </si>
  <si>
    <t>35</t>
  </si>
  <si>
    <t>62</t>
  </si>
  <si>
    <t>DA03/L</t>
  </si>
  <si>
    <t>Dveře pro čisté prostory automaticky otočné jednokřídlové 1000/2200 o světlosti 880/2140mm jsou konstruovány v souladu s požadavky standardů EU GMP a ISO 14644. Dveřní zárubeň je vyrobena z ocelového lakovaného profilu, křídlo tl. 60mm je ze sendvičového panelu složeného ze dvou pozinkovaných ocelových plechů opatřených lakem v odstínu RAL 9010 a je vyplněno polyuretanovou pěnou o hustotě 50kg/m3.</t>
  </si>
  <si>
    <t>64</t>
  </si>
  <si>
    <t>Poznámka k položce:
Automatický pohon  pro otočné dveře s ovládáním - 2ks MAGIC  SWITCH (bezkontaktní spínač světelný). Padací lišta</t>
  </si>
  <si>
    <t>37</t>
  </si>
  <si>
    <t>DA03/La</t>
  </si>
  <si>
    <t>Automatický pohon pro otočné dveře s ovládáním - 2ks MAGIC SWITCH (bezkontaktní spínač světelný). Padací lišta</t>
  </si>
  <si>
    <t>613238447</t>
  </si>
  <si>
    <t>Pol46</t>
  </si>
  <si>
    <t>Pharma okno 700 x 700/62 pro dveřní křídlo dveří otočných</t>
  </si>
  <si>
    <t>66</t>
  </si>
  <si>
    <t>39</t>
  </si>
  <si>
    <t>68</t>
  </si>
  <si>
    <t>DA04/L</t>
  </si>
  <si>
    <t>Dveře pro čisté prostory automaticky otočné dvoukřídlové 1500/2200 o světlosti 1380/2140mm jsou konstruovány v souladu s požadavky standardů EU GMP a ISO 14644. Dveřní zárubeň je vyrobena z ocelového lakovaného profilu, křídlo tl. 60mm je ze sendvičového panelu složeného ze dvou pozinkovaných ocelových plechů opatřených lakem v odstínu RAL 9010 a je vyplněno polyuretanovou pěnou o hustotě 50kg/m3.</t>
  </si>
  <si>
    <t>70</t>
  </si>
  <si>
    <t>41</t>
  </si>
  <si>
    <t>DA04/La</t>
  </si>
  <si>
    <t>-582890947</t>
  </si>
  <si>
    <t>Pol47</t>
  </si>
  <si>
    <t>Pharma okno pro dveřní křídlo dveří otočných</t>
  </si>
  <si>
    <t>72</t>
  </si>
  <si>
    <t>43</t>
  </si>
  <si>
    <t>74</t>
  </si>
  <si>
    <t>Dm05/L</t>
  </si>
  <si>
    <t>Dveře pro čisté prostory MECHANICKY (ručně) otočné dvoukřídlové 1500/2200 o světlosti 1380/2140mm jsou konstruovány v souladu s požadavky standardů EU GMP a ISO 14644. Dveřní zárubeň je vyrobena z ocelového lakovaného profilu, křídlo tl. 60mm je ze sendvičového panelu složeného ze dvou pozinkovaných ocelových plechů opatřených lakem v odstínu RAL 9010 a je vyplněno polyuretanovou pěnou o hustotě 50kg/m3. Aktivní křídlo pravé.</t>
  </si>
  <si>
    <t>76</t>
  </si>
  <si>
    <t>Poznámka k položce:
Dveře vybavené elektromagnetickým zámkem, pro ovládání čtečkou karet (čtečka dodávka investora). Padací lišta</t>
  </si>
  <si>
    <t>45</t>
  </si>
  <si>
    <t>Dm05/La</t>
  </si>
  <si>
    <t>Dveře vybavené elektromagnetickým zámkem, pro ovládání čtečkou karet (čtečka dodávka investora). Padací lišta</t>
  </si>
  <si>
    <t>-904416054</t>
  </si>
  <si>
    <t>78</t>
  </si>
  <si>
    <t>47</t>
  </si>
  <si>
    <t>80</t>
  </si>
  <si>
    <t>DA06/P</t>
  </si>
  <si>
    <t>Dveře pro čisté prostory MECHANICKY (ručně) otočné jednokřídlové plné 800/2200 o světlosti 680/2140mm jsou konstruovány v souladu s požadavky standardů EU GMP a ISO 14644. Dveřní zárubeň je vyrobena z ocelového lakovaného profilu, křídlo tl. 60mm je ze sendvičového panelu složeného ze dvou pozinkovaných ocelových plechů opatřených lakem v odstínu RAL 9010 a je vyplněno polyuretanovou pěnou o hustotě 50kg/m3.Dveře vybavené zámkem a padací lištou.</t>
  </si>
  <si>
    <t>82</t>
  </si>
  <si>
    <t>Poznámka k položce:
Dveře vybavené zámkem a padací lištou.</t>
  </si>
  <si>
    <t>49</t>
  </si>
  <si>
    <t>DA07/L</t>
  </si>
  <si>
    <t>Dveře pro čisté prostory MECHANICKY (ručně) otočné jednokřídlové plné 900/2200 o světlosti 780/2140mm jsou konstruovány v souladu s požadavky standardů EU GMP a ISO 14644. Dveřní zárubeň je vyrobena z ocelového lakovaného profilu, křídlo tl. 60mm je ze sendvičového panelu složeného ze dvou pozinkovaných ocelových plechů opatřených lakem v odstínu RAL 9010 a je vyplněno polyuretanovou pěnou o hustotě 50kg/m3.Dveře vybavené zámkem a padací lištou.</t>
  </si>
  <si>
    <t>88</t>
  </si>
  <si>
    <t>DA07/P</t>
  </si>
  <si>
    <t>94</t>
  </si>
  <si>
    <t>51</t>
  </si>
  <si>
    <t>DA08/P</t>
  </si>
  <si>
    <t>Dveře pro čisté prostory MECHANICKY (ručně) otočné jednokřídlové 900/2200 o světlosti 780/2140mm jsou konstruovány v souladu s požadavky standardů EU GMP a ISO 14644. Dveřní zárubeň je vyrobena z ocelového lakovaného profilu, křídlo tl. 60mm je ze sendvičového panelu složeného ze dvou pozinkovaných ocelových plechů opatřených lakem v odstínu RAL 9010 a je vyplněno polyuretanovou pěnou o hustotě 50kg/m3.Dveře vybavené zámkem a padací lištou.</t>
  </si>
  <si>
    <t>Pol48</t>
  </si>
  <si>
    <t>Pharma okno pro dveřní křídlo dveří otočných.</t>
  </si>
  <si>
    <t>102</t>
  </si>
  <si>
    <t>53</t>
  </si>
  <si>
    <t>104</t>
  </si>
  <si>
    <t>Svítidla</t>
  </si>
  <si>
    <t>A</t>
  </si>
  <si>
    <t>SVÍTIDLO PRO ČISTÉ PROSTORY, IP65 ZCLED4G54QW940/M623-CLEAN-MK-LASER-IP65+DimDALI - Rozměry: 623x623x90mm - LASER GLASS, IP65, M623, 54W, 5130lm, Ra90, 4000K,Stmívání DimDALI</t>
  </si>
  <si>
    <t>106</t>
  </si>
  <si>
    <t>55</t>
  </si>
  <si>
    <t>ARGB</t>
  </si>
  <si>
    <t>SVÍTIDLO PRO ČISTÉ PROSTORY, IP65 ZCLED4G54QRGBW940/M623-CLEAN-MK-LASER-IP65+DimDALI+RGB - Rozměry: 623x623x90mm - LASER GLASS, IP65, M623, 54W, 5130lm, Ra90, 4000K, Stmívání DimDALI + RGB</t>
  </si>
  <si>
    <t>108</t>
  </si>
  <si>
    <t>B</t>
  </si>
  <si>
    <t>SVÍTIDLO PRO ČISTÉ PROSTORY, IP54 LED4G39Q840/M623-OPAL-IP54 - Rozměry: 623x623x90mm - CLEAN, Opal, M623, IP54, 39W, 4900lm, Ra80, 4000K</t>
  </si>
  <si>
    <t>110</t>
  </si>
  <si>
    <t>57</t>
  </si>
  <si>
    <t>C</t>
  </si>
  <si>
    <t>SVÍTIDLO PRO ČISTÉ PROSTORY, IP54 LED4G54Q940/M623-OPAL-IP54 - Rozměry: 623x623x90mm - CLEAN, Opal, M623, IP54, 54W, 5610lm, Ra90, 4000K</t>
  </si>
  <si>
    <t>112</t>
  </si>
  <si>
    <t>Pol49</t>
  </si>
  <si>
    <t>Příprava pro zavěšení RACKu pro videomanagement v m.č. S-3.04, 06, 07 a 20. Pomocná O.K. dle zadání dodavatele videomanagementu</t>
  </si>
  <si>
    <t>114</t>
  </si>
  <si>
    <t>59</t>
  </si>
  <si>
    <t>Pol50</t>
  </si>
  <si>
    <t>montáž</t>
  </si>
  <si>
    <t>116</t>
  </si>
  <si>
    <t>Pol51</t>
  </si>
  <si>
    <t>balení a nevratné obaly</t>
  </si>
  <si>
    <t>kg</t>
  </si>
  <si>
    <t>118</t>
  </si>
  <si>
    <t>61</t>
  </si>
  <si>
    <t>Pol52</t>
  </si>
  <si>
    <t>doprava</t>
  </si>
  <si>
    <t>km</t>
  </si>
  <si>
    <t>120</t>
  </si>
  <si>
    <t>Pol53</t>
  </si>
  <si>
    <t>výrobně montážní PD</t>
  </si>
  <si>
    <t>122</t>
  </si>
  <si>
    <t>63</t>
  </si>
  <si>
    <t>Pol54</t>
  </si>
  <si>
    <t>124</t>
  </si>
  <si>
    <t>PS 01 - Lékařské vybavení</t>
  </si>
  <si>
    <t>Soupis:</t>
  </si>
  <si>
    <t>PS 011 - ZT-pevně spojená se stavbou</t>
  </si>
  <si>
    <t xml:space="preserve">721 - Zdravotechnika </t>
  </si>
  <si>
    <t>721</t>
  </si>
  <si>
    <t xml:space="preserve">Zdravotechnika </t>
  </si>
  <si>
    <t>100001</t>
  </si>
  <si>
    <t>Pol2</t>
  </si>
  <si>
    <t>Svítidlo zákrokové stropní jednoramenné</t>
  </si>
  <si>
    <t xml:space="preserve">Poznámka k položce:
Jednoramenná stropní adaptace operačních svítidel s technologií LED
Minimální technické požadavky pro hlavní svítidlo
Intenzita osvětlení ve vzdálenosti 1,0 m (EC) 100 000 lux
d10 průměr světelného pole, kde intenzita osvětlení dosahuje 10% Ec  min. 160 mm
Teplota chromatičnosti – 4500°K
Index podání červené barvy světelného spektra CRI Ra min. 96
Garantovaná životnost LED diod výrobcem min. 60 000 hodin
Dodání včetně krytu - baldachýnu
Kotvení do pevného stropu provádí dodavatel stavebních prací (kotvící prvky jsou součástí dodávky této položky)
</t>
  </si>
  <si>
    <t>100002</t>
  </si>
  <si>
    <t>Pol3</t>
  </si>
  <si>
    <t>Otočný stropní kyvný dvouramenný stativ anesteziologický</t>
  </si>
  <si>
    <t xml:space="preserve">Poznámka k položce:
výbava : rameno 1000/800mm, šířková hlava 810 mm, 2x O2, 2x AIR04, 2x VAC, 1x N2O, 1x AGSS, 10x VDO, 6x ZIS, 16x zdířka ochr.pospojení, 6x datová zásuvka RJ45, 2x medilišta, nosič infuzních sáčků a lahví na medilištu, ovládání na stativu, příprava pro podvěsné police
Kotvení do pevného stropu provádí dodavatel stavebních prací (kotvící prvky jsou součástí dodávky této položky)
</t>
  </si>
  <si>
    <t>100003</t>
  </si>
  <si>
    <t>Pol4</t>
  </si>
  <si>
    <t>Dvojitý otočný stropní kyvný dvouramenný stativ chirurgický</t>
  </si>
  <si>
    <t xml:space="preserve">Poznámka k položce:
výbava : 1 rameno 1000/800mm, sloupová hlava 1250 mm, 2x CO2, 2x AIR04, 2x VAC, 1x AirMotor, 10x ZIS, 6x VDO, 10x zdířka ochr.pospojení, 4x datová zásuvka RJ45, 2x HDMI, 2x SDI, příprava pro videomanagement, 2x medilišta 300 mm, 1x police 550x450 mm s medilištami a ovládáním, 1x police 550x450 mm s medilištami a zásuvkou; 2 rameno 1000/800mm s držákem monitoru 55" vč ovládání, 2x ZIS, 2x VDO, 2xPA, 2x RJ45, 1x HDMI, 1x SDI
Kotvení do pevného stropu provádí dodavatel stavebních prací (kotvící prvky jsou součástí dodávky této položky)
</t>
  </si>
  <si>
    <t>100004</t>
  </si>
  <si>
    <t>Pol5</t>
  </si>
  <si>
    <t>Stropní pasivní rameno pro řídící monitor videomanagementu</t>
  </si>
  <si>
    <t xml:space="preserve">Poznámka k položce:
stropní stativ otočný kyvný pro monitor 27" jednoramenný 900/800mm, držák pro 1 monitor 27" vč. madla
Kotvení do pevného stropu provádí dodavatel stavebních prací (kotvící prvky jsou součástí dodávky této položky)
</t>
  </si>
  <si>
    <t>PS 013 - Videomanagement pro OS</t>
  </si>
  <si>
    <t>OST - Ostatní videomanagement pro OS</t>
  </si>
  <si>
    <t>Ostatní videomanagement pro OS</t>
  </si>
  <si>
    <t>300 100</t>
  </si>
  <si>
    <t>Videomanagement sálu - řídící a maticová jednotka</t>
  </si>
  <si>
    <t xml:space="preserve">Poznámka k položce:
řídící a maticová jednotka pro videomanagement (umístěna v racku o rozměrech cca š.600 x v.800 x h.800 mm s připojením na 2x 230V/16A, UPS a 2x UTP) musí sloužit k centrálnímu přepínání jednotlivých zdrojových jednotka musí umožňovat připojit min. 14 videovstupů a min. 10 video výstupů ve full HD rozlišení
distribuce signálu musí být min. ve full HD rozlišení (1080p/60 fps). V případě použití 4K/UHD jednotky pak musí systém umožňovat plnohodnotnou distribuci až 5 signálů v rozlišení min. 4K/UHD (3840x2160p/60 fps) na všechny dostupné monitory 4K a s funkcí down-scalingu (snížení na full HD) v reálném čase pro monitory pracující ve full HD rozlišení.systém musí umožňovat náhled zdrojů video signálu v reálném čase (1 snímek za sekundu) a automatické zobrazení pouze aktivně připojených zdrojů signálů. Systém musí obsahovat plně konfigurovatelné multi-view včetně kombinace 4k a HD signálů současně.
systém musí umožnit nastování presetů (např. dle typu výkonu, nebo dle lékaře) pro všechny parametry zařízení včetně externích zařízení a včetně nastavení primárního presetu po zpuštění jednotky
všechna připojení jsou realizována bez potřeby digitálních převodníku signálů, aby se zabránilo latenci a artefaktům.
konfigurace vstupů na chirurgickém stativu: minimálně 2× DVI (fullHD), 1× HDMI (4k/UHD), 1× SDI (fullHD), 1× video (analog), audio vstup, USB, ON/OFF tlačítko, včetně kabelů a převodníků pro všechny vstupy.
konfigurace vstupů na anesteziologickém stativu: 2× DVI (fullHD), 1× HDMI (4k/UHD), 1× SDI (fullHD), 1× video (analog), včetně kabelů a převodníků pro všechny vstupy.
konfigurace dalších vstupů digitalizace: 1× DVI pro PACS pracovní stanici, 1x DVI pro kameru v operačním svítidle, 1x AUDIO vstup z PACS počítače, 1x mikrofonní vstup pro integrovanou videokonferenci.
zařízení musí obsahovat min. 10 výstupů určených pro monitory v rozlišení Full HD a další 2 video výstupy pro videokonferenci a 5 výstupů UHD jednotku
všechny výstupy musí pracovat současně paralelně a nezávisle. Přiřazení (mapování) signálů do monitorů se provádí z dotykové obrazovky, pomocí tabletu či webového rozhraní pomocí drag and drop funkce.
jednotka musí umožňovat zobrazit na všech monitorech tzv. MultiView s min. 4 signály na jednom monitoru, vstupní signály mohou být v libovolném formátu a rozlišení
uživatelské rozhraní musí zobrazovat všechny dostupné zdroje a sledovat pravidelně aktualizovaný náhled max. 1x/sec. Každý náhled zdroje videa musí umožňovat zvětšení na celou obrazovku s živým videem – bez zpoždění. V případě zvětšení náhledu dochází k přímému propojení zdroje signálu s cílovým monitorem (tzn. bez zpoždění), což umožňuje plnohodnotné využití ovládacího medicínského monitoru jako asistenčního. Přítomnost ikony zdroje je dynamicky vyplněna, když je signál účinně aktivní. Ikona náhledu musí nabízet tlačítka pro spuštění přímého nahrávání, zvětšení náhledu a spuštění streamování.systém musí umožnit i spuštění ovládacího rozhraní na monitoru počítače, tabletu nebo telefonu pomocí jazyka HTML5 
min. konfigurace výstupů digitalizace: 1x DVI (HD) – monitor dotykový ovládací/asistenční 27“ na samostatném rameni, nebo rameni chir. stativu, 1× HDMI (4K) – monitor 55“ 4K ve zdi sálu, 1x HDMI (4K) – monitor 55" na rameni, nebo vozíku, 1x HDMI (4K) – monitor 32" na rameni operačního světla, nebo samostatném vozíku, 2x výstup pro reproduktory ve stropě, 1x světlo ON AIR, , včetně kabelů a převodníků pro všechny výstupy.řídící jednotka musí obsahovat sériové porty RS232 a RS485 (až 10 portů) pro možnost připojení a ovládání jiných zdravotnických zařízení jako například operačních svítidel, operačních stolů či osvětlení operačního sálu.
všechny videosignály pro full HD DVI/HDMI vstupy a výstupy musí být provedeny pomocí kabeláže CAT7, nebo optických kabelů s osazeným konektorem HDMI, nebo DVI. Všechny trasy musí být provedeny bez nutnosti konvertorů Video Over IP.
videosignály SDI musí být provedeny pomocí vysoce kvalitního stíněného koaxiálního kabelu RG6
audio signály musí být provedeny pomocí vysoce kvalitních stíněných stereo kabelů
kabeláž pro signály 4K musí být provedena pomocí kabelů z optických vláken určených pro přenos 4K videa bez komprese, osazených HDMI konektory
veškeré ovládání v uživatelském rozhranní musí být v českém jazyce
zařízení musí být certifikováno jako zdravotnický prostředek.
</t>
  </si>
  <si>
    <t>300 101</t>
  </si>
  <si>
    <t>Videomanagement sálu - monitor 27" ovládací/asistenční</t>
  </si>
  <si>
    <t xml:space="preserve">Poznámka k položce:
jednotlivé funkce videomanagementu musí být řízeny grafickým uživatelským rozhraním (GUI), které musí být ovládáno dotykovým medicínským monitorem min. 27“ s rozlišením min. full HD 1920 x 1080. 
dotykový ovládací monitor bude umístěn na polohovatelném rameni
všechny funkce dodávané se systémem videomanagementu musí být ovládané pomocí dotykového rozhraní v českém jazyce. 
pro snadné a intuitivní ovládání musí být uživatelské rozhraní jednoduché s velmi malým počtem operací nutných k ovládání funkcí. 
hlavní funkce ovládání musí být přístupné jediným kliknutím a přetažením funkcí k distribuci videí. 
každý náhled zdroje videa musí umožňovat zvětšení na celou obrazovku s živým videem – bez zpoždění. V případě zvětšení náhledu dochází k přímému propojení zdroje signálu s cílovým monitorem (tzn. bez zpoždění), což umožňuje plnohodnotné využití ovládacího medicínského monitoru jako asistenčního. zařízení musí být certifikováno jako zdravotnický prostředek
nutná kompatibilita s položkou 300100 - videomanagement sálu - řídící a maticová jednotka
</t>
  </si>
  <si>
    <t>300 102</t>
  </si>
  <si>
    <t>Videomanagement sálu - jednotka 4K/UHD</t>
  </si>
  <si>
    <t xml:space="preserve">Poznámka k položce:
4K/UHD jednotka musí být umístěna ve stejném racku jako řídící jednotka, musí sloužit k distribuci 4K/UHD signálů 
Jednotka musí obsahovat min. 5 vstupních portů pro podporu video signálů s rozlišením 3840x2160/60 fps,
min. 5 výstupů pro podporu distribuce signálů v 4K/UHD na různé monitory,
min. 10 portů pro up/downscaling pro realizaci instalace s monitory fullHD.
Zařízení musí zajistit distribuci 4K a UHD signálů v plné kvalitě bez komprese tzn. min. 12 Gbit datový tok. 
Zařízení musí být certifikováno jako zdravotnický prostředek
Nutná kompatibilita s položkou 300100 - videomanagement sálu - řídící a maticová jednotka
</t>
  </si>
  <si>
    <t>300 103</t>
  </si>
  <si>
    <t>Videomanagement sálu - videokonference</t>
  </si>
  <si>
    <t xml:space="preserve">Poznámka k položce:
modul videokonference připojitelný k řídící jednotce, nutná přímá integrace do systému videomanagementu, instalace do stejného racku jako řídící jednotka 
ovládání videokonference musí být zajištěno přímo z uživatelského prostředí videomanagementu, nikoliv jako externí zařízení
zařízení musí vytvářet obousměrný přenos audio a video signálů z operačního sálu do jiných místností a institucí přes IP-síť, např. pro účely vzdělávání nebo v kritických momentech.
systém musí zpracovávat a zobrazovat signály až do úrovně HD1080p a musí umožňovat vysílat a přijímat až dva kanály Full HD paralelně. 
uvnitř operačního sálu se musí zobrazovat signál vzdáleného publika a přenášeného signálu dohromady v rozložení "obraz a obraz" (PaP) nebo "obraz v obraze" (PiP). 
vzdálený klient (publikum) se může buď připojit k zařízení prostřednictvím videokonferenčního hardwaru nebo klientského softwaru. Hardware a software musí být v souladu s protokoly H.323 a SIP, aby byla zajištěna neutrální implementace platformy a široká kompatibilita s existujícími řešeními. systém musí využívat bezdrátový způsob připojení náhlavních mikrofonů, audio výstupy z PC a výstupy na reproduktory umístěné v podhledu operačního sálu vč. ovládání hlasitosti jednotlivých linek. 
integrovaný zvukový hardware musí podporovat pokročilé akustické zrušení ozvěny, automatické ovládání zesílení a automatické potlačení šumu, které poskytuje lepší kvalitu zvuku a hlasu a komunikaci.
operační sál musí být vybaven fyzickým indikátorem (např. světlo "ON LINE") a grafickým indikátorem signálu na dotykové obrazovce, které jasně ukazují, že probíhá přenos, aby se zachovala ochrana soukromí personálu operačního sálu. 
příchozí hovory se zobrazují vyskakovacím oknem a vyzváněním bez ohledu na to, jakou funkční oblast systému zvolí uživatel. Uživatel může přijmout nebo odmítnout příchozí hovory.
zařízení musí být certifikováno jako zdravotnický prostředek.
součástí musí být min. Full HD videokonferenční kamera s motorizovaným stativem, s možností přednastavení pro různé části sálu min. dvěře, operační stůl, krk ad., s režimem nerušit kdy se kamera nastaví do stropu, optický a digitální ZOOM.
nutná kompatibilita s položkou 300100 - videomanagement sálu - řídící a maticová jednotka
</t>
  </si>
  <si>
    <t>300 104</t>
  </si>
  <si>
    <t>Videomanagement sálu - kamera IP videokonferenční PTZ</t>
  </si>
  <si>
    <t xml:space="preserve">Poznámka k položce:
videokonferenční kamera min. Full HD rozlišení s motorizovaným stativem a optickým ZOOMem
možnost přednastavení kamery pro různé části sálu min. dvěře, operační stůl, krk atd. vč. nastavení optického zoomu na tyto oblasti
pomocí uživatelského rozhraní videovládání sálu musí kamera umožňovat režim nerušit, kdy se kamera nastaví do stropní polohy
plná integrovatelnost s videomanagementem sálů a to vč. videovýstupu a ovládání
nutná kompatibilita s položkou 300103 - videomanagement sálu - videokonference
nutná kompatibilita s položkou 300100 - videomanagement sálu - řídící a maticová jednotka
</t>
  </si>
  <si>
    <t>300 105</t>
  </si>
  <si>
    <t>Videomanagement sálu - nahrávání a export</t>
  </si>
  <si>
    <t xml:space="preserve">Poznámka k položce:
každá řídící jednotka musí obsahovat modul pro zachycení snímků a videozáznamů pro dokumentaci operací. Export do PACS pomocí DICOM, nebo HL7, LAN úložiště, HDD, USB disk.
musí být podporován záznam zvuku
modul musí podporovat až 2 simultánní nahrávací signály při 1080p60 s živým náhledem pro každý zdroj videa, jako option
archivační modu musí umožňovat funkci zpětného nahrávání min. ve dvou nastavitelných časových intervalech (např. 1 a 5 min. zpětně), dále možnost zpětného záznamu celého výkonu od začátku po skončení operace. 
modul musí pořizovat klíčové snímky s funkcí live-photo, kdy v případě pořízení obrázku systém automaticky vytvoří krátkou video sekvenci v rozsahu dle nastavení uživatele (např. +/-10 sec. kolem snímku). 
uživatelské rozhraní musí umožňovat plnohodnotný střih a export video záznamu. Načítání dat z PACS pomocí DICOM Worklist, nebo pomocí HL7 protokolu.
uživatelské rozhranní pro výběr souborů pro export a výběr cílových umístění
nutná kompatibilita s položkou 300100 - videomanagement sálu - řídící a maticová jednotka
</t>
  </si>
  <si>
    <t>300 106</t>
  </si>
  <si>
    <t>Videomanagement sálu - streaming</t>
  </si>
  <si>
    <t xml:space="preserve">Poznámka k položce:
řídící jednotka musí obsahovat modul pro videostreaming, který je schopen přenášet jednosměrné video (až 1080p60) a případně obousměrné audio signály přes IP síť, aby se zajistila pohodlná a přímá komunikace mezi odesílatelem a přijímačem. 
přenos zamýšleného signálu musí být umožněn na jakémkoli PC v nemocniční síti (např. pro výcvik a vzdělávání). 
musí být umožněno přenášet jakýkoliv zdroj videa, který je připojen k řídící, nebo 4K/UHD jednotce videomanagementu. 
streamingové řešení musí být integrováno do řídící jednotky.
nutná kompatibilita s položkou 300100 - videomanagement sálu - řídící a maticová jednotka
</t>
  </si>
  <si>
    <t>300 107</t>
  </si>
  <si>
    <t>Videomanagement sálu - pracovní stanice PACS</t>
  </si>
  <si>
    <t xml:space="preserve">Poznámka k položce:
pracovní vestavná počítačová stanice s monitorem slouží k přístupu do NIS, prohlížení snímků z PACS a dalším činnostem v rámci nemocničního SW.
pracovní stanice musí být integrovaná do videomanagemntu, což bude umožňovat směrovat obraz z PC na jakýkoliv monitor v rámci operačního sálu zapojený do systému.
instalace za stěnu operačního sálu, chráněn odolným sklem.
úhlopříčka monitoru min. 24“, rozlišení min. full HD 1920 x 1080 px, operační systém Windows 10, min. i5 CPU, 8GB RAM
omyvatelná medicínská klávesnice s USB a touchpadem.
nutná kompatibilita s položkou 300100 - videomanagement sálu - řídící a maticová jednotka
</t>
  </si>
  <si>
    <t>300 108</t>
  </si>
  <si>
    <t>Videomanagement sálu - operační monitor 55" 4K, medicínský</t>
  </si>
  <si>
    <t xml:space="preserve">Poznámka k položce:
velkoplošný medicínský chirurgický monitor 4K určený pro zobrazování veškerých dostupných zdrojů videa (endo kamera, RTG, UZV, PACS, multiview, videokonference atd.) v rámci videomanagementu operačního sálu.
instalace na pohyblivé stropní  rameno
Kontrast min. 4000:1
Odezva max. 18 ms
Pozorovací úhel min. 178°/178°
Jas min. 400 cd/m2
Hliníkové krytí s odolností min. IP65
Rozlišení min. 3840 x 2160px
Výrobcem přednastavené standardy pro min. BT2020 a REC.709
Podpora ALS
Vstupy min. HDMI 2.0, VGA, DVI
MDE certifikace a DIN6868-157
úhlopříčka min. 55“
nutná kompatibilita s položkou 300100 - videomanagement sálu - řídící a maticová jednotka
</t>
  </si>
  <si>
    <t>300 109</t>
  </si>
  <si>
    <t>Videomanagement sálu - velkoplošný monitor ve stěně 55" 4K</t>
  </si>
  <si>
    <t xml:space="preserve">Poznámka k položce:
velkoplošný monitor 4K určený jako cílový náhledový monitor pro veškeré dostupné zdroje videa (endo kamera, RTG, UZV, PACS, multiview, videokonference atd.) v rámci videomanagementu operačního sálu.
instalace za stěnu operačního sálu, chráněn odolným sklem.
úhlopříčka min. 55“, rozlišení min. UHD 3840 x 2160px.
nutná kompatibilita s položkou 300100 - videomanagement sálu - řídící a maticová jednotka
</t>
  </si>
  <si>
    <t>300 110</t>
  </si>
  <si>
    <t>Videomanagement sálu - reproduktor stropní</t>
  </si>
  <si>
    <t xml:space="preserve">Poznámka k položce:
stropní reproduktor sloužící jako audio výstup videomanagementu
určený pro videokonferenci, audio komunikaci streamingem a pro poslech hudby
instalace do stropu vestavby
nutná kompatibilita s položkou 300100 - videomanagement sálu - řídící a maticová jednotka
</t>
  </si>
  <si>
    <t>300 111</t>
  </si>
  <si>
    <t>Videomanagement sálu - anténní systém pro bezdrátové audio</t>
  </si>
  <si>
    <t xml:space="preserve">Poznámka k položce:
antény pro přenos audio signálu z videokonferenční jednotky do náhlavních souprav
instalace do stropu vestavby
nutná kompatibilita s položkou 300100 - videomanagement sálu - řídící a maticová jednotka
</t>
  </si>
  <si>
    <t>300 112</t>
  </si>
  <si>
    <t>Videomanagement sálu - audiokomunikační náhlavní souprava</t>
  </si>
  <si>
    <t xml:space="preserve">Poznámka k položce:
Headset včetně příjmače s instalací do racku s hlavní jednotkou
Směrový mikrofon na flexibilním držáku náhlavní soupravy
nutná kompatibilita s položkou 300100 - videomanagement sálu - řídící a maticová jednotka
</t>
  </si>
  <si>
    <t>300 113</t>
  </si>
  <si>
    <t>Videomanagement sálu - kamera IP přehledová statická</t>
  </si>
  <si>
    <t xml:space="preserve">Poznámka k položce:
IP kamera umožňující zobrazení prostoru operačního sálu v min. full HD kvalitě
Kamera umožňuje napojení na položku 300100 jako externí zdroj videosignálu pomocí HDMI
Instalace do podhledu sálu 
IR osvícení prostoru
Stream min. H265/H264/MJPEG
Kamera musí být napojena pomocí ethernet kabelu do NVR zařízení umístěného v racku. NVR zařízení musí umožnit správu, nahrávání a sledování až 8 IP kamer v reálném čase.
nutná kompatibilita s položkou 300100 - videomanagement sálu - řídící a maticová jednotka
</t>
  </si>
  <si>
    <t>300 114</t>
  </si>
  <si>
    <t>Videomanagement sálu - výstražná tabulka ON AIR</t>
  </si>
  <si>
    <t xml:space="preserve">Poznámka k položce:
stropní tabule s nápisem ON AIR, při nahrávání, streamingu nebo videokonferenci musí signalizovat červeně
nutná kompatibilita s položkou 300100 - videomanagement sálu - řídící a maticová jednotka
</t>
  </si>
  <si>
    <t>300 115</t>
  </si>
  <si>
    <t>Videomanagement sálu - rack odvětrávaný</t>
  </si>
  <si>
    <t xml:space="preserve">Poznámka k položce:
přístrojový rack pro instalaci jednotlivých modulů videomanagementu
velikost min. š.v.h.: 600x800x800 mm
nucené odvětrávání s termostatickou kontrolou teploty
nutná kompatibilita s položkou 300100 - videomanagement sálu - řídící a maticová jednotka
</t>
  </si>
  <si>
    <t>300 116</t>
  </si>
  <si>
    <t>Videomanagement sálu - multifunkční ovládací panel operačního sálu</t>
  </si>
  <si>
    <t xml:space="preserve">Poznámka k položce:
Dotykový ovládací multifunkční panel velikost  min. 22"
Displej musí poskytovat vizuální informace o aktuálním stavu monitorovaných systémů operačního sálu v reálném čase
Musí umožňovat řídit a nastavovat hodnoty fyzického okolí
Dodávka vč. potřebného PLC pro napojení a řízení pomocí standardů Dali, ModBus a dalších komunikačních protokolů 
Ovládací panel musí mít intuitivní barevné grafické rozhraní s vysokým rozlišením a nabízet jasné a pohodlné používání i při použití lékařských rukavic.
Uživatelské rozhranní musí být plně integrováno do systému videomanagementu sálu tak, aby bylo možné z ovládacího monitoru videomanagementu plně ovládat i nastavení sálu
Nutná kompatibilita s položkou 300100 - videomanagement sálu - řídící a maticová jednotka
</t>
  </si>
  <si>
    <t>PS 02 - Úprava stávajících zdravotechnických instalací</t>
  </si>
  <si>
    <t>Krnov</t>
  </si>
  <si>
    <t xml:space="preserve">    4 - Vodorovné konstrukce</t>
  </si>
  <si>
    <t xml:space="preserve">    721 - Zdravotechnika - vnitřní kanalizace</t>
  </si>
  <si>
    <t xml:space="preserve">    722 - Zdravotechnika - vnitřní vodovod</t>
  </si>
  <si>
    <t xml:space="preserve">    727 - Zdravotechnika - požární ochrana</t>
  </si>
  <si>
    <t>HZS - Hodinové zúčtovací sazby</t>
  </si>
  <si>
    <t>Vodorovné konstrukce</t>
  </si>
  <si>
    <t>411388531</t>
  </si>
  <si>
    <t>Zabetonování otvorů ve stropech nebo v klenbách včetně lešení, bednění, odbednění a výztuže (materiál v ceně) ve stropech železobetonových, tvárnicových a prefabrikovaných</t>
  </si>
  <si>
    <t>m3</t>
  </si>
  <si>
    <t>-1782068508</t>
  </si>
  <si>
    <t>https://podminky.urs.cz/item/CS_URS_2022_01/411388531</t>
  </si>
  <si>
    <t>972054491</t>
  </si>
  <si>
    <t>Vybourání otvorů ve stropech nebo klenbách železobetonových bez odstranění podlahy a násypu, plochy do 1 m2, tl. přes 80 mm</t>
  </si>
  <si>
    <t>-1396358918</t>
  </si>
  <si>
    <t>https://podminky.urs.cz/item/CS_URS_2022_01/972054491</t>
  </si>
  <si>
    <t>0,4*0,12*0,25*6</t>
  </si>
  <si>
    <t>997013213</t>
  </si>
  <si>
    <t>Vnitrostaveništní doprava suti a vybouraných hmot vodorovně do 50 m svisle ručně pro budovy a haly výšky přes 9 do 12 m</t>
  </si>
  <si>
    <t>208511211</t>
  </si>
  <si>
    <t>https://podminky.urs.cz/item/CS_URS_2022_01/997013213</t>
  </si>
  <si>
    <t>-2033972568</t>
  </si>
  <si>
    <t>-1774385971</t>
  </si>
  <si>
    <t>0,602*19 "Přepočtené koeficientem množství</t>
  </si>
  <si>
    <t>1613037637</t>
  </si>
  <si>
    <t>998011002</t>
  </si>
  <si>
    <t>Přesun hmot pro budovy občanské výstavby, bydlení, výrobu a služby s nosnou svislou konstrukcí zděnou z cihel, tvárnic nebo kamene vodorovná dopravní vzdálenost do 100 m pro budovy výšky přes 6 do 12 m</t>
  </si>
  <si>
    <t>1828040648</t>
  </si>
  <si>
    <t>https://podminky.urs.cz/item/CS_URS_2022_01/998011002</t>
  </si>
  <si>
    <t>Zdravotechnika - vnitřní kanalizace</t>
  </si>
  <si>
    <t>721170973</t>
  </si>
  <si>
    <t>Opravy odpadního potrubí plastového krácení trub DN 70</t>
  </si>
  <si>
    <t>1574708204</t>
  </si>
  <si>
    <t>https://podminky.urs.cz/item/CS_URS_2022_01/721170973</t>
  </si>
  <si>
    <t>721171904</t>
  </si>
  <si>
    <t>Opravy odpadního potrubí plastového vsazení odbočky do potrubí DN 75</t>
  </si>
  <si>
    <t>1613270684</t>
  </si>
  <si>
    <t>https://podminky.urs.cz/item/CS_URS_2022_01/721171904</t>
  </si>
  <si>
    <t>721171914</t>
  </si>
  <si>
    <t>Opravy odpadního potrubí plastového propojení dosavadního potrubí DN 75</t>
  </si>
  <si>
    <t>-629337086</t>
  </si>
  <si>
    <t>https://podminky.urs.cz/item/CS_URS_2022_01/721171914</t>
  </si>
  <si>
    <t>721174024</t>
  </si>
  <si>
    <t>Potrubí z trub polypropylenových odpadní (svislé) DN 75</t>
  </si>
  <si>
    <t>789577900</t>
  </si>
  <si>
    <t>https://podminky.urs.cz/item/CS_URS_2022_01/721174024</t>
  </si>
  <si>
    <t>721174043</t>
  </si>
  <si>
    <t>Potrubí z trub polypropylenových připojovací DN 50</t>
  </si>
  <si>
    <t>-1839176301</t>
  </si>
  <si>
    <t>https://podminky.urs.cz/item/CS_URS_2022_01/721174043</t>
  </si>
  <si>
    <t>721194105</t>
  </si>
  <si>
    <t>Vyměření přípojek na potrubí vyvedení a upevnění odpadních výpustek DN 50</t>
  </si>
  <si>
    <t>-680754861</t>
  </si>
  <si>
    <t>https://podminky.urs.cz/item/CS_URS_2022_01/721194105</t>
  </si>
  <si>
    <t>721290111</t>
  </si>
  <si>
    <t>Zkouška těsnosti kanalizace v objektech vodou do DN 125</t>
  </si>
  <si>
    <t>-787466750</t>
  </si>
  <si>
    <t>https://podminky.urs.cz/item/CS_URS_2022_01/721290111</t>
  </si>
  <si>
    <t>998721102</t>
  </si>
  <si>
    <t>Přesun hmot pro vnitřní kanalizace stanovený z hmotnosti přesunovaného materiálu vodorovná dopravní vzdálenost do 50 m v objektech výšky přes 6 do 12 m</t>
  </si>
  <si>
    <t>-254745845</t>
  </si>
  <si>
    <t>https://podminky.urs.cz/item/CS_URS_2022_01/998721102</t>
  </si>
  <si>
    <t>722</t>
  </si>
  <si>
    <t>Zdravotechnika - vnitřní vodovod</t>
  </si>
  <si>
    <t>722171912</t>
  </si>
  <si>
    <t>Odříznutí trubky nebo tvarovky u rozvodů vody z plastů D přes 16 do 20 mm</t>
  </si>
  <si>
    <t>-1111095782</t>
  </si>
  <si>
    <t>https://podminky.urs.cz/item/CS_URS_2022_01/722171912</t>
  </si>
  <si>
    <t>722171932</t>
  </si>
  <si>
    <t>Výměna trubky, tvarovky, vsazení odbočky na rozvodech vody z plastů D přes 16 do 20 mm</t>
  </si>
  <si>
    <t>1007423993</t>
  </si>
  <si>
    <t>https://podminky.urs.cz/item/CS_URS_2022_01/722171932</t>
  </si>
  <si>
    <t>722173912</t>
  </si>
  <si>
    <t>Spoje rozvodů vody z plastů svary polyfuzí D přes 16 do 20 mm</t>
  </si>
  <si>
    <t>1025518404</t>
  </si>
  <si>
    <t>https://podminky.urs.cz/item/CS_URS_2022_01/722173912</t>
  </si>
  <si>
    <t>722174002</t>
  </si>
  <si>
    <t>Potrubí z plastových trubek z polypropylenu PPR svařovaných polyfúzně PN 16 (SDR 7,4) D 20 x 2,8</t>
  </si>
  <si>
    <t>-1291943213</t>
  </si>
  <si>
    <t>https://podminky.urs.cz/item/CS_URS_2022_01/722174002</t>
  </si>
  <si>
    <t>722174022</t>
  </si>
  <si>
    <t>Potrubí z plastových trubek z polypropylenu PPR svařovaných polyfúzně PN 20 (SDR 6) D 20 x 3,4</t>
  </si>
  <si>
    <t>-1746786739</t>
  </si>
  <si>
    <t>https://podminky.urs.cz/item/CS_URS_2022_01/722174022</t>
  </si>
  <si>
    <t>722181211</t>
  </si>
  <si>
    <t>Ochrana potrubí termoizolačními trubicemi z pěnového polyetylenu PE přilepenými v příčných a podélných spojích, tloušťky izolace do 6 mm, vnitřního průměru izolace DN do 22 mm</t>
  </si>
  <si>
    <t>-1478957082</t>
  </si>
  <si>
    <t>https://podminky.urs.cz/item/CS_URS_2022_01/722181211</t>
  </si>
  <si>
    <t>722181221</t>
  </si>
  <si>
    <t>Ochrana potrubí termoizolačními trubicemi z pěnového polyetylenu PE přilepenými v příčných a podélných spojích, tloušťky izolace přes 6 do 9 mm, vnitřního průměru izolace DN do 22 mm</t>
  </si>
  <si>
    <t>1628727301</t>
  </si>
  <si>
    <t>https://podminky.urs.cz/item/CS_URS_2022_01/722181221</t>
  </si>
  <si>
    <t>722181231</t>
  </si>
  <si>
    <t>Ochrana potrubí termoizolačními trubicemi z pěnového polyetylenu PE přilepenými v příčných a podélných spojích, tloušťky izolace přes 9 do 13 mm, vnitřního průměru izolace DN do 22 mm</t>
  </si>
  <si>
    <t>336107387</t>
  </si>
  <si>
    <t>https://podminky.urs.cz/item/CS_URS_2022_01/722181231</t>
  </si>
  <si>
    <t>722181241</t>
  </si>
  <si>
    <t>Ochrana potrubí termoizolačními trubicemi z pěnového polyetylenu PE přilepenými v příčných a podélných spojích, tloušťky izolace přes 13 do 20 mm, vnitřního průměru izolace DN do 22 mm</t>
  </si>
  <si>
    <t>-1671430139</t>
  </si>
  <si>
    <t>https://podminky.urs.cz/item/CS_URS_2022_01/722181241</t>
  </si>
  <si>
    <t>722182011</t>
  </si>
  <si>
    <t>Podpůrný žlab pro potrubí průměru D 20</t>
  </si>
  <si>
    <t>425247737</t>
  </si>
  <si>
    <t>https://podminky.urs.cz/item/CS_URS_2022_01/722182011</t>
  </si>
  <si>
    <t>722190401</t>
  </si>
  <si>
    <t>Zřízení přípojek na potrubí vyvedení a upevnění výpustek do DN 25</t>
  </si>
  <si>
    <t>1114932533</t>
  </si>
  <si>
    <t>https://podminky.urs.cz/item/CS_URS_2022_01/722190401</t>
  </si>
  <si>
    <t>722220111</t>
  </si>
  <si>
    <t>Armatury s jedním závitem nástěnky pro výtokový ventil G 1/2"</t>
  </si>
  <si>
    <t>-490038657</t>
  </si>
  <si>
    <t>https://podminky.urs.cz/item/CS_URS_2022_01/722220111</t>
  </si>
  <si>
    <t>722232043</t>
  </si>
  <si>
    <t>Armatury se dvěma závity kulové kohouty PN 42 do 185 °C přímé vnitřní závit G 1/2"</t>
  </si>
  <si>
    <t>-1880024492</t>
  </si>
  <si>
    <t>https://podminky.urs.cz/item/CS_URS_2022_01/722232043</t>
  </si>
  <si>
    <t>722290226</t>
  </si>
  <si>
    <t>Zkoušky, proplach a desinfekce vodovodního potrubí zkoušky těsnosti vodovodního potrubí závitového do DN 50</t>
  </si>
  <si>
    <t>662853547</t>
  </si>
  <si>
    <t>https://podminky.urs.cz/item/CS_URS_2022_01/722290226</t>
  </si>
  <si>
    <t>722290234</t>
  </si>
  <si>
    <t>Zkoušky, proplach a desinfekce vodovodního potrubí proplach a desinfekce vodovodního potrubí do DN 80</t>
  </si>
  <si>
    <t>1978496031</t>
  </si>
  <si>
    <t>https://podminky.urs.cz/item/CS_URS_2022_01/722290234</t>
  </si>
  <si>
    <t>998722102</t>
  </si>
  <si>
    <t>Přesun hmot pro vnitřní vodovod stanovený z hmotnosti přesunovaného materiálu vodorovná dopravní vzdálenost do 50 m v objektech výšky přes 6 do 12 m</t>
  </si>
  <si>
    <t>-456113048</t>
  </si>
  <si>
    <t>https://podminky.urs.cz/item/CS_URS_2022_01/998722102</t>
  </si>
  <si>
    <t>727</t>
  </si>
  <si>
    <t>Zdravotechnika - požární ochrana</t>
  </si>
  <si>
    <t>727213213</t>
  </si>
  <si>
    <t>Protipožární trubní ucpávky plastového potrubí prostup stropem tloušťky 150 mm požární odolnost EI 90 D 32</t>
  </si>
  <si>
    <t>1553084412</t>
  </si>
  <si>
    <t>https://podminky.urs.cz/item/CS_URS_2022_01/727213213</t>
  </si>
  <si>
    <t>727223103</t>
  </si>
  <si>
    <t>Protipožární ochranné manžety plastového potrubí prostup stropem tloušťky 150 mm požární odolnost EI 90 D 75</t>
  </si>
  <si>
    <t>-450467094</t>
  </si>
  <si>
    <t>https://podminky.urs.cz/item/CS_URS_2022_01/727223103</t>
  </si>
  <si>
    <t>7631358121</t>
  </si>
  <si>
    <t xml:space="preserve">Demontáž podhledu kazetového na zavěšeném na roštu polozapuštěném - etáž instalací ve 2.NP </t>
  </si>
  <si>
    <t>716118692</t>
  </si>
  <si>
    <t>https://podminky.urs.cz/item/CS_URS_2022_01/7631358121</t>
  </si>
  <si>
    <t>7632312641</t>
  </si>
  <si>
    <t>Vyspravení podhledů ve 2.NP zavěšená spodní konstrukce z ocelových profilů , s izolací, EI 90</t>
  </si>
  <si>
    <t>-1223537926</t>
  </si>
  <si>
    <t>https://podminky.urs.cz/item/CS_URS_2022_01/7632312641</t>
  </si>
  <si>
    <t>HZS</t>
  </si>
  <si>
    <t>Hodinové zúčtovací sazby</t>
  </si>
  <si>
    <t>HZS2212</t>
  </si>
  <si>
    <t xml:space="preserve">Hodinové zúčtovací sazby profesí PSV provádění stavebních instalací instalatér odborný - Nepředvídané práce </t>
  </si>
  <si>
    <t>-1982825801</t>
  </si>
  <si>
    <t>https://podminky.urs.cz/item/CS_URS_2022_01/HZS2212</t>
  </si>
  <si>
    <t>HZS2491</t>
  </si>
  <si>
    <t>Hodinové zúčtovací sazby profesí PSV zednické výpomoci a pomocné práce PSV dělník zednických výpomocí</t>
  </si>
  <si>
    <t>-616650452</t>
  </si>
  <si>
    <t>https://podminky.urs.cz/item/CS_URS_2022_01/HZS2491</t>
  </si>
  <si>
    <t>HZS2492</t>
  </si>
  <si>
    <t xml:space="preserve">Hodinové zúčtovací sazby profesí PSV zednické výpomoci a pomocné práce PSV pomocný dělník PSV - Demontáže </t>
  </si>
  <si>
    <t>-1391464945</t>
  </si>
  <si>
    <t>https://podminky.urs.cz/item/CS_URS_2022_01/HZS2492</t>
  </si>
  <si>
    <t xml:space="preserve">PS 021 - Vytápění a chlazení - Napojení nových jednotek ve strojovně VZT  </t>
  </si>
  <si>
    <t xml:space="preserve">    713 - Izolace tepelné</t>
  </si>
  <si>
    <t xml:space="preserve">    733 - Ústřední vytápění - rozvodné potrubí</t>
  </si>
  <si>
    <t xml:space="preserve">    734 - Ústřední vytápění - armatury</t>
  </si>
  <si>
    <t xml:space="preserve">    735 - Ústřední vytápění - otopná tělesa</t>
  </si>
  <si>
    <t>Vnitrostaveništní doprava suti a vybouraných hmot vodorovně do 50 m svisle ručně (nošením po schodech) pro budovy a haly výšky do 6 m</t>
  </si>
  <si>
    <t>627055212</t>
  </si>
  <si>
    <t>-115139699</t>
  </si>
  <si>
    <t>268456790</t>
  </si>
  <si>
    <t>0,820*19 "Přepočtené koeficientem množství</t>
  </si>
  <si>
    <t>713</t>
  </si>
  <si>
    <t>Izolace tepelné</t>
  </si>
  <si>
    <t>713471211</t>
  </si>
  <si>
    <t>Montáž izolace tepelné potrubí, ohybů, přírub, armatur nebo tvarovek snímatelnými pouzdry s vrstvenou izolací s upevněním na suchý zip (izolační materiál ve specifikaci) potrubí</t>
  </si>
  <si>
    <t>812230875</t>
  </si>
  <si>
    <t>https://podminky.urs.cz/item/CS_URS_2022_01/713471211</t>
  </si>
  <si>
    <t>998713103</t>
  </si>
  <si>
    <t>Přesun hmot pro izolace tepelné stanovený z hmotnosti přesunovaného materiálu vodorovná dopravní vzdálenost do 50 m v objektech výšky přes 12 m do 24 m</t>
  </si>
  <si>
    <t>-1593196530</t>
  </si>
  <si>
    <t>https://podminky.urs.cz/item/CS_URS_2022_01/998713103</t>
  </si>
  <si>
    <t>63154570</t>
  </si>
  <si>
    <t>pouzdro izolační potrubní z minerální vlny s Al fólií max. 250/100°C 22/40mm</t>
  </si>
  <si>
    <t>-1640080345</t>
  </si>
  <si>
    <t>63154571</t>
  </si>
  <si>
    <t>pouzdro izolační potrubní z minerální vlny s Al fólií max. 250/100°C 28/40mm</t>
  </si>
  <si>
    <t>-445184387</t>
  </si>
  <si>
    <t>63154602</t>
  </si>
  <si>
    <t>pouzdro izolační potrubní z minerální vlny s Al fólií max. 250/100°C 35/50mm</t>
  </si>
  <si>
    <t>-1227826426</t>
  </si>
  <si>
    <t>63154603</t>
  </si>
  <si>
    <t>pouzdro izolační potrubní z minerální vlny s Al fólií max. 250/100°C 42/50mm</t>
  </si>
  <si>
    <t>-159602999</t>
  </si>
  <si>
    <t>-325655473</t>
  </si>
  <si>
    <t>7211719121</t>
  </si>
  <si>
    <t>Opravy odpadního potrubí plastového propojení dosavadního potrubí DN 32</t>
  </si>
  <si>
    <t>2113773359</t>
  </si>
  <si>
    <t>https://podminky.urs.cz/item/CS_URS_2022_01/7211719121</t>
  </si>
  <si>
    <t>7211737221</t>
  </si>
  <si>
    <t xml:space="preserve">Potrubí z trub polyetylenových svařované připojovací DN 32 - ODVOD KONDENZÁTU </t>
  </si>
  <si>
    <t>1786395934</t>
  </si>
  <si>
    <t>https://podminky.urs.cz/item/CS_URS_2022_01/7211737221</t>
  </si>
  <si>
    <t>7212265211</t>
  </si>
  <si>
    <t>Zápachové uzávěrky DN 32</t>
  </si>
  <si>
    <t>379962842</t>
  </si>
  <si>
    <t>https://podminky.urs.cz/item/CS_URS_2022_01/7212265211</t>
  </si>
  <si>
    <t>-1521657697</t>
  </si>
  <si>
    <t>998721103</t>
  </si>
  <si>
    <t>Přesun hmot pro vnitřní kanalizace stanovený z hmotnosti přesunovaného materiálu vodorovná dopravní vzdálenost do 50 m v objektech výšky přes 12 do 24 m</t>
  </si>
  <si>
    <t>-571966166</t>
  </si>
  <si>
    <t>https://podminky.urs.cz/item/CS_URS_2022_01/998721103</t>
  </si>
  <si>
    <t>998721192</t>
  </si>
  <si>
    <t>Přesun hmot pro vnitřní kanalizace stanovený z hmotnosti přesunovaného materiálu Příplatek k ceně za zvětšený přesun přes vymezenou největší dopravní vzdálenost do 100 m</t>
  </si>
  <si>
    <t>2133513084</t>
  </si>
  <si>
    <t>https://podminky.urs.cz/item/CS_URS_2022_01/998721192</t>
  </si>
  <si>
    <t>733</t>
  </si>
  <si>
    <t>Ústřední vytápění - rozvodné potrubí</t>
  </si>
  <si>
    <t>733110806</t>
  </si>
  <si>
    <t>Demontáž potrubí z trubek ocelových závitových DN přes 15 do 32</t>
  </si>
  <si>
    <t>-1422456897</t>
  </si>
  <si>
    <t>https://podminky.urs.cz/item/CS_URS_2022_01/733110806</t>
  </si>
  <si>
    <t>7331108081</t>
  </si>
  <si>
    <t xml:space="preserve">Demontáž potrubí z trubek ocelových závitových DN přes 32 do 50 - chlazení </t>
  </si>
  <si>
    <t>1910645029</t>
  </si>
  <si>
    <t>https://podminky.urs.cz/item/CS_URS_2022_01/7331108081</t>
  </si>
  <si>
    <t>73311080822</t>
  </si>
  <si>
    <t>Demontáž potrubí z trubek ocelových závitových DN přes 32 do 50 - ROZVODY PÁRY A KONDENZÁTU</t>
  </si>
  <si>
    <t>461750272</t>
  </si>
  <si>
    <t>https://podminky.urs.cz/item/CS_URS_2022_01/73311080822</t>
  </si>
  <si>
    <t>733122224</t>
  </si>
  <si>
    <t>Potrubí z trubek ocelových hladkých spojovaných lisováním z uhlíkové oceli tenkostěnné vně pozinkované PN 16, T= +110°C Ø 22/1,5</t>
  </si>
  <si>
    <t>162308028</t>
  </si>
  <si>
    <t>https://podminky.urs.cz/item/CS_URS_2022_01/733122224</t>
  </si>
  <si>
    <t>733122225</t>
  </si>
  <si>
    <t>Potrubí z trubek ocelových hladkých spojovaných lisováním z uhlíkové oceli tenkostěnné vně pozinkované PN 16, T= +110°C Ø 28/1,5</t>
  </si>
  <si>
    <t>1777187231</t>
  </si>
  <si>
    <t>https://podminky.urs.cz/item/CS_URS_2022_01/733122225</t>
  </si>
  <si>
    <t>733122226</t>
  </si>
  <si>
    <t>Potrubí z trubek ocelových hladkých spojovaných lisováním z uhlíkové oceli tenkostěnné vně pozinkované PN 16, T= +110°C Ø 35/1,5</t>
  </si>
  <si>
    <t>-228222013</t>
  </si>
  <si>
    <t>https://podminky.urs.cz/item/CS_URS_2022_01/733122226</t>
  </si>
  <si>
    <t>733122227</t>
  </si>
  <si>
    <t>Potrubí z trubek ocelových hladkých spojovaných lisováním z uhlíkové oceli tenkostěnné vně pozinkované PN 16, T= +110°C Ø 42/1,5</t>
  </si>
  <si>
    <t>-1949831879</t>
  </si>
  <si>
    <t>https://podminky.urs.cz/item/CS_URS_2022_01/733122227</t>
  </si>
  <si>
    <t>733122228</t>
  </si>
  <si>
    <t>Potrubí z trubek ocelových hladkých spojovaných lisováním z uhlíkové oceli tenkostěnné vně pozinkované PN 16, T= +110°C Ø 54/1,5</t>
  </si>
  <si>
    <t>271759644</t>
  </si>
  <si>
    <t>https://podminky.urs.cz/item/CS_URS_2022_01/733122228</t>
  </si>
  <si>
    <t>733122229</t>
  </si>
  <si>
    <t>Potrubí z trubek ocelových hladkých spojovaných lisováním z uhlíkové oceli tenkostěnné vně pozinkované PN 16, T= +110°C Ø 64/2</t>
  </si>
  <si>
    <t>-1312296179</t>
  </si>
  <si>
    <t>https://podminky.urs.cz/item/CS_URS_2022_01/733122229</t>
  </si>
  <si>
    <t>733122230</t>
  </si>
  <si>
    <t>Potrubí z trubek ocelových hladkých spojovaných lisováním z uhlíkové oceli tenkostěnné vně pozinkované PN 16, T= +110°C Ø 76,1/2</t>
  </si>
  <si>
    <t>-356983928</t>
  </si>
  <si>
    <t>https://podminky.urs.cz/item/CS_URS_2022_01/733122230</t>
  </si>
  <si>
    <t>733123110</t>
  </si>
  <si>
    <t>Potrubí z trubek ocelových hladkých Příplatek k cenám za zhotovení přípojky z trubek ocelových přesných Ø 22/1,5</t>
  </si>
  <si>
    <t>1955932419</t>
  </si>
  <si>
    <t>https://podminky.urs.cz/item/CS_URS_2022_01/733123110</t>
  </si>
  <si>
    <t>733123112</t>
  </si>
  <si>
    <t>Potrubí z trubek ocelových hladkých Příplatek k cenám za zhotovení přípojky z trubek ocelových přesných Ø 28/1,5</t>
  </si>
  <si>
    <t>519539120</t>
  </si>
  <si>
    <t>https://podminky.urs.cz/item/CS_URS_2022_01/733123112</t>
  </si>
  <si>
    <t>733123115</t>
  </si>
  <si>
    <t>Potrubí z trubek ocelových hladkých Příplatek k cenám za zhotovení přípojky z trubek ocelových přesných Ø 35/1,5</t>
  </si>
  <si>
    <t>595947387</t>
  </si>
  <si>
    <t>https://podminky.urs.cz/item/CS_URS_2022_01/733123115</t>
  </si>
  <si>
    <t>733123118</t>
  </si>
  <si>
    <t>Potrubí z trubek ocelových hladkých Příplatek k cenám za zhotovení přípojky z trubek ocelových hladkých Ø 57/3,2</t>
  </si>
  <si>
    <t>-1168278790</t>
  </si>
  <si>
    <t>https://podminky.urs.cz/item/CS_URS_2022_01/733123118</t>
  </si>
  <si>
    <t>733123120</t>
  </si>
  <si>
    <t>Potrubí z trubek ocelových hladkých Příplatek k cenám za zhotovení přípojky z trubek ocelových hladkých Ø 70/3,6</t>
  </si>
  <si>
    <t>896077227</t>
  </si>
  <si>
    <t>https://podminky.urs.cz/item/CS_URS_2022_01/733123120</t>
  </si>
  <si>
    <t>733190217</t>
  </si>
  <si>
    <t>Zkoušky těsnosti potrubí, manžety prostupové z trubek ocelových zkoušky těsnosti potrubí (za provozu) z trubek ocelových hladkých Ø do 51/2,6</t>
  </si>
  <si>
    <t>2061395806</t>
  </si>
  <si>
    <t>https://podminky.urs.cz/item/CS_URS_2022_01/733190217</t>
  </si>
  <si>
    <t>733190219</t>
  </si>
  <si>
    <t>Zkoušky těsnosti potrubí, manžety prostupové z trubek ocelových zkoušky těsnosti potrubí (za provozu) z trubek ocelových hladkých Ø přes 51/2,6 do 60,3/2,9</t>
  </si>
  <si>
    <t>549344145</t>
  </si>
  <si>
    <t>https://podminky.urs.cz/item/CS_URS_2022_01/733190219</t>
  </si>
  <si>
    <t>733190225</t>
  </si>
  <si>
    <t>Zkoušky těsnosti potrubí, manžety prostupové z trubek ocelových zkoušky těsnosti potrubí (za provozu) z trubek ocelových hladkých Ø přes 60,3/2,9 do 89/5,0</t>
  </si>
  <si>
    <t>-909174858</t>
  </si>
  <si>
    <t>https://podminky.urs.cz/item/CS_URS_2022_01/733190225</t>
  </si>
  <si>
    <t>733191927</t>
  </si>
  <si>
    <t>Opravy rozvodů potrubí z trubek ocelových závitových normálních i zesílených navaření odbočky na stávající potrubí, odbočka DN 40</t>
  </si>
  <si>
    <t>-568558909</t>
  </si>
  <si>
    <t>https://podminky.urs.cz/item/CS_URS_2022_01/733191927</t>
  </si>
  <si>
    <t>733194920</t>
  </si>
  <si>
    <t>Opravy rozvodů potrubí z trubek ocelových hladkých navaření odbočky na stávající potrubí odbočka Ø 70/3,2</t>
  </si>
  <si>
    <t>543986100</t>
  </si>
  <si>
    <t>https://podminky.urs.cz/item/CS_URS_2022_01/733194920</t>
  </si>
  <si>
    <t>733194922</t>
  </si>
  <si>
    <t>Opravy rozvodů potrubí z trubek ocelových hladkých navaření odbočky na stávající potrubí odbočka Ø 76/3,2</t>
  </si>
  <si>
    <t>-1700974201</t>
  </si>
  <si>
    <t>https://podminky.urs.cz/item/CS_URS_2022_01/733194922</t>
  </si>
  <si>
    <t>733811253</t>
  </si>
  <si>
    <t>Ochrana potrubí termoizolačními trubicemi z pěnového polyetylenu PE přilepenými v příčných a podélných spojích, tloušťky izolace přes 20 do 25 mm, vnitřního průměru izolace DN přes 45 do 63 mm</t>
  </si>
  <si>
    <t>1074403010</t>
  </si>
  <si>
    <t>https://podminky.urs.cz/item/CS_URS_2022_01/733811253</t>
  </si>
  <si>
    <t>733811254</t>
  </si>
  <si>
    <t>Ochrana potrubí termoizolačními trubicemi z pěnového polyetylenu PE přilepenými v příčných a podélných spojích, tloušťky izolace přes 20 do 25 mm, vnitřního průměru izolace DN přes 63 do 89 mm</t>
  </si>
  <si>
    <t>-1742431961</t>
  </si>
  <si>
    <t>https://podminky.urs.cz/item/CS_URS_2022_01/733811254</t>
  </si>
  <si>
    <t>733890803</t>
  </si>
  <si>
    <t>Vnitrostaveništní přemístění vybouraných (demontovaných) hmot rozvodů potrubí vodorovně do 100 m v objektech výšky přes 6 do 24 m</t>
  </si>
  <si>
    <t>-2039514101</t>
  </si>
  <si>
    <t>https://podminky.urs.cz/item/CS_URS_2022_01/733890803</t>
  </si>
  <si>
    <t>998733103</t>
  </si>
  <si>
    <t>Přesun hmot pro rozvody potrubí stanovený z hmotnosti přesunovaného materiálu vodorovná dopravní vzdálenost do 50 m v objektech výšky přes 12 do 24 m</t>
  </si>
  <si>
    <t>-1176318469</t>
  </si>
  <si>
    <t>https://podminky.urs.cz/item/CS_URS_2022_01/998733103</t>
  </si>
  <si>
    <t>998733193</t>
  </si>
  <si>
    <t>Přesun hmot pro rozvody potrubí stanovený z hmotnosti přesunovaného materiálu Příplatek k cenám za zvětšený přesun přes vymezenou největší dopravní vzdálenost do 500 m</t>
  </si>
  <si>
    <t>-1140364865</t>
  </si>
  <si>
    <t>https://podminky.urs.cz/item/CS_URS_2022_01/998733193</t>
  </si>
  <si>
    <t>734</t>
  </si>
  <si>
    <t>Ústřední vytápění - armatury</t>
  </si>
  <si>
    <t>734211120</t>
  </si>
  <si>
    <t>Ventily odvzdušňovací závitové automatické PN 14 do 120°C G 1/2</t>
  </si>
  <si>
    <t>-1692536869</t>
  </si>
  <si>
    <t>https://podminky.urs.cz/item/CS_URS_2022_01/734211120</t>
  </si>
  <si>
    <t>734220104</t>
  </si>
  <si>
    <t>Ventily regulační závitové vyvažovací přímé PN 20 do 100°C G 6/4</t>
  </si>
  <si>
    <t>-1109135257</t>
  </si>
  <si>
    <t>https://podminky.urs.cz/item/CS_URS_2022_01/734220104</t>
  </si>
  <si>
    <t>734292717</t>
  </si>
  <si>
    <t>Ostatní armatury kulové kohouty PN 42 do 185°C přímé vnitřní závit G 1 1/2</t>
  </si>
  <si>
    <t>351251833</t>
  </si>
  <si>
    <t>https://podminky.urs.cz/item/CS_URS_2022_01/734292717</t>
  </si>
  <si>
    <t>734292718</t>
  </si>
  <si>
    <t>Ostatní armatury kulové kohouty PN 42 do 185°C přímé vnitřní závit G 2</t>
  </si>
  <si>
    <t>-1903078165</t>
  </si>
  <si>
    <t>https://podminky.urs.cz/item/CS_URS_2022_01/734292718</t>
  </si>
  <si>
    <t>734292719</t>
  </si>
  <si>
    <t>Ostatní armatury kulové kohouty PN 42 do 185°C přímé vnitřní závit G 2 1/2</t>
  </si>
  <si>
    <t>2138282245</t>
  </si>
  <si>
    <t>https://podminky.urs.cz/item/CS_URS_2022_01/734292719</t>
  </si>
  <si>
    <t>998734103</t>
  </si>
  <si>
    <t>Přesun hmot pro armatury stanovený z hmotnosti přesunovaného materiálu vodorovná dopravní vzdálenost do 50 m v objektech výšky přes 12 do 24 m</t>
  </si>
  <si>
    <t>-576592426</t>
  </si>
  <si>
    <t>https://podminky.urs.cz/item/CS_URS_2022_01/998734103</t>
  </si>
  <si>
    <t>998734193</t>
  </si>
  <si>
    <t>Přesun hmot pro armatury stanovený z hmotnosti přesunovaného materiálu Příplatek k cenám za zvětšený přesun přes vymezenou největší dopravní vzdálenost do 500 m</t>
  </si>
  <si>
    <t>1060020755</t>
  </si>
  <si>
    <t>https://podminky.urs.cz/item/CS_URS_2022_01/998734193</t>
  </si>
  <si>
    <t>735</t>
  </si>
  <si>
    <t>Ústřední vytápění - otopná tělesa</t>
  </si>
  <si>
    <t>7351919101</t>
  </si>
  <si>
    <t>Ostatní opravy otopných těles napuštění vody do otopného systému včetně potrubí</t>
  </si>
  <si>
    <t xml:space="preserve">soubor </t>
  </si>
  <si>
    <t>-2123982551</t>
  </si>
  <si>
    <t>https://podminky.urs.cz/item/CS_URS_2022_01/7351919101</t>
  </si>
  <si>
    <t>7354948111</t>
  </si>
  <si>
    <t xml:space="preserve">Vypuštění vody z otopných soustav </t>
  </si>
  <si>
    <t>144766763</t>
  </si>
  <si>
    <t>https://podminky.urs.cz/item/CS_URS_2022_01/7354948111</t>
  </si>
  <si>
    <t>HZS22111</t>
  </si>
  <si>
    <t xml:space="preserve">Hodinové zúčtovací sazby profesí PSV provádění stavebních instalací instalatér - Nepředvídané práce </t>
  </si>
  <si>
    <t>-2061063686</t>
  </si>
  <si>
    <t>https://podminky.urs.cz/item/CS_URS_2022_01/HZS22111</t>
  </si>
  <si>
    <t xml:space="preserve">Hodinové zúčtovací sazby profesí PSV provádění stavebních instalací instalatér odborný - Topná zkouška </t>
  </si>
  <si>
    <t>1981414570</t>
  </si>
  <si>
    <t xml:space="preserve">Hodinové zúčtovací sazby profesí PSV zednické výpomoci a pomocné práce PSV pomocný dělník PSV - DEMONTÁŽE </t>
  </si>
  <si>
    <t>322655330</t>
  </si>
  <si>
    <t>PS 03 - Úprava elektroinstalace</t>
  </si>
  <si>
    <t>1. - STÁVAJÍCÍ OBJEKT V/D</t>
  </si>
  <si>
    <t>D1 - ROZVADĚČ 01RMS31 - doplnění</t>
  </si>
  <si>
    <t>2. - ROZVADĚČ 01RMS32 - doplnění</t>
  </si>
  <si>
    <t>3. - PŘÍSTROJE ELEKTROINSTALAČNÍ</t>
  </si>
  <si>
    <t>4. - INSTALAČNÍ MATERIÁL</t>
  </si>
  <si>
    <t>5. - KABELY, VODIČE</t>
  </si>
  <si>
    <t>D. - REVIZE</t>
  </si>
  <si>
    <t>1.</t>
  </si>
  <si>
    <t>STÁVAJÍCÍ OBJEKT V/D</t>
  </si>
  <si>
    <t>Demontáž kompletní stávající elektroinstalace původního objektu</t>
  </si>
  <si>
    <t>kpl.</t>
  </si>
  <si>
    <t>2.</t>
  </si>
  <si>
    <t>Odvoz a likvidace demontovaného materiálu</t>
  </si>
  <si>
    <t>D1</t>
  </si>
  <si>
    <t>ROZVADĚČ 01RMS31 - doplnění</t>
  </si>
  <si>
    <t>1..1</t>
  </si>
  <si>
    <t>Proudový chránič 16B/1N/030, 10A, In=0,03A, 10 kA</t>
  </si>
  <si>
    <t>ROZVADĚČ 01RMS32 - doplnění</t>
  </si>
  <si>
    <t>1..2</t>
  </si>
  <si>
    <t>Proudový chránič 10B/1N/030, 10A, In=0,03A, 10 kA</t>
  </si>
  <si>
    <t>3.</t>
  </si>
  <si>
    <t>PŘÍSTROJE ELEKTROINSTALAČNÍ</t>
  </si>
  <si>
    <t>1..3</t>
  </si>
  <si>
    <t>Přístroj tlačítka č.1/0, IP20</t>
  </si>
  <si>
    <t>2..1</t>
  </si>
  <si>
    <t>Přístroj spínače jednopólového č.1, IP20</t>
  </si>
  <si>
    <t>Přístroj spínače střídavého č.6, IP20</t>
  </si>
  <si>
    <t>4.</t>
  </si>
  <si>
    <t>Přístroj spínače jednopólového č.1, IP44</t>
  </si>
  <si>
    <t>5.</t>
  </si>
  <si>
    <t>Přístroj spínače jednopólového č.6, IP44</t>
  </si>
  <si>
    <t>6.</t>
  </si>
  <si>
    <t>Kryt spínače jednoduchý</t>
  </si>
  <si>
    <t>7.</t>
  </si>
  <si>
    <t>Kryt zásuvky ISDN s 2 otvory</t>
  </si>
  <si>
    <t>8.</t>
  </si>
  <si>
    <t>Rámeček 1-násobný</t>
  </si>
  <si>
    <t>9.</t>
  </si>
  <si>
    <t>Rámeček 2-násobný</t>
  </si>
  <si>
    <t>10.</t>
  </si>
  <si>
    <t>Rámeček 3-násobný</t>
  </si>
  <si>
    <t>11.</t>
  </si>
  <si>
    <t>Rámeček 4-násobný</t>
  </si>
  <si>
    <t>12.</t>
  </si>
  <si>
    <t>Zásuvka jednonásobná 230V/16A, oranžová</t>
  </si>
  <si>
    <t>13.</t>
  </si>
  <si>
    <t>Zásuvka jednonásobná 230V/16A, zelená</t>
  </si>
  <si>
    <t>13..1</t>
  </si>
  <si>
    <t>Zásuvka jednonásobná 230V/16A, bílá</t>
  </si>
  <si>
    <t>14.</t>
  </si>
  <si>
    <t>Zásuvka jednonásobná 230V/16A, IP44</t>
  </si>
  <si>
    <t>15.</t>
  </si>
  <si>
    <t>Zásuvka jednonásobná 230V/16A s.p.o., bordó</t>
  </si>
  <si>
    <t>16.</t>
  </si>
  <si>
    <t>Zásuvka pro vyrovnání potenciálů, dvojnásobná, zapuštěná, IP20</t>
  </si>
  <si>
    <t>17.</t>
  </si>
  <si>
    <t>Přístroj datové zásuvky ISDN průchozí dvojnásobné</t>
  </si>
  <si>
    <t>INSTALAČNÍ MATERIÁL</t>
  </si>
  <si>
    <t>1..4</t>
  </si>
  <si>
    <t>Krabice přístrojová do dutých stěn, prachotěsná KA-9251-22, jednonásobná</t>
  </si>
  <si>
    <t>2..2</t>
  </si>
  <si>
    <t>Krabice přístrojová do dutých stěn, prachotěsná KA-9252-22, dvojnásobná</t>
  </si>
  <si>
    <t>3..1</t>
  </si>
  <si>
    <t>Krabice přístrojová do dutých stěn, prachotěsná KA-9253-22, trojnásobná</t>
  </si>
  <si>
    <t>4..1</t>
  </si>
  <si>
    <t>Krabice přístrojová do dutých stěn, prachotěsná KA-9254-22, čtyřnásobná</t>
  </si>
  <si>
    <t>5..1</t>
  </si>
  <si>
    <t>Krabice A8</t>
  </si>
  <si>
    <t>6..1</t>
  </si>
  <si>
    <t>Svorka WAGO 273 - 101</t>
  </si>
  <si>
    <t>7..1</t>
  </si>
  <si>
    <t>Svorka WAGO 273 - 104</t>
  </si>
  <si>
    <t>8..1</t>
  </si>
  <si>
    <t>Svorka WAGO 273 - 105</t>
  </si>
  <si>
    <t>9..1</t>
  </si>
  <si>
    <t>Drátěný žlab 60x50 mm</t>
  </si>
  <si>
    <t>10..1</t>
  </si>
  <si>
    <t>Drátěný žlab 60x100 mm</t>
  </si>
  <si>
    <t>11..1</t>
  </si>
  <si>
    <t>Spojka NS 50</t>
  </si>
  <si>
    <t>12..1</t>
  </si>
  <si>
    <t>Spojka NS 100</t>
  </si>
  <si>
    <t>13..2</t>
  </si>
  <si>
    <t>Podpěra na stěnu NPS 250_ZNCR</t>
  </si>
  <si>
    <t>14..1</t>
  </si>
  <si>
    <t>Vruty, srouby, hmoždinky</t>
  </si>
  <si>
    <t>KABELY, VODIČE</t>
  </si>
  <si>
    <t>1..5</t>
  </si>
  <si>
    <t>Kabel bezhalogenový silový PRAFlaSafe - O- 3x1,5 B2S1d1</t>
  </si>
  <si>
    <t>2..3</t>
  </si>
  <si>
    <t>Kabel bezhalogenový silový PRAFlaSafe - J- 3x1,5 B2S1d1</t>
  </si>
  <si>
    <t>3..2</t>
  </si>
  <si>
    <t>Kabel bezhalogenový silový PRAFlaSafe - J- 3x2,5 B2S1d1</t>
  </si>
  <si>
    <t>4..2</t>
  </si>
  <si>
    <t>Kabel bezhalogenový sdělovací PRAFlaCom F1x2x0,8 mm2 (náhrada za UTP)</t>
  </si>
  <si>
    <t>5..2</t>
  </si>
  <si>
    <t>Kabel bezhalogenový sdělovací PRAFlaCom F2x2x0,8 mm2 (řídící obvody)</t>
  </si>
  <si>
    <t>6..2</t>
  </si>
  <si>
    <t>Vodič pospojování CY4 zž - bezhalogenový</t>
  </si>
  <si>
    <t>84</t>
  </si>
  <si>
    <t>7..2</t>
  </si>
  <si>
    <t>Vodič pospojování CY6 zž - bezhalogenový</t>
  </si>
  <si>
    <t>86</t>
  </si>
  <si>
    <t>8..2</t>
  </si>
  <si>
    <t>Vodič pospojování CYA10 zž - bezhalogenový</t>
  </si>
  <si>
    <t>9..2</t>
  </si>
  <si>
    <t>Ukončení - kabel bezhalogenový silový PRAFlaSafe - O- 3x1,5 B2S1d1</t>
  </si>
  <si>
    <t>90</t>
  </si>
  <si>
    <t>10..2</t>
  </si>
  <si>
    <t>Ukončení - kabel bezhalogenový silový PRAFlaSafe - J- 3x1,5 B2S1d1</t>
  </si>
  <si>
    <t>92</t>
  </si>
  <si>
    <t>11..2</t>
  </si>
  <si>
    <t>Ukončení - kabel bezhalogenový silový PRAFlaSafe - J- 3x2,5 B2S1d1</t>
  </si>
  <si>
    <t>12..2</t>
  </si>
  <si>
    <t>Ukončení - kabel bezhalogenový sdělovací PRAFlaCom F1x2x0,8 mm2 (náhrada za UTP)</t>
  </si>
  <si>
    <t>96</t>
  </si>
  <si>
    <t>13..3</t>
  </si>
  <si>
    <t>Ukončení - kabel bezhalogenový sdělovací PRAFlaCom F2x2x0,8 mm2 (řídící obvody)</t>
  </si>
  <si>
    <t>98</t>
  </si>
  <si>
    <t>14..2</t>
  </si>
  <si>
    <t>Ukončení - vodič pospojování CY4 zž - bezhalogenový</t>
  </si>
  <si>
    <t>15..1</t>
  </si>
  <si>
    <t>Ukončení - vodič pospojování CY6 zž - bezhalogenový</t>
  </si>
  <si>
    <t>16..1</t>
  </si>
  <si>
    <t>Ukončení - vodič pospojování CYA10 zž - bezhalogenový</t>
  </si>
  <si>
    <t>D.</t>
  </si>
  <si>
    <t>REVIZE</t>
  </si>
  <si>
    <t>1..6</t>
  </si>
  <si>
    <t>Revize elektroinstalace</t>
  </si>
  <si>
    <t>2..4</t>
  </si>
  <si>
    <t>Revize slaboproudu</t>
  </si>
  <si>
    <t>Vedlejší rozpočtové náklady, doprava, podružný materiál</t>
  </si>
  <si>
    <t>kpl</t>
  </si>
  <si>
    <t>-389722916</t>
  </si>
  <si>
    <t>-1317541401</t>
  </si>
  <si>
    <t>OST 03</t>
  </si>
  <si>
    <t>Projektová dokumentace skutečného stavu</t>
  </si>
  <si>
    <t>1250388868</t>
  </si>
  <si>
    <t>SO 03 - Úprava zařízení vzduchotechniky</t>
  </si>
  <si>
    <t>D7 - Práce a dodávky M</t>
  </si>
  <si>
    <t xml:space="preserve">    D1 - zařízení 1</t>
  </si>
  <si>
    <t xml:space="preserve">    D2 - zařízení 2</t>
  </si>
  <si>
    <t xml:space="preserve">    D3 - zařízení 3</t>
  </si>
  <si>
    <t xml:space="preserve">    D4 - zařízení 4</t>
  </si>
  <si>
    <t xml:space="preserve">    D5 - zařízení 5</t>
  </si>
  <si>
    <t xml:space="preserve">    D6 - zařízení 6</t>
  </si>
  <si>
    <t xml:space="preserve">    H - Připojovací uzly topení    (Uzly zař. 1,2,3,4,5  -  Předehřev a dohřev)        </t>
  </si>
  <si>
    <t xml:space="preserve">    C - Připojovací uzly  chlazení  (Uzly zař. 1,2,3,4,5)</t>
  </si>
  <si>
    <t xml:space="preserve">    D - Demontáže  (Veškeré demontáže vč. transportu a odvozu k ekologické likvidaci)</t>
  </si>
  <si>
    <t xml:space="preserve">    O - Ostatní práce a  náklady</t>
  </si>
  <si>
    <t>D7</t>
  </si>
  <si>
    <t>Práce a dodávky M</t>
  </si>
  <si>
    <t>zařízení 1</t>
  </si>
  <si>
    <t>1 -11 .1</t>
  </si>
  <si>
    <t>Čerstvovzdušná rekuperační VZT jednotka (srovnatelný standard Jan Hřebec H6.3 CIC podobný)</t>
  </si>
  <si>
    <t>Poznámka k položce:
Poznámka k položce: jednotka lakovaná vnější/vnitřní RAL 9002, hygienické  provedení pro nemocnice přívod: manžeta,  klapka na servo  kapsový filtr ePM2,5 50%, šikmý trubicový manometr deskový protiproudý rekuperační výměník, tepelný zisk 28,8 kW, sifon na odvod kondenzátu ventilátor 3.300 m3/h, 1.100Pa, motor 3kW, 5,99A, 400V, komora osvětlená s okénkem odní ohřívač, 15,2kW, voda 80/60°C 0.67 m3/h volná komora 90mm vodní chladič, 27,9kW, voda 7/12°C 4.8 m3/h, sifon na odvod kondenzátu volná komora 90mm vodní ohřívač, 10,9kW, voda 80/60°C 0.48 m3/h kompaktní filtr ePM1 80%, šikmý trubicový manometr komora pro osazení parního zvlhčovače včetně sifonu manžeta,  klapka na servo  odvod: manžeta,  klapka na servo  kapsový filtr ePM10 70%, šikmý trubicový manometr deskový protiproudý rekuperační výměník ventilátor 3.000 m3/h, 650Pa, motor 1,5kW, 3,3A, 400V, komora osvětlená s okénkem manzeta, klapka na servo</t>
  </si>
  <si>
    <t>1 -11 .2</t>
  </si>
  <si>
    <t>Cirkulační VZT jednotka velikost (srovnatelný standard Jan Hřebec H3.15 CIC či podobný)</t>
  </si>
  <si>
    <t>Poznámka k položce:
Poznámka k položce: jednotka lakovaná vnější/vnitřní RAL 9002, provedení pro nemocnice manžeta kompaktní filtr ePM1 80%, šikmý trubicový manometr ventilátor 1.400 m3/h, 900Pa, motor 0,75kW, 1.66A, 400V, komora osvětlená s okénkem manžeta</t>
  </si>
  <si>
    <t>1 -14 .1</t>
  </si>
  <si>
    <t>Elektrický odporový parní zvlhčovač s varnou nádobou (typu Condair RS Visual 20 nebo srovnatelný)</t>
  </si>
  <si>
    <t>Poznámka k položce:
Poznámka k položce: Chlazení odpadní vody pro Condair RS-DWC-B-M Parní trubice DV81-650 Parní hadice Condair DS80 4m Kondenzační hadice KS10 4m</t>
  </si>
  <si>
    <t>1 -18 .1</t>
  </si>
  <si>
    <t>Buňkový tlumič 800x500/1000</t>
  </si>
  <si>
    <t>Poznámka k položce:
Poznámka k položce: 4x buňka GH 200x500x1000.1</t>
  </si>
  <si>
    <t>1 -18 .2</t>
  </si>
  <si>
    <t>Buňkový tlumič 800x500/2000</t>
  </si>
  <si>
    <t>Poznámka k položce:
Poznámka k položce: 2x buňka GH 400x500x2000.1</t>
  </si>
  <si>
    <t>1 -18 .3</t>
  </si>
  <si>
    <t>Buňkový tlumič 600x500/1000</t>
  </si>
  <si>
    <t>Poznámka k položce:
Poznámka k položce: 3x buňka GH 200x500x1000.1</t>
  </si>
  <si>
    <t>1 -18 .4</t>
  </si>
  <si>
    <t>Poznámka k položce:
Poznámka k položce: 3x buňka GH 200x500x1000.2</t>
  </si>
  <si>
    <t>1 -18 .5</t>
  </si>
  <si>
    <t>Buňkový tlumič 600x500/2000</t>
  </si>
  <si>
    <t>Poznámka k položce:
Poznámka k položce: 2x buňka GH 300x500x1000.1</t>
  </si>
  <si>
    <t>1 -18 .6</t>
  </si>
  <si>
    <t>Poznámka k položce:
Poznámka k položce: 4x buňka G 200x500x1000.1</t>
  </si>
  <si>
    <t>1 -18 .7</t>
  </si>
  <si>
    <t>Poznámka k položce:
Poznámka k položce: 2x buňka G 400x500x2000.1</t>
  </si>
  <si>
    <t>1 -18 .8</t>
  </si>
  <si>
    <t>Poznámka k položce:
Poznámka k položce: 3x buňka G 200x500x1000.1</t>
  </si>
  <si>
    <t>1 -27 .1</t>
  </si>
  <si>
    <t>Stávající požární klapka 315x600</t>
  </si>
  <si>
    <t>1 -27 .2</t>
  </si>
  <si>
    <t>Stávající požární klapka 200x400</t>
  </si>
  <si>
    <t>1 -27 .3</t>
  </si>
  <si>
    <t>Stávající požární klapka 600x350</t>
  </si>
  <si>
    <t>1 -27 .4</t>
  </si>
  <si>
    <t>1 -29 .1</t>
  </si>
  <si>
    <t>Ruční regulační klapka 250x500</t>
  </si>
  <si>
    <t>1 -31 .1</t>
  </si>
  <si>
    <t>Přívodní operační strop velikosti 2400x2800x500-4H842.892.2-1P110-OSDLED-4CP</t>
  </si>
  <si>
    <t>Poznámka k položce:
Poznámka k položce: filtry H14 s gelovým těsněním AL rám , dvojitý laminarizátor, nástavba pro boční trysky-160mm pod podhl.,   průměr stativu svitidla 65 mm,  vntřní stmívatelné osvětlení LED  4000 K,  příprava pro senzor tep. odběr pro snímač tlaku     ELFA Brno  (nebo srovnatelný)</t>
  </si>
  <si>
    <t>1 -35 .1</t>
  </si>
  <si>
    <t>Odsávací mřížka pro čisté prostory s vláknovým filtrem, nerezová SGF-K-N/650x500</t>
  </si>
  <si>
    <t>1 -35 .2</t>
  </si>
  <si>
    <t>Odsávací mřížka pro čisté prostory s regulací, nerezová SGR-Z-N/650x300</t>
  </si>
  <si>
    <t>1 -35 .3</t>
  </si>
  <si>
    <t>Odsávací mřížka pro čisté prostory s vláknovým filtrem, nerezová SGF-K-N/650x700</t>
  </si>
  <si>
    <t>1 -35 .4</t>
  </si>
  <si>
    <t>Odsávací mřížka pro čisté prostory s regulací, nerezová SGR-Z-N/650x400</t>
  </si>
  <si>
    <t>Poznámka k položce:
Poznámka k položce: (vše ELFA Brno  nebo srovnatelné)</t>
  </si>
  <si>
    <t>1 -40 .1</t>
  </si>
  <si>
    <t>Krycí mřížka 630x355</t>
  </si>
  <si>
    <t>1 -151 .1</t>
  </si>
  <si>
    <t>Vzduchotechnické potrubí rovné sk. I z pozink. plechu čtyřhranné, třída těsnosti III</t>
  </si>
  <si>
    <t>1 -151 .2</t>
  </si>
  <si>
    <t>Vzduchotechnické potrubí tvarovky sk. I z pozink. plechu čtyřhranné, třída těsnosti III</t>
  </si>
  <si>
    <t>Poznámka k položce:
Poznámka k položce: oblouky od rozměru 400 s vodícími plechy, od rozměru 700 min.dva vodící plechy</t>
  </si>
  <si>
    <t>1 -180 .1</t>
  </si>
  <si>
    <t>Hlukově izolované ohebne potrubi DN 250</t>
  </si>
  <si>
    <t>1 -401 .1</t>
  </si>
  <si>
    <t>Tepelná izolace ze syntetického kaučuku ( srovnatelný standard Kaiflex Duct 20mm ALU Adhesive Sheets)</t>
  </si>
  <si>
    <t>1 -401 .2</t>
  </si>
  <si>
    <t>Tepelná a protihluková minerální izolace 60 mm ( standardu Orstech 65 H )</t>
  </si>
  <si>
    <t>1 -501 .1</t>
  </si>
  <si>
    <t>Montážní, spojovací, těsnící a závěsný materiál</t>
  </si>
  <si>
    <t>D2</t>
  </si>
  <si>
    <t>zařízení 2</t>
  </si>
  <si>
    <t>2 -11 .1</t>
  </si>
  <si>
    <t>Čerstvovzdušná rekuperační VZT jednotka (srovnatelný standard Jan Hřebec H6.3 CIC či podobný)</t>
  </si>
  <si>
    <t>Poznámka k položce:
Poznámka k položce: jednotka lakovaná vnější/vnitřní RAL 9002, hygienické  provedení pro nemocnice přívod: manžeta,  klapka na servo  kapsový filtr ePM2,5 50%, šikmý trubicový manometr deskový protiproudý rekuperační výměník, tepelný zisk 27 kW, sifon na odvod kondenzátu ventilátor 3.100 m3/h, 1.100Pa, motor 3kW, 5,99A, 400V, komora osvětlená s okénkem vodní ohřívač, 14,3kW, voda 80/60°C 0,63 m3/h volná komora 90mm vodní chladič, 26,3kW, voda 7/12°C 4,52 m3/h, sifon na odvod kondenzátu volná komora 90mm vodní ohřívač, 10,2kW, voda 80/60°C 0,45 m3/h kompaktní filtr ePM1 80%, šikmý trubicový manometr komora pro osazení parního zvlhčovače včetně sifonu manžeta,  klapka na servo  odvod: manžeta,  klapka na servo  kapsový filtr ePM10 70%, šikmý trubicový manometr deskový protiproudý rekuperační výměník ventilátor 2.800 m3/h, 650Pa, motor 1,1kW, 2,24A, 400V, komora osvětlená s okénkem manzeta, klapka na servo</t>
  </si>
  <si>
    <t>2 -14 .1</t>
  </si>
  <si>
    <t>Elektrický odporový parní zvlhčovač s varnou nádobou ( srovnatelný s typem Condair RS Visual 20 )</t>
  </si>
  <si>
    <t>2 -18 .1</t>
  </si>
  <si>
    <t>2 -18 .2</t>
  </si>
  <si>
    <t>2 -18 .3</t>
  </si>
  <si>
    <t>2 -18 .4</t>
  </si>
  <si>
    <t>2 -18 .5</t>
  </si>
  <si>
    <t>2 -18 .6</t>
  </si>
  <si>
    <t>2 -27 .1</t>
  </si>
  <si>
    <t>Stávající požární klapka 315x600 jen revize</t>
  </si>
  <si>
    <t>2 -27 .2</t>
  </si>
  <si>
    <t>Stávající požární klapka 600x350 jen revize</t>
  </si>
  <si>
    <t>2 -29 .1</t>
  </si>
  <si>
    <t>Ruční regulační klapka 250x400</t>
  </si>
  <si>
    <t>2 -31 .1</t>
  </si>
  <si>
    <t>Přívodní operační strop velikosti 1800x2400x500-2H642.1293.3-1P110-OSDLED-4CP</t>
  </si>
  <si>
    <t>2 -35 .1</t>
  </si>
  <si>
    <t>Odsávací mřížka pro čisté prostory s vláknovým filtrem, nerezová SGF-K-N/500x500</t>
  </si>
  <si>
    <t>2 -35 .2</t>
  </si>
  <si>
    <t>Odsávací mřížka pro čisté prostory s regulací, nerezová SGR-Z-N/500x300</t>
  </si>
  <si>
    <t>2 -40 .1</t>
  </si>
  <si>
    <t>Krycí mřížka 600x500</t>
  </si>
  <si>
    <t>2 -151 .1</t>
  </si>
  <si>
    <t>2 -151 .2</t>
  </si>
  <si>
    <t>2 -180 .1</t>
  </si>
  <si>
    <t>Hlukově izolované ohebné potrubi DN 315</t>
  </si>
  <si>
    <t>2 -401 .1</t>
  </si>
  <si>
    <t>Tepelná izolace ze syntetického kaučuku 20 mm ( srovnatelný standard Kaiflex Duct ALU Adhesive Sheets)</t>
  </si>
  <si>
    <t>2 -401 .2</t>
  </si>
  <si>
    <t>2 -501 .1</t>
  </si>
  <si>
    <t>D3</t>
  </si>
  <si>
    <t>zařízení 3</t>
  </si>
  <si>
    <t>3 -11 .1</t>
  </si>
  <si>
    <t>Poznámka k položce:
Poznámka k položce: jednotka lakovaná vnější/vnitřní RAL 9002, hygienické  provedení pro nemocnice Přžívod manžeta,  klapka na servo  kapsový filtr ePM2,5 50%, šikmý trubicový manometr deskový protiproudý rekuperační výměník, tepelný zisk 27 kW, sifon na odvod kondenzátu ventilátor 3.100 m3/h, 1.100Pa, motor 3kW, 5,99A, 400V, komora osvětlená s okénkem vodní ohřívač, 14,3kW, voda 80/60°C 0,63 m3/h volná komora 90mm vodní chladič, 26,3kW, voda 7/12°C 4,52 m3/h, sifon na odvod kondenzátu volná komora 90mm vodní ohřívač, 10,2kW, voda 80/60°C 0,45 m3/h kompaktní filtr ePM1 80%, šikmý trubicový manometr komora pro osazení parního zvlhčovače včetně sifonu manžeta,  klapka na servo  Odvod manžeta,  klapka na servo  kapsový filtr ePM10 70%, šikmý trubicový manometr deskový protiproudý rekuperační výměník ventilátor 2.800 m3/h, 650Pa, motor 1,1kW, 2,24A, 400V, komora osvětlená s okénkem manzeta, klapka na servo</t>
  </si>
  <si>
    <t>3 -14 .1</t>
  </si>
  <si>
    <t>Elektrický odporový parní zvlhčovač s varnou nádobou ( srovnatelný standard Condair RS Visual 20 )</t>
  </si>
  <si>
    <t>3 -18 .1</t>
  </si>
  <si>
    <t>3 -18 .2</t>
  </si>
  <si>
    <t>3 -18 .3</t>
  </si>
  <si>
    <t>3 -18 .4</t>
  </si>
  <si>
    <t>3 -18 .5</t>
  </si>
  <si>
    <t>3 -18 .6</t>
  </si>
  <si>
    <t>Poznámka k položce:
Poznámka k položce: 3x buňka G 200x500x1000.2</t>
  </si>
  <si>
    <t>3 -27 .1</t>
  </si>
  <si>
    <t>Stávající požární klapka 600x315</t>
  </si>
  <si>
    <t>3 -27 .2</t>
  </si>
  <si>
    <t>3 -29 .1</t>
  </si>
  <si>
    <t>3 -31 .1</t>
  </si>
  <si>
    <t>3 -35 .1</t>
  </si>
  <si>
    <t>3 -35 .2</t>
  </si>
  <si>
    <t>126</t>
  </si>
  <si>
    <t>3 -40 .1</t>
  </si>
  <si>
    <t>128</t>
  </si>
  <si>
    <t>65</t>
  </si>
  <si>
    <t>3 -151 .1</t>
  </si>
  <si>
    <t>130</t>
  </si>
  <si>
    <t>3 -151 .2</t>
  </si>
  <si>
    <t>132</t>
  </si>
  <si>
    <t>67</t>
  </si>
  <si>
    <t>3 -180 .1</t>
  </si>
  <si>
    <t>Hlukově izolované ohebne potrubi DN 315</t>
  </si>
  <si>
    <t>134</t>
  </si>
  <si>
    <t>3 -401 .1</t>
  </si>
  <si>
    <t>Tepelná izolace ze syntetického kaučuku 20 mm (srovnatelný standard Kaiflex Duct ALU Adhesive Sheets )</t>
  </si>
  <si>
    <t>136</t>
  </si>
  <si>
    <t>69</t>
  </si>
  <si>
    <t>3 -401 .2</t>
  </si>
  <si>
    <t>138</t>
  </si>
  <si>
    <t>3 -501 .1</t>
  </si>
  <si>
    <t>140</t>
  </si>
  <si>
    <t>D4</t>
  </si>
  <si>
    <t>zařízení 4</t>
  </si>
  <si>
    <t>71</t>
  </si>
  <si>
    <t>4 -11 .1</t>
  </si>
  <si>
    <t>142</t>
  </si>
  <si>
    <t>Poznámka k položce:
Poznámka k položce: jednotka lakovaná vnější/vnitřní RAL 9002, hygienické  provedení pro nemocnice Přívod manžeta,  klapka na servo  kapsový filtr ePM2,5 50%, šikmý trubicový manometr deskový protiproudý rekuperační výměník, tepelný zisk 28,2 kW, sifon na odvod kondenzátu ventilátor 3.000 m3/h, 1.100Pa, motor 3kW, 5,99A, 400V, komora osvětlená s okénkem vodní ohřívač, 13,9kW, voda 80/60°C 0,61 m3/h volná komora 90mm vodní chladič, 25,8kW, voda 7/12°C 4.38 m3/h, sifon na odvod kondenzátu volná komora 90mm vodní ohřívač, 9,9kW, voda 80/60°C 0,44 m3/h kompaktní filtr ePM1 80%, šikmý trubicový manometr komora pro osazení parního zvlhčovače včetně sifonu manžeta,  klapka na servo  Odvod manžeta,  klapka na servo  kapsový filtr ePM10 70%, šikmý trubicový manometr deskový protiproudý rekuperační výměník ventilátor 3.300 m3/h, 650Pa, motor 1,5kW, 3,3A, 400V, komora osvětlená s okénkem manzeta, klapka na servo</t>
  </si>
  <si>
    <t>4 -14 .1</t>
  </si>
  <si>
    <t>144</t>
  </si>
  <si>
    <t>73</t>
  </si>
  <si>
    <t>4 -18 .1</t>
  </si>
  <si>
    <t>146</t>
  </si>
  <si>
    <t>4 -18 .2</t>
  </si>
  <si>
    <t>148</t>
  </si>
  <si>
    <t>75</t>
  </si>
  <si>
    <t>4 -18 .3</t>
  </si>
  <si>
    <t>150</t>
  </si>
  <si>
    <t>4 -18 .4</t>
  </si>
  <si>
    <t>152</t>
  </si>
  <si>
    <t>77</t>
  </si>
  <si>
    <t>4 -18 .5</t>
  </si>
  <si>
    <t>154</t>
  </si>
  <si>
    <t>4 -18 .6</t>
  </si>
  <si>
    <t>156</t>
  </si>
  <si>
    <t>79</t>
  </si>
  <si>
    <t>4 -27 .1</t>
  </si>
  <si>
    <t>Stávající požární klapka 500x315 jen revize</t>
  </si>
  <si>
    <t>158</t>
  </si>
  <si>
    <t>4 -27 .2</t>
  </si>
  <si>
    <t>160</t>
  </si>
  <si>
    <t>81</t>
  </si>
  <si>
    <t>4 -29 .1</t>
  </si>
  <si>
    <t>Ruční regulační klapka 315x315</t>
  </si>
  <si>
    <t>162</t>
  </si>
  <si>
    <t>4 -29 .2</t>
  </si>
  <si>
    <t>Ruční regulační klapka 315x200</t>
  </si>
  <si>
    <t>164</t>
  </si>
  <si>
    <t>83</t>
  </si>
  <si>
    <t>4 -31 .1</t>
  </si>
  <si>
    <t>166</t>
  </si>
  <si>
    <t>4 -35 .1</t>
  </si>
  <si>
    <t>Odsávací mřížka pro čisté prostory s vláknovým filtrem, nerezová SGF-K-N/500x550</t>
  </si>
  <si>
    <t>168</t>
  </si>
  <si>
    <t>85</t>
  </si>
  <si>
    <t>4 -35 .2</t>
  </si>
  <si>
    <t>170</t>
  </si>
  <si>
    <t>4 -35 .2.1</t>
  </si>
  <si>
    <t>Odsávací mřížka pro čisté prostory s vláknovým filtrem, nerezová SGF-K-N/400x700</t>
  </si>
  <si>
    <t>172</t>
  </si>
  <si>
    <t>87</t>
  </si>
  <si>
    <t>4 -35 .4</t>
  </si>
  <si>
    <t>Odsávací mřížka pro čisté prostory s regulací, nerezová SGR-Z-N/400x350</t>
  </si>
  <si>
    <t>174</t>
  </si>
  <si>
    <t>4 -40 .1</t>
  </si>
  <si>
    <t>176</t>
  </si>
  <si>
    <t>89</t>
  </si>
  <si>
    <t>4 -151 .1</t>
  </si>
  <si>
    <t>178</t>
  </si>
  <si>
    <t>4 -151 .2</t>
  </si>
  <si>
    <t>180</t>
  </si>
  <si>
    <t>91</t>
  </si>
  <si>
    <t>4 -180 .1</t>
  </si>
  <si>
    <t>182</t>
  </si>
  <si>
    <t>4 -401 .1</t>
  </si>
  <si>
    <t>Tepelná izolace ze syntetického kaučuku 20 mm ( srovnatelný standard Kaiflex Duct ALU Adhesive Sheets )</t>
  </si>
  <si>
    <t>184</t>
  </si>
  <si>
    <t>93</t>
  </si>
  <si>
    <t>4 -401 .2</t>
  </si>
  <si>
    <t>186</t>
  </si>
  <si>
    <t>4 -501 .1</t>
  </si>
  <si>
    <t>188</t>
  </si>
  <si>
    <t>D5</t>
  </si>
  <si>
    <t>zařízení 5</t>
  </si>
  <si>
    <t>95</t>
  </si>
  <si>
    <t>5 -11 .1</t>
  </si>
  <si>
    <t>Čerstvovzdušná rekuperační VZT jednotka (srovnatelný standard Jan Hřebec H10 CIC či podobný)</t>
  </si>
  <si>
    <t>190</t>
  </si>
  <si>
    <t>Poznámka k položce:
Poznámka k položce: jednotka lakovaná vnější/vnitřní RAL 9002, hygienické  provedení pro nemocnice Přívod: manžeta,  klapka na servo  kapsový filtr ePM2,5 50%, šikmý trubicový manometr deskový protiproudý rekuperační výměník, tepelný zisk 41,6 kW, sifon na odvod kondenzátu ventilátor 5.300 m3/h, 1.100Pa, motor 4kW, 7,78A, 400V, komora osvětlená s okénkem vodní ohřívač, 25kW, voda 80/60°C 1,1 m3/h volná komora 90mm vodní chladič, 45,4kW, voda 7/12°C 7,8 m3/h, sifon na odvod kondenzátu volná komora 90mm vodní ohřívač, 17,8kW, voda 80/60°C 0,79 m3/h kompaktní filtr ePM1 80%, šikmý trubicový manometr komora pro osazení parního zvlhčovače včetně sifonu manžeta,  klapka na servo  Odvod: manžeta,  klapka na servo  kapsový filtr ePM10 70%, šikmý trubicový manometr deskový protiproudý rekuperační výměník ventilátor 3.800 m3/h, 650Pa, motor 1,5kW, 3,3A, 400V, komora osvětlená s okénkem manzeta, klapka na servo</t>
  </si>
  <si>
    <t>5 -14 .1</t>
  </si>
  <si>
    <t>Elektrický odporový parní zvlhčovač s varnou nádobou ( srovnatelný s typem Condair RS Visual 24 )</t>
  </si>
  <si>
    <t>192</t>
  </si>
  <si>
    <t>Poznámka k položce:
Poznámka k položce: Chlazení odpadní vody pro Condair RS-DWC-B-M Parní trubice DV81-800 Parní hadice Condair DS80 4m Kondenzační hadice KS10 4m</t>
  </si>
  <si>
    <t>97</t>
  </si>
  <si>
    <t>5 -18 .1</t>
  </si>
  <si>
    <t>Buňkový tlumič 800x1000/1000</t>
  </si>
  <si>
    <t>194</t>
  </si>
  <si>
    <t>Poznámka k položce:
Poznámka k položce: 8x buňka GH 200x500x1000.1</t>
  </si>
  <si>
    <t>5 -18 .2</t>
  </si>
  <si>
    <t>Buňkový tlumič 1200x500/2000</t>
  </si>
  <si>
    <t>196</t>
  </si>
  <si>
    <t>Poznámka k položce:
Poznámka k položce: 3x buňka GH 400x500x2000.1</t>
  </si>
  <si>
    <t>99</t>
  </si>
  <si>
    <t>5 -18 .3</t>
  </si>
  <si>
    <t>198</t>
  </si>
  <si>
    <t>5 -18 .4</t>
  </si>
  <si>
    <t>200</t>
  </si>
  <si>
    <t>101</t>
  </si>
  <si>
    <t>5 -27 .1</t>
  </si>
  <si>
    <t>202</t>
  </si>
  <si>
    <t>5 -27 .2</t>
  </si>
  <si>
    <t>Stávající požární klapka 650x500</t>
  </si>
  <si>
    <t>204</t>
  </si>
  <si>
    <t>103</t>
  </si>
  <si>
    <t>5 -31 .1</t>
  </si>
  <si>
    <t>Čistý nástavec pro přívod vzduchu s HEPA filtrem</t>
  </si>
  <si>
    <t>206</t>
  </si>
  <si>
    <t>Poznámka k položce:
Poznámka k položce: Čistý nástavec RHB 623 H 200 Z0 s těsnou klapkou Kazeta boxu RHB 675 s otvorem 625, vyústka VRHB 623R HEPA filtr M13FS-1000AG-610/610/78 (600m3/h při 150Pa)</t>
  </si>
  <si>
    <t>5 -34 1.</t>
  </si>
  <si>
    <t>Čistý nástavec pro odvod vzduchu (RRT cleanrooms nebo srovnatelná)</t>
  </si>
  <si>
    <t>208</t>
  </si>
  <si>
    <t>Poznámka k položce:
Poznámka k položce: Čistý nástavec RHB 623 H 200 Z0 s těsnou klapkou Kazeta boxu RHB 675 s otvorem 625, vyústka VRHB 623P</t>
  </si>
  <si>
    <t>105</t>
  </si>
  <si>
    <t>5 -40 .1</t>
  </si>
  <si>
    <t>Krycí mřížka 800x1000</t>
  </si>
  <si>
    <t>210</t>
  </si>
  <si>
    <t>5 -151 .1</t>
  </si>
  <si>
    <t>212</t>
  </si>
  <si>
    <t>107</t>
  </si>
  <si>
    <t>5 -151 .2</t>
  </si>
  <si>
    <t>214</t>
  </si>
  <si>
    <t>5 -180 .1</t>
  </si>
  <si>
    <t>Hlukově izolované ohebne potrubi DN 200</t>
  </si>
  <si>
    <t>216</t>
  </si>
  <si>
    <t>109</t>
  </si>
  <si>
    <t>5 -401 .1</t>
  </si>
  <si>
    <t>218</t>
  </si>
  <si>
    <t>5 -401 .2</t>
  </si>
  <si>
    <t>Tepelná a protihluková minerální izolace 60 mm ( standard Orstech 65 H )</t>
  </si>
  <si>
    <t>220</t>
  </si>
  <si>
    <t>111</t>
  </si>
  <si>
    <t>5 -501 .1</t>
  </si>
  <si>
    <t>222</t>
  </si>
  <si>
    <t>D6</t>
  </si>
  <si>
    <t>zařízení 6</t>
  </si>
  <si>
    <t>6 -18 .1</t>
  </si>
  <si>
    <t>224</t>
  </si>
  <si>
    <t>113</t>
  </si>
  <si>
    <t>6 -151 .1</t>
  </si>
  <si>
    <t>226</t>
  </si>
  <si>
    <t>6 -151 .2</t>
  </si>
  <si>
    <t>228</t>
  </si>
  <si>
    <t>115</t>
  </si>
  <si>
    <t>6 -401 .2</t>
  </si>
  <si>
    <t>Minerální izolace 60 mm ( standardu Orstech 65 H ) + Al oplechování</t>
  </si>
  <si>
    <t>230</t>
  </si>
  <si>
    <t>H</t>
  </si>
  <si>
    <t xml:space="preserve">Připojovací uzly topení    (Uzly zař. 1,2,3,4,5  -  Předehřev a dohřev)        </t>
  </si>
  <si>
    <t>H -71 .1</t>
  </si>
  <si>
    <t>Čerpadlo ALPHA2 25-40 1x230V, 50Hz, PN10 Grundfos (nebo srovnatelné)</t>
  </si>
  <si>
    <t>232</t>
  </si>
  <si>
    <t>117</t>
  </si>
  <si>
    <t>H -71 .2</t>
  </si>
  <si>
    <t>Potrubí z ocelových trubek svařovaných ČSN 425715.0 jakost 11353.0 DN 25</t>
  </si>
  <si>
    <t>234</t>
  </si>
  <si>
    <t>Poznámka k položce:
Poznámka k položce: vč. mineralni izolace s Al polepem tl.30mm (nebo srovnatelné)</t>
  </si>
  <si>
    <t>H -71 .3</t>
  </si>
  <si>
    <t>Potrubí z ocelových trubek svařovaných ČSN 425715.0 jakost 11353.0 DN 20</t>
  </si>
  <si>
    <t>236</t>
  </si>
  <si>
    <t>119</t>
  </si>
  <si>
    <t>H -71 .4</t>
  </si>
  <si>
    <t>Potrubí z ocelových trubek svařovaných ČSN 425715.0 jakost 11353.0 DN 15</t>
  </si>
  <si>
    <t>238</t>
  </si>
  <si>
    <t>H -71 .5</t>
  </si>
  <si>
    <t>Kulový kohout DN 25 ( typu Giacomini nebo srovnatelné)</t>
  </si>
  <si>
    <t>240</t>
  </si>
  <si>
    <t>121</t>
  </si>
  <si>
    <t>H -71 .6</t>
  </si>
  <si>
    <t>Kulový kohout DN 20 ( typu Giacomini nebo srovnatelné)</t>
  </si>
  <si>
    <t>242</t>
  </si>
  <si>
    <t>H -71 .7</t>
  </si>
  <si>
    <t>Kulový kohout DN 15 ( typu Giacomini nebo srovnatelné)</t>
  </si>
  <si>
    <t>244</t>
  </si>
  <si>
    <t>123</t>
  </si>
  <si>
    <t>H -71 .8</t>
  </si>
  <si>
    <t>Zpětná klapka vodorovná DN 15</t>
  </si>
  <si>
    <t>246</t>
  </si>
  <si>
    <t>H -71 .9</t>
  </si>
  <si>
    <t>Smyčkový regulační ventil TA STAD PN 10 bez vypouštění DN 25</t>
  </si>
  <si>
    <t>248</t>
  </si>
  <si>
    <t>125</t>
  </si>
  <si>
    <t>H -71 .10</t>
  </si>
  <si>
    <t>Smyčkový regulační ventil TA STAD PN 10 bez vypouštění DN 20</t>
  </si>
  <si>
    <t>250</t>
  </si>
  <si>
    <t>H -71 .11</t>
  </si>
  <si>
    <t>Mosazný filtr s nerez sítkem DN 25</t>
  </si>
  <si>
    <t>252</t>
  </si>
  <si>
    <t>127</t>
  </si>
  <si>
    <t>H -71 .12</t>
  </si>
  <si>
    <t>Mosazný filtr s nerez sítkem DN 20</t>
  </si>
  <si>
    <t>254</t>
  </si>
  <si>
    <t>H -71 .13</t>
  </si>
  <si>
    <t>Třícestný ventil vč.sady šroubení, těsnění a pohonu (dodávka MaR)</t>
  </si>
  <si>
    <t>256</t>
  </si>
  <si>
    <t>129</t>
  </si>
  <si>
    <t>H -71 .14</t>
  </si>
  <si>
    <t>258</t>
  </si>
  <si>
    <t>H -71 .15</t>
  </si>
  <si>
    <t>Vypouštěcí kohout R608 ( Typu Giacomini nebo srovnatelné)</t>
  </si>
  <si>
    <t>260</t>
  </si>
  <si>
    <t>131</t>
  </si>
  <si>
    <t>H -71 .16</t>
  </si>
  <si>
    <t>Měřící adaptér TA IMI 3/8"vč. návarku DN 10</t>
  </si>
  <si>
    <t>262</t>
  </si>
  <si>
    <t>H -71 .17</t>
  </si>
  <si>
    <t>Teploměr SUKU 0/+120°C, DN 63/40, vč.návarku a jímky L40</t>
  </si>
  <si>
    <t>264</t>
  </si>
  <si>
    <t>133</t>
  </si>
  <si>
    <t>H -71 .18</t>
  </si>
  <si>
    <t>Návarky pro osazení teplotního čidla, vypouštěcích a odvzdušňovacích ventilů</t>
  </si>
  <si>
    <t>266</t>
  </si>
  <si>
    <t>H -71 .19</t>
  </si>
  <si>
    <t>Automatický odvzdušňovací ventil</t>
  </si>
  <si>
    <t>268</t>
  </si>
  <si>
    <t>135</t>
  </si>
  <si>
    <t>H -71 .20</t>
  </si>
  <si>
    <t>Rozebiratelný šroubový spoj DN</t>
  </si>
  <si>
    <t>270</t>
  </si>
  <si>
    <t>H -71 .21</t>
  </si>
  <si>
    <t>272</t>
  </si>
  <si>
    <t>137</t>
  </si>
  <si>
    <t>H -71 .22</t>
  </si>
  <si>
    <t>Nátěr izolovaných potrubí 2x základovou barvou</t>
  </si>
  <si>
    <t>274</t>
  </si>
  <si>
    <t>H -71 .23</t>
  </si>
  <si>
    <t>Montážní materiál</t>
  </si>
  <si>
    <t>276</t>
  </si>
  <si>
    <t>139</t>
  </si>
  <si>
    <t>H -71 .22.1</t>
  </si>
  <si>
    <t>Tlaková , topná zkouška, proplach potrubí</t>
  </si>
  <si>
    <t>278</t>
  </si>
  <si>
    <t>H -71 .23.1</t>
  </si>
  <si>
    <t>Značení potrubí</t>
  </si>
  <si>
    <t>280</t>
  </si>
  <si>
    <t>Připojovací uzly  chlazení  (Uzly zař. 1,2,3,4,5)</t>
  </si>
  <si>
    <t>141</t>
  </si>
  <si>
    <t>C -81 .1</t>
  </si>
  <si>
    <t>Potrubí z ocelových trubek svařovaných ČSN 425715.0 jakost 11353.0 DN 50</t>
  </si>
  <si>
    <t>282</t>
  </si>
  <si>
    <t>Poznámka k položce:
Poznámka k položce: vč.  izolace Termaflex  tl.22mm (nebo srovnatelné)</t>
  </si>
  <si>
    <t>C -81 .2</t>
  </si>
  <si>
    <t>Potrubí z ocelových trubek svařovaných ČSN 425715.0 jakost 11353.0 DN 65</t>
  </si>
  <si>
    <t>284</t>
  </si>
  <si>
    <t>Poznámka k položce:
Poznámka k položce: vč.  izolace Termaflex  tl.24mm (nebo srovnatelné)</t>
  </si>
  <si>
    <t>143</t>
  </si>
  <si>
    <t>C -81 .3</t>
  </si>
  <si>
    <t>Potrubí z ocelových trubek svařovaných ČSN 425715.0 jakost 11353.0 DN 32</t>
  </si>
  <si>
    <t>286</t>
  </si>
  <si>
    <t>Poznámka k položce:
Poznámka k položce: vč.  izolace  Termaflextl.19mm (nebo srovnatelné)</t>
  </si>
  <si>
    <t>C -81 .4</t>
  </si>
  <si>
    <t>Potrubí z ocelových trubek svařovaných ČSN 425715.0 jakost 11353.0 DN 40</t>
  </si>
  <si>
    <t>288</t>
  </si>
  <si>
    <t>145</t>
  </si>
  <si>
    <t>C -81 .5</t>
  </si>
  <si>
    <t>Kulový kohout DN 50 ( typu Giacomini nebo srovnatelné)</t>
  </si>
  <si>
    <t>290</t>
  </si>
  <si>
    <t>C -81 .6</t>
  </si>
  <si>
    <t>Kulový kohout DN 65 ( typu Giacomini nebo srovnatelné)</t>
  </si>
  <si>
    <t>292</t>
  </si>
  <si>
    <t>147</t>
  </si>
  <si>
    <t>C -81 .7</t>
  </si>
  <si>
    <t>Smyčkový regulační ventil TA STAD PN 10 bez vypouštění DN 50</t>
  </si>
  <si>
    <t>294</t>
  </si>
  <si>
    <t>C -81 .8</t>
  </si>
  <si>
    <t>Smyčkový regulační ventil TA STAF PN 16 vč protipřírub DN 65</t>
  </si>
  <si>
    <t>296</t>
  </si>
  <si>
    <t>149</t>
  </si>
  <si>
    <t>C -81 .9</t>
  </si>
  <si>
    <t>Třícestný ventil vč.sady šroubení, těsnění a pohonu Dodávka MaR DN 32</t>
  </si>
  <si>
    <t>298</t>
  </si>
  <si>
    <t>C -81 .10</t>
  </si>
  <si>
    <t>Třícestný ventil vč.sady šroubení, těsnění a pohonu Dodávka MaR DN 40</t>
  </si>
  <si>
    <t>300</t>
  </si>
  <si>
    <t>151</t>
  </si>
  <si>
    <t>C -81 .11</t>
  </si>
  <si>
    <t>Vypouštěcí kohout DN15 ( typu Giacomini nebo srovnatelné)</t>
  </si>
  <si>
    <t>302</t>
  </si>
  <si>
    <t>C -81 .12</t>
  </si>
  <si>
    <t>304</t>
  </si>
  <si>
    <t>153</t>
  </si>
  <si>
    <t>C -81 .13</t>
  </si>
  <si>
    <t>Teploměr SUKU -20/+60°C, DN 100/60, vč.návarku a jímky L60</t>
  </si>
  <si>
    <t>306</t>
  </si>
  <si>
    <t>C -81 .14</t>
  </si>
  <si>
    <t>308</t>
  </si>
  <si>
    <t>155</t>
  </si>
  <si>
    <t>C -81 .15</t>
  </si>
  <si>
    <t>310</t>
  </si>
  <si>
    <t>C -81 .16</t>
  </si>
  <si>
    <t>312</t>
  </si>
  <si>
    <t>157</t>
  </si>
  <si>
    <t>C -81 .17</t>
  </si>
  <si>
    <t>314</t>
  </si>
  <si>
    <t>C -81 .18</t>
  </si>
  <si>
    <t>316</t>
  </si>
  <si>
    <t>159</t>
  </si>
  <si>
    <t>C -81 .19</t>
  </si>
  <si>
    <t>Izolace armatur (např.Termaflex ) 25 mm</t>
  </si>
  <si>
    <t>318</t>
  </si>
  <si>
    <t>C -81 .20</t>
  </si>
  <si>
    <t>Izolační objímky DN 57 a DN 72</t>
  </si>
  <si>
    <t>320</t>
  </si>
  <si>
    <t>161</t>
  </si>
  <si>
    <t>C -81 .21</t>
  </si>
  <si>
    <t>322</t>
  </si>
  <si>
    <t>C -81 .22</t>
  </si>
  <si>
    <t>324</t>
  </si>
  <si>
    <t>163</t>
  </si>
  <si>
    <t>C -81 .23</t>
  </si>
  <si>
    <t>326</t>
  </si>
  <si>
    <t>Demontáže  (Veškeré demontáže vč. transportu a odvozu k ekologické likvidaci)</t>
  </si>
  <si>
    <t>D -1 .1</t>
  </si>
  <si>
    <t xml:space="preserve">Demontáž stávajících klimatizačních jednotek - Klimajednotky </t>
  </si>
  <si>
    <t>328</t>
  </si>
  <si>
    <t>Poznámka k položce:
Poznámka k položce: pro 3500 m3/h š= 800 mm,v=1840 mm, d=6660 mm,   ve složení :  klapka , filtr ,  rekuperátor, ventilátor ohřívač, chladič, zvlhčovač,  filtr  na přívodu a klapka filtr rekuperátor a ventilátor  na odvodu</t>
  </si>
  <si>
    <t>165</t>
  </si>
  <si>
    <t>D -1 .2</t>
  </si>
  <si>
    <t>330</t>
  </si>
  <si>
    <t>Poznámka k položce:
Poznámka k položce: pro 5300 m3/h š= 1000 mm,v=2300 mm, d=7330 mm,   ve složení :  klapka , filtr ,  rekuperátor, ventilátor ohřívač, chladič, zvlhčovač,  filtr  na přívodu a klapka filtr rekuperátor a ventilátor  na odvodu</t>
  </si>
  <si>
    <t>D -1 .3</t>
  </si>
  <si>
    <t>Demontáž stávajícího cirkulačního ventilátoru s filtrem pro superasept sál. pod stropem strojovny</t>
  </si>
  <si>
    <t>332</t>
  </si>
  <si>
    <t>167</t>
  </si>
  <si>
    <t>D -1 .4</t>
  </si>
  <si>
    <t>Demontáž stávající sestavné klimajednotky pro JIP ( již nefukční) pod stropem strojovny</t>
  </si>
  <si>
    <t>334</t>
  </si>
  <si>
    <t>D -2 .1</t>
  </si>
  <si>
    <t>Demontáž tlumičů hluku 600x600/1m až 1080x450/1 m</t>
  </si>
  <si>
    <t>336</t>
  </si>
  <si>
    <t>169</t>
  </si>
  <si>
    <t>D -3 .1</t>
  </si>
  <si>
    <t>Demontáž sacích mřížek čerstvého vzduchu</t>
  </si>
  <si>
    <t>338</t>
  </si>
  <si>
    <t>D -4 .1</t>
  </si>
  <si>
    <t>Demontáž regulátorů průtoku</t>
  </si>
  <si>
    <t>340</t>
  </si>
  <si>
    <t>171</t>
  </si>
  <si>
    <t>D -5 .1</t>
  </si>
  <si>
    <t>Demontáž operačních stropů 2,4x1,4 - 3 ks a 2,4x2,4-1 ks</t>
  </si>
  <si>
    <t>342</t>
  </si>
  <si>
    <t>D -5 .2</t>
  </si>
  <si>
    <t>Demontáž přívodních koncových nástavců</t>
  </si>
  <si>
    <t>344</t>
  </si>
  <si>
    <t>173</t>
  </si>
  <si>
    <t>D -5 .3</t>
  </si>
  <si>
    <t>Demontáž odváděcích stropních nástavců</t>
  </si>
  <si>
    <t>346</t>
  </si>
  <si>
    <t>D -5 .3.1</t>
  </si>
  <si>
    <t>Demontáž odváděcích mřížek</t>
  </si>
  <si>
    <t>348</t>
  </si>
  <si>
    <t>175</t>
  </si>
  <si>
    <t>D -6 .1</t>
  </si>
  <si>
    <t>Demontáž uzavíracích a regulačních klapek</t>
  </si>
  <si>
    <t>350</t>
  </si>
  <si>
    <t>D -7 .1</t>
  </si>
  <si>
    <t>Demontáž stávajících připojovacích uzlů topení (čerpadlo, tříc.ventil, uzávěry, reg.ventily, teploměry</t>
  </si>
  <si>
    <t>352</t>
  </si>
  <si>
    <t>Poznámka k položce:
Poznámka k položce: potrubí ) DN 25až 32</t>
  </si>
  <si>
    <t>177</t>
  </si>
  <si>
    <t>D -7 .2</t>
  </si>
  <si>
    <t>Demontáž stávajících připojovacích uzlů chlazení ( tříc.ventil, uzávěry, reg.ventily, teploměry,</t>
  </si>
  <si>
    <t>kpll</t>
  </si>
  <si>
    <t>354</t>
  </si>
  <si>
    <t>Poznámka k položce:
Poznámka k položce: potrubí ) DN40až 65</t>
  </si>
  <si>
    <t>D -7 .3</t>
  </si>
  <si>
    <t>Demontáž stávajících připojovacích uzlů páry ( uzávěry, reg.ventily, odvaděče kondenzátu,</t>
  </si>
  <si>
    <t>356</t>
  </si>
  <si>
    <t>Poznámka k položce:
Poznámka k položce: potrubí ) DN 15</t>
  </si>
  <si>
    <t>179</t>
  </si>
  <si>
    <t>D -10 .1</t>
  </si>
  <si>
    <t>Demontáž vzduchotechnického potrubí sk. I z pozink. plechu čtyřhranného vč. závěsů</t>
  </si>
  <si>
    <t>358</t>
  </si>
  <si>
    <t>D -20 .1</t>
  </si>
  <si>
    <t>Demontáž minerální tepelné izolace</t>
  </si>
  <si>
    <t>360</t>
  </si>
  <si>
    <t>O</t>
  </si>
  <si>
    <t>Ostatní práce a  náklady</t>
  </si>
  <si>
    <t>181</t>
  </si>
  <si>
    <t>O -1 .1</t>
  </si>
  <si>
    <t>Doprava, přesun hmot a jeřábnické práce</t>
  </si>
  <si>
    <t>362</t>
  </si>
  <si>
    <t>O -1 .2</t>
  </si>
  <si>
    <t>Lešení lehké, pracovní, pojízdné 3x3 m výšky do 3,5 m doba použití 2 měsíce</t>
  </si>
  <si>
    <t>364</t>
  </si>
  <si>
    <t>183</t>
  </si>
  <si>
    <t>O -1 .3</t>
  </si>
  <si>
    <t>Uvedení do provozu a zaregulování</t>
  </si>
  <si>
    <t>366</t>
  </si>
  <si>
    <t>O -1 .4</t>
  </si>
  <si>
    <t>Projekt skutečného provedení , dokumentace, vč. osvědčení , certifikátů a prohlášení o shodě</t>
  </si>
  <si>
    <t>368</t>
  </si>
  <si>
    <t>185</t>
  </si>
  <si>
    <t>O -1 .5</t>
  </si>
  <si>
    <t>Značení VZT elementů a potrubí</t>
  </si>
  <si>
    <t>370</t>
  </si>
  <si>
    <t>O -1 .6</t>
  </si>
  <si>
    <t>Ověřování skutečného stavu před a při realizaci, korekce projektového řešení</t>
  </si>
  <si>
    <t>372</t>
  </si>
  <si>
    <t>187</t>
  </si>
  <si>
    <t>O -1 .7</t>
  </si>
  <si>
    <t>Kvalifikační měření vč. protokolu</t>
  </si>
  <si>
    <t>374</t>
  </si>
  <si>
    <t>PS 04 - Měření a regulace VZT</t>
  </si>
  <si>
    <t xml:space="preserve">01 -        
C21M - Elektromontáže               
</t>
  </si>
  <si>
    <t xml:space="preserve">02 - C36M - Měření a regulace               
</t>
  </si>
  <si>
    <t xml:space="preserve">03 - SW - MaR               
</t>
  </si>
  <si>
    <t xml:space="preserve">04 - Materiály               
</t>
  </si>
  <si>
    <t xml:space="preserve">05 - Dodávky zařízení (specifikace)               
</t>
  </si>
  <si>
    <t xml:space="preserve">06 - Práce v HZS               
</t>
  </si>
  <si>
    <t>01</t>
  </si>
  <si>
    <t xml:space="preserve">       
C21M - Elektromontáže               
</t>
  </si>
  <si>
    <t>210000001</t>
  </si>
  <si>
    <t>montáž kabelového štítku</t>
  </si>
  <si>
    <t>KS</t>
  </si>
  <si>
    <t>210010011</t>
  </si>
  <si>
    <t>trubka tuhá el.inst.z PVC R=16mm (VU+PO)</t>
  </si>
  <si>
    <t>210010012</t>
  </si>
  <si>
    <t>trubka tuhá el.inst.z PVC R=23mm (VU+PO)</t>
  </si>
  <si>
    <t>210010351</t>
  </si>
  <si>
    <t>krab.rozvodka do 4mm2 vč.zapoj.</t>
  </si>
  <si>
    <t>210020131</t>
  </si>
  <si>
    <t>kab.rošty š.200mm</t>
  </si>
  <si>
    <t>210020523</t>
  </si>
  <si>
    <t>kab.žlab drátěný 200/50</t>
  </si>
  <si>
    <t>210020524</t>
  </si>
  <si>
    <t>kab.žlab drátěný 100/50</t>
  </si>
  <si>
    <t>210020525</t>
  </si>
  <si>
    <t>kab.žlab MERKUR 50/50</t>
  </si>
  <si>
    <t>210220321</t>
  </si>
  <si>
    <t>svorka na potrubí ,,Bernard,,vč.pásku(bez vodiče)</t>
  </si>
  <si>
    <t>210220561</t>
  </si>
  <si>
    <t>uzemňovací propojka 6mm2</t>
  </si>
  <si>
    <t>210800646</t>
  </si>
  <si>
    <t>CYA 6 mm2 zelenožlutý (PU)</t>
  </si>
  <si>
    <t>210800649</t>
  </si>
  <si>
    <t>CYA 25 mm2 zelenožlutý (PU)</t>
  </si>
  <si>
    <t>210802264</t>
  </si>
  <si>
    <t>CMFM 4Bx1.5mm2 (PU)</t>
  </si>
  <si>
    <t>210802265</t>
  </si>
  <si>
    <t>CMFM 4Bx2.5mm2 (PU)</t>
  </si>
  <si>
    <t>210803507</t>
  </si>
  <si>
    <t>JY(ST)Y 1x2x0,8 (PU)</t>
  </si>
  <si>
    <t>210803508</t>
  </si>
  <si>
    <t>JY(ST)Y 2x2x0,8 (PU)</t>
  </si>
  <si>
    <t>210803509</t>
  </si>
  <si>
    <t>JY(ST)Y 4x2x0,8 (PU)</t>
  </si>
  <si>
    <t>210810045</t>
  </si>
  <si>
    <t>CYKY-CYKYm 3Cx1.5 mm2 750V (PU)</t>
  </si>
  <si>
    <t>210810049</t>
  </si>
  <si>
    <t>CYKY-CYKYm 4Bx1.5 mm2 750V (PU)</t>
  </si>
  <si>
    <t>210810050</t>
  </si>
  <si>
    <t>CYKY-CYKYm 4Bx2.5 mm2 750V (PU)</t>
  </si>
  <si>
    <t>210810053</t>
  </si>
  <si>
    <t>CYKY-CYKYm 5Cx16 mm2 750V /PU/</t>
  </si>
  <si>
    <t>210810054</t>
  </si>
  <si>
    <t>CYKY-CYKYm 5Cx10mm2 750V (PU)</t>
  </si>
  <si>
    <t>210810056</t>
  </si>
  <si>
    <t>CYKY-CYKYm 5Cx2.5 mm2 750V (PU)</t>
  </si>
  <si>
    <t>210810114</t>
  </si>
  <si>
    <t>CYKY-CYKYm 4x120 mm2 1kV (PU)</t>
  </si>
  <si>
    <t>210860091</t>
  </si>
  <si>
    <t>kab.JE-H(ST)H 2x2x0,8(PU)</t>
  </si>
  <si>
    <t>210860112</t>
  </si>
  <si>
    <t>Kabel UTP cat.6 (PU)</t>
  </si>
  <si>
    <t>210860222</t>
  </si>
  <si>
    <t>JYTY 4x1mm s Al laminovanou folií (PU)</t>
  </si>
  <si>
    <t>210860223</t>
  </si>
  <si>
    <t>JYTY 7x1mm s Al laminovanou folií (PU)</t>
  </si>
  <si>
    <t>211020001</t>
  </si>
  <si>
    <t>protipož.přep.typu PTV tl.do 400mm</t>
  </si>
  <si>
    <t>214281024</t>
  </si>
  <si>
    <t>zapojení vývodu v rozvaděči 4x120</t>
  </si>
  <si>
    <t>214281035</t>
  </si>
  <si>
    <t>Nespecifikované práce</t>
  </si>
  <si>
    <t>360230271</t>
  </si>
  <si>
    <t>trubka polyet. R=6x1mm</t>
  </si>
  <si>
    <t>02</t>
  </si>
  <si>
    <t xml:space="preserve">C36M - Měření a regulace               
</t>
  </si>
  <si>
    <t>210100400</t>
  </si>
  <si>
    <t>ukonč.kab.do 5 žil</t>
  </si>
  <si>
    <t>360005011</t>
  </si>
  <si>
    <t>test přístroju a snímaču</t>
  </si>
  <si>
    <t>360190001</t>
  </si>
  <si>
    <t>montáž skříňového rozvaděče</t>
  </si>
  <si>
    <t>360190152</t>
  </si>
  <si>
    <t>zapojení rozvaděče</t>
  </si>
  <si>
    <t>360190172</t>
  </si>
  <si>
    <t>oživení rozvaděče s velmi složitým zapojením</t>
  </si>
  <si>
    <t>360410037</t>
  </si>
  <si>
    <t>montáž teplotního čidla do VZT</t>
  </si>
  <si>
    <t>360410043</t>
  </si>
  <si>
    <t>montáž kapiláry ke snímači a regul. teplot 6,3m</t>
  </si>
  <si>
    <t>360410050</t>
  </si>
  <si>
    <t>montáž regulátoru teploty s mikrospín.kapil.61124</t>
  </si>
  <si>
    <t>360410076</t>
  </si>
  <si>
    <t>montáž snímače tlaku</t>
  </si>
  <si>
    <t>360410213</t>
  </si>
  <si>
    <t>montáž snímače vlhkosti</t>
  </si>
  <si>
    <t>360430025</t>
  </si>
  <si>
    <t>zapojení a seřízení servopohonu</t>
  </si>
  <si>
    <t>360430028</t>
  </si>
  <si>
    <t>montáž elektrického servomotoru pák.</t>
  </si>
  <si>
    <t>360490026</t>
  </si>
  <si>
    <t>zapojení čerpadla 230 V</t>
  </si>
  <si>
    <t>360490031</t>
  </si>
  <si>
    <t>zapojení houkačky</t>
  </si>
  <si>
    <t>360490032</t>
  </si>
  <si>
    <t>zapojení ventilátoru</t>
  </si>
  <si>
    <t>360490035</t>
  </si>
  <si>
    <t>zapojení frekvenčního měniče</t>
  </si>
  <si>
    <t>360490038</t>
  </si>
  <si>
    <t>zapojení zvlhčovače vzduchu</t>
  </si>
  <si>
    <t>03</t>
  </si>
  <si>
    <t xml:space="preserve">SW - MaR               
</t>
  </si>
  <si>
    <t>Aplikační software dle počtu datových bodů</t>
  </si>
  <si>
    <t>DB</t>
  </si>
  <si>
    <t>Otestování funkčnosti aplikačního SW</t>
  </si>
  <si>
    <t>kompl.</t>
  </si>
  <si>
    <t>Vizualizační software na PC dle počtu datových bodů</t>
  </si>
  <si>
    <t>04</t>
  </si>
  <si>
    <t>Nastavení trendů a alarmů</t>
  </si>
  <si>
    <t>05</t>
  </si>
  <si>
    <t>Otestování funkčnosti vizualizačního SW</t>
  </si>
  <si>
    <t xml:space="preserve">Materiály               
</t>
  </si>
  <si>
    <t>00008</t>
  </si>
  <si>
    <t>Kabel ohni odolný PRAFLAGUARD F 2x2x0,8 P90-R</t>
  </si>
  <si>
    <t>00380</t>
  </si>
  <si>
    <t>kabelový žebřík 200</t>
  </si>
  <si>
    <t>010061</t>
  </si>
  <si>
    <t>CMFM 4BX1,5</t>
  </si>
  <si>
    <t>010069</t>
  </si>
  <si>
    <t>CMFM 4BX2,5</t>
  </si>
  <si>
    <t>010130-U</t>
  </si>
  <si>
    <t>CYA 25 ZZL</t>
  </si>
  <si>
    <t>010141</t>
  </si>
  <si>
    <t>CYA 6 ZZL.</t>
  </si>
  <si>
    <t>010175-U</t>
  </si>
  <si>
    <t>CYKY 3CX1,5</t>
  </si>
  <si>
    <t>010179</t>
  </si>
  <si>
    <t>CYKY-J 4X120</t>
  </si>
  <si>
    <t>010183</t>
  </si>
  <si>
    <t>CYKY 4BX 1.5</t>
  </si>
  <si>
    <t>010186</t>
  </si>
  <si>
    <t>CYKY 4BX 2,5</t>
  </si>
  <si>
    <t>010196-U</t>
  </si>
  <si>
    <t>CYKY 5CX10</t>
  </si>
  <si>
    <t>010197-U</t>
  </si>
  <si>
    <t>CYKY 5CX16</t>
  </si>
  <si>
    <t>010198-U</t>
  </si>
  <si>
    <t>CYKY 5CX 2,5</t>
  </si>
  <si>
    <t>010948</t>
  </si>
  <si>
    <t>JYTY 7CX1</t>
  </si>
  <si>
    <t>0109941</t>
  </si>
  <si>
    <t>J-Y(ST)Y 1X2X0.8</t>
  </si>
  <si>
    <t>0109942</t>
  </si>
  <si>
    <t>J-Y(ST)Y 2X2X0.8</t>
  </si>
  <si>
    <t>0109944</t>
  </si>
  <si>
    <t>J-Y(ST)Y 4X2X0.8</t>
  </si>
  <si>
    <t>011351</t>
  </si>
  <si>
    <t>JYTY 4CX1</t>
  </si>
  <si>
    <t>150096</t>
  </si>
  <si>
    <t>Krabice spojovací 3x vývodka IP 55</t>
  </si>
  <si>
    <t>Ks</t>
  </si>
  <si>
    <t>1610020</t>
  </si>
  <si>
    <t>ZLAB DRATENY POZINK 150/50</t>
  </si>
  <si>
    <t>1610086</t>
  </si>
  <si>
    <t>SPOJKA ZLABU 150/50</t>
  </si>
  <si>
    <t>1610110</t>
  </si>
  <si>
    <t>NOSNIK ŽLABU 150</t>
  </si>
  <si>
    <t>1610116</t>
  </si>
  <si>
    <t>OCELOVÁ KONSTRUKCE</t>
  </si>
  <si>
    <t>1610132</t>
  </si>
  <si>
    <t>TYC ZAVITOVA 8mm/1m pozi</t>
  </si>
  <si>
    <t>161199</t>
  </si>
  <si>
    <t>Štítek kabelový</t>
  </si>
  <si>
    <t>170020</t>
  </si>
  <si>
    <t>SONAP 41-54</t>
  </si>
  <si>
    <t>200102</t>
  </si>
  <si>
    <t>PASKA CU 50CM</t>
  </si>
  <si>
    <t>200137</t>
  </si>
  <si>
    <t>ZEM.SVORKA ZS16 /BERNARD/</t>
  </si>
  <si>
    <t>200156</t>
  </si>
  <si>
    <t>Trubka tuhá s PVC D20</t>
  </si>
  <si>
    <t>200157</t>
  </si>
  <si>
    <t>Trubka tuhá s PVC D25</t>
  </si>
  <si>
    <t>230248</t>
  </si>
  <si>
    <t>DRATĚNÝ ZLAB POZINK 50/50</t>
  </si>
  <si>
    <t>230249</t>
  </si>
  <si>
    <t>SPOJKA ŽLABU 100/50</t>
  </si>
  <si>
    <t>230249.1</t>
  </si>
  <si>
    <t>SPOJKA ŽLABU 50/50</t>
  </si>
  <si>
    <t>230259</t>
  </si>
  <si>
    <t>DRÁTĚNÝ ZLAB POZINK 100/50</t>
  </si>
  <si>
    <t>230262</t>
  </si>
  <si>
    <t>NOSNIK ŽLABU 100</t>
  </si>
  <si>
    <t>230274</t>
  </si>
  <si>
    <t>NOSNIK ŽLABU 50</t>
  </si>
  <si>
    <t>796231</t>
  </si>
  <si>
    <t>kab.UTP 4x2xAWG24 Cat.6</t>
  </si>
  <si>
    <t>996230</t>
  </si>
  <si>
    <t>podružný material (hmoždinky,pásky atd.)</t>
  </si>
  <si>
    <t>M812-5386</t>
  </si>
  <si>
    <t>hadice polyamid modrá,rozměr 6/4 mm PS-64B</t>
  </si>
  <si>
    <t xml:space="preserve">Dodávky zařízení (specifikace)               
</t>
  </si>
  <si>
    <t>01.1</t>
  </si>
  <si>
    <t>Rozvaděč RV04.01.1 -dodávka včetně výroby</t>
  </si>
  <si>
    <t>02.1</t>
  </si>
  <si>
    <t>Rozvaděč RV04.01.2 -dodávka včetně výroby</t>
  </si>
  <si>
    <t>03.1</t>
  </si>
  <si>
    <t>Signální maják BL-06-24-H15-R-EAS1</t>
  </si>
  <si>
    <t>04.1</t>
  </si>
  <si>
    <t>Počítač,klavesnice ,myš ,monitor 22",+SW</t>
  </si>
  <si>
    <t>232TO485PC A</t>
  </si>
  <si>
    <t>převodník RS232 na RS 485 pro PC</t>
  </si>
  <si>
    <t>ADPS-03-2-N</t>
  </si>
  <si>
    <t>50 až 500 Pa - spínač dif. tlaku + příslušenství</t>
  </si>
  <si>
    <t>ADPS-08-2-N</t>
  </si>
  <si>
    <t>20 až 300 Pa - spínač dif. tlaku + příslušenství</t>
  </si>
  <si>
    <t>ALG133</t>
  </si>
  <si>
    <t>sada šroubení DN 10</t>
  </si>
  <si>
    <t>ALG143</t>
  </si>
  <si>
    <t>sada šroubení DN 15</t>
  </si>
  <si>
    <t>ALG153</t>
  </si>
  <si>
    <t>sada šroubení DN 20</t>
  </si>
  <si>
    <t>ALG323</t>
  </si>
  <si>
    <t>sada šroubení DN 32</t>
  </si>
  <si>
    <t>ALG403</t>
  </si>
  <si>
    <t>sada šroubení DN 40</t>
  </si>
  <si>
    <t>AMINI -4DW2</t>
  </si>
  <si>
    <t>Řídící jednotka,8DI, 8DO, 8AI ,4AO RS 232, RS 485, ethernet Disp</t>
  </si>
  <si>
    <t>AMRIO-AI8AO8U</t>
  </si>
  <si>
    <t>Modul kombinovaný 8AI, 8AO,komunikace RS485,protokol ARION</t>
  </si>
  <si>
    <t>AMRIO-DI 24</t>
  </si>
  <si>
    <t>rozšiřující modul 24x digitální vstup</t>
  </si>
  <si>
    <t>AMRIO-RDO12</t>
  </si>
  <si>
    <t>rozšiřující modul 12x spínací relé</t>
  </si>
  <si>
    <t>AMR-OP87</t>
  </si>
  <si>
    <t>TFT, 800x480 bodů, 7", dotyk., 2x RS485, Ethernet, SD, webserver</t>
  </si>
  <si>
    <t>DPT2500-R8-AZ-D</t>
  </si>
  <si>
    <t>Diferenční snímač tlaku ,rozsah 0 až 2500 Pa- výstup 4-20 mA, IP 54</t>
  </si>
  <si>
    <t>DPT250-R8-AZ-D</t>
  </si>
  <si>
    <t>Diferenční snímač tlaku ,rozsah 0 až 250 Pa- výstup 4-20 mA, IP 54</t>
  </si>
  <si>
    <t>EDS 208</t>
  </si>
  <si>
    <t>Switch 8 portu na DIN lištu</t>
  </si>
  <si>
    <t>LookDet-RT</t>
  </si>
  <si>
    <t>Runtime systému instalace na PC( 5 stanic,1 lokalita)</t>
  </si>
  <si>
    <t>NFA</t>
  </si>
  <si>
    <t>servopohon klapkový s pružinou 24-240 Vac, 2-pol.reg., 10 Nm</t>
  </si>
  <si>
    <t>NM24A</t>
  </si>
  <si>
    <t>servopohon klapkový 24 Vac ,2-polohová regulace, 10Nm</t>
  </si>
  <si>
    <t>NM24A-SR</t>
  </si>
  <si>
    <t>servopohon klapkový 24 Vac ,řízení 2 - 10 V , 10Nm</t>
  </si>
  <si>
    <t>NS 121-240</t>
  </si>
  <si>
    <t>snímač teploty do VZT l=240 mm Ni 1000/6180</t>
  </si>
  <si>
    <t>SSB61</t>
  </si>
  <si>
    <t>servopohon zdvih 5,5 mm 24 V 0-10 V</t>
  </si>
  <si>
    <t>SSC 61</t>
  </si>
  <si>
    <t>servopohon 24 V . 0-10 V zdvih 5,5 mm</t>
  </si>
  <si>
    <t>T3113D</t>
  </si>
  <si>
    <t>snímač vlhkosti do potrubí VZT 0-100%,4-20 mA</t>
  </si>
  <si>
    <t>TS 1-COP</t>
  </si>
  <si>
    <t>protimrazová ochrana VZT kapil. 6 m</t>
  </si>
  <si>
    <t>VLT2807</t>
  </si>
  <si>
    <t>frekvenční měnič 400V - 0,75 kW IP 54 včetně displeje</t>
  </si>
  <si>
    <t>VLT2811</t>
  </si>
  <si>
    <t>frekvenční měnič 400V - 1,1 kW IP 54 včetně displeje</t>
  </si>
  <si>
    <t>VLT2815</t>
  </si>
  <si>
    <t>frekvenční měnič 400V - 1,5 kW IP 54 včetně displeje</t>
  </si>
  <si>
    <t>VLT2830</t>
  </si>
  <si>
    <t>frekvenční měnič 400V - 3,0 kW IP 54 včetně displeje</t>
  </si>
  <si>
    <t>VLT2840</t>
  </si>
  <si>
    <t>frekvenční měnič 400V - 4,0 kW IP 54 včetně displeje</t>
  </si>
  <si>
    <t>VXP45.10-1,6</t>
  </si>
  <si>
    <t>trojcestný směšovací ventil zdvih 5,5 DN 10 kv=1,6</t>
  </si>
  <si>
    <t>VXP45.15-2,5</t>
  </si>
  <si>
    <t>trojcestný směšovací ventil zdvih 5,5 DN 15 kv=2,5</t>
  </si>
  <si>
    <t>VXP45.20-4</t>
  </si>
  <si>
    <t>trojcestný směšovací ventil zdvih 5,5 DN 20 kv=4</t>
  </si>
  <si>
    <t>VXP45.32-16</t>
  </si>
  <si>
    <t>trojcestný směšovací ventil zdvih 5,5 DN 32 kv=16</t>
  </si>
  <si>
    <t>VXP45.40-25</t>
  </si>
  <si>
    <t>trojcestný směšovací ventil zdvih 5,5 DN 40 kv=25</t>
  </si>
  <si>
    <t>06</t>
  </si>
  <si>
    <t xml:space="preserve">Práce v HZS               
</t>
  </si>
  <si>
    <t>01.2</t>
  </si>
  <si>
    <t>Demontáže stávajícího zařízení</t>
  </si>
  <si>
    <t>hod.</t>
  </si>
  <si>
    <t>02.2</t>
  </si>
  <si>
    <t>spolupráce s revizním technikem</t>
  </si>
  <si>
    <t>03.2</t>
  </si>
  <si>
    <t>koordinace s ostatními profesemi</t>
  </si>
  <si>
    <t>04.2</t>
  </si>
  <si>
    <t>revize</t>
  </si>
  <si>
    <t>soub</t>
  </si>
  <si>
    <t>05.1</t>
  </si>
  <si>
    <t>Zkušební provoz</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</si>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</sst>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1" fillId="0" borderId="0" xfId="0" applyFont="1" applyAlignment="1" applyProtection="1">
      <alignment vertical="center" wrapText="1"/>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633811111" TargetMode="External" /><Relationship Id="rId2" Type="http://schemas.openxmlformats.org/officeDocument/2006/relationships/hyperlink" Target="https://podminky.urs.cz/item/CS_URS_2022_01/941211112" TargetMode="External" /><Relationship Id="rId3" Type="http://schemas.openxmlformats.org/officeDocument/2006/relationships/hyperlink" Target="https://podminky.urs.cz/item/CS_URS_2022_01/941211211" TargetMode="External" /><Relationship Id="rId4" Type="http://schemas.openxmlformats.org/officeDocument/2006/relationships/hyperlink" Target="https://podminky.urs.cz/item/CS_URS_2022_01/941211812" TargetMode="External" /><Relationship Id="rId5" Type="http://schemas.openxmlformats.org/officeDocument/2006/relationships/hyperlink" Target="https://podminky.urs.cz/item/CS_URS_2022_01/949101111" TargetMode="External" /><Relationship Id="rId6" Type="http://schemas.openxmlformats.org/officeDocument/2006/relationships/hyperlink" Target="https://podminky.urs.cz/item/CS_URS_2022_01/962031132" TargetMode="External" /><Relationship Id="rId7" Type="http://schemas.openxmlformats.org/officeDocument/2006/relationships/hyperlink" Target="https://podminky.urs.cz/item/CS_URS_2022_01/962031133" TargetMode="External" /><Relationship Id="rId8" Type="http://schemas.openxmlformats.org/officeDocument/2006/relationships/hyperlink" Target="https://podminky.urs.cz/item/CS_URS_2022_01/968072455" TargetMode="External" /><Relationship Id="rId9" Type="http://schemas.openxmlformats.org/officeDocument/2006/relationships/hyperlink" Target="https://podminky.urs.cz/item/CS_URS_2022_01/968072456" TargetMode="External" /><Relationship Id="rId10" Type="http://schemas.openxmlformats.org/officeDocument/2006/relationships/hyperlink" Target="https://podminky.urs.cz/item/CS_URS_2022_01/997013211" TargetMode="External" /><Relationship Id="rId11" Type="http://schemas.openxmlformats.org/officeDocument/2006/relationships/hyperlink" Target="https://podminky.urs.cz/item/CS_URS_2022_01/997013312" TargetMode="External" /><Relationship Id="rId12" Type="http://schemas.openxmlformats.org/officeDocument/2006/relationships/hyperlink" Target="https://podminky.urs.cz/item/CS_URS_2022_01/997013322" TargetMode="External" /><Relationship Id="rId13" Type="http://schemas.openxmlformats.org/officeDocument/2006/relationships/hyperlink" Target="https://podminky.urs.cz/item/CS_URS_2022_01/997013501" TargetMode="External" /><Relationship Id="rId14" Type="http://schemas.openxmlformats.org/officeDocument/2006/relationships/hyperlink" Target="https://podminky.urs.cz/item/CS_URS_2022_01/997013509" TargetMode="External" /><Relationship Id="rId15" Type="http://schemas.openxmlformats.org/officeDocument/2006/relationships/hyperlink" Target="https://podminky.urs.cz/item/CS_URS_2022_01/997013631" TargetMode="External" /><Relationship Id="rId16" Type="http://schemas.openxmlformats.org/officeDocument/2006/relationships/hyperlink" Target="https://podminky.urs.cz/item/CS_URS_2022_01/998011003" TargetMode="External" /><Relationship Id="rId17" Type="http://schemas.openxmlformats.org/officeDocument/2006/relationships/hyperlink" Target="https://podminky.urs.cz/item/CS_URS_2022_01/763131831" TargetMode="External" /><Relationship Id="rId18" Type="http://schemas.openxmlformats.org/officeDocument/2006/relationships/hyperlink" Target="https://podminky.urs.cz/item/CS_URS_2022_01/776141123" TargetMode="External" /><Relationship Id="rId19" Type="http://schemas.openxmlformats.org/officeDocument/2006/relationships/hyperlink" Target="https://podminky.urs.cz/item/CS_URS_2022_01/776201812" TargetMode="External" /><Relationship Id="rId20" Type="http://schemas.openxmlformats.org/officeDocument/2006/relationships/hyperlink" Target="https://podminky.urs.cz/item/CS_URS_2022_01/786623011" TargetMode="External" /><Relationship Id="rId21" Type="http://schemas.openxmlformats.org/officeDocument/2006/relationships/hyperlink" Target="https://podminky.urs.cz/item/CS_URS_2022_01/786623031" TargetMode="External" /><Relationship Id="rId22" Type="http://schemas.openxmlformats.org/officeDocument/2006/relationships/hyperlink" Target="https://podminky.urs.cz/item/CS_URS_2021_01/998786103" TargetMode="External" /><Relationship Id="rId2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411388531" TargetMode="External" /><Relationship Id="rId2" Type="http://schemas.openxmlformats.org/officeDocument/2006/relationships/hyperlink" Target="https://podminky.urs.cz/item/CS_URS_2022_01/972054491" TargetMode="External" /><Relationship Id="rId3" Type="http://schemas.openxmlformats.org/officeDocument/2006/relationships/hyperlink" Target="https://podminky.urs.cz/item/CS_URS_2022_01/997013213" TargetMode="External" /><Relationship Id="rId4" Type="http://schemas.openxmlformats.org/officeDocument/2006/relationships/hyperlink" Target="https://podminky.urs.cz/item/CS_URS_2022_01/997013501" TargetMode="External" /><Relationship Id="rId5" Type="http://schemas.openxmlformats.org/officeDocument/2006/relationships/hyperlink" Target="https://podminky.urs.cz/item/CS_URS_2022_01/997013509" TargetMode="External" /><Relationship Id="rId6" Type="http://schemas.openxmlformats.org/officeDocument/2006/relationships/hyperlink" Target="https://podminky.urs.cz/item/CS_URS_2022_01/997013631" TargetMode="External" /><Relationship Id="rId7" Type="http://schemas.openxmlformats.org/officeDocument/2006/relationships/hyperlink" Target="https://podminky.urs.cz/item/CS_URS_2022_01/998011002" TargetMode="External" /><Relationship Id="rId8" Type="http://schemas.openxmlformats.org/officeDocument/2006/relationships/hyperlink" Target="https://podminky.urs.cz/item/CS_URS_2022_01/721170973" TargetMode="External" /><Relationship Id="rId9" Type="http://schemas.openxmlformats.org/officeDocument/2006/relationships/hyperlink" Target="https://podminky.urs.cz/item/CS_URS_2022_01/721171904" TargetMode="External" /><Relationship Id="rId10" Type="http://schemas.openxmlformats.org/officeDocument/2006/relationships/hyperlink" Target="https://podminky.urs.cz/item/CS_URS_2022_01/721171914" TargetMode="External" /><Relationship Id="rId11" Type="http://schemas.openxmlformats.org/officeDocument/2006/relationships/hyperlink" Target="https://podminky.urs.cz/item/CS_URS_2022_01/721174024" TargetMode="External" /><Relationship Id="rId12" Type="http://schemas.openxmlformats.org/officeDocument/2006/relationships/hyperlink" Target="https://podminky.urs.cz/item/CS_URS_2022_01/721174043" TargetMode="External" /><Relationship Id="rId13" Type="http://schemas.openxmlformats.org/officeDocument/2006/relationships/hyperlink" Target="https://podminky.urs.cz/item/CS_URS_2022_01/721194105" TargetMode="External" /><Relationship Id="rId14" Type="http://schemas.openxmlformats.org/officeDocument/2006/relationships/hyperlink" Target="https://podminky.urs.cz/item/CS_URS_2022_01/721290111" TargetMode="External" /><Relationship Id="rId15" Type="http://schemas.openxmlformats.org/officeDocument/2006/relationships/hyperlink" Target="https://podminky.urs.cz/item/CS_URS_2022_01/998721102" TargetMode="External" /><Relationship Id="rId16" Type="http://schemas.openxmlformats.org/officeDocument/2006/relationships/hyperlink" Target="https://podminky.urs.cz/item/CS_URS_2022_01/722171912" TargetMode="External" /><Relationship Id="rId17" Type="http://schemas.openxmlformats.org/officeDocument/2006/relationships/hyperlink" Target="https://podminky.urs.cz/item/CS_URS_2022_01/722171932" TargetMode="External" /><Relationship Id="rId18" Type="http://schemas.openxmlformats.org/officeDocument/2006/relationships/hyperlink" Target="https://podminky.urs.cz/item/CS_URS_2022_01/722173912" TargetMode="External" /><Relationship Id="rId19" Type="http://schemas.openxmlformats.org/officeDocument/2006/relationships/hyperlink" Target="https://podminky.urs.cz/item/CS_URS_2022_01/722174002" TargetMode="External" /><Relationship Id="rId20" Type="http://schemas.openxmlformats.org/officeDocument/2006/relationships/hyperlink" Target="https://podminky.urs.cz/item/CS_URS_2022_01/722174022" TargetMode="External" /><Relationship Id="rId21" Type="http://schemas.openxmlformats.org/officeDocument/2006/relationships/hyperlink" Target="https://podminky.urs.cz/item/CS_URS_2022_01/722181211" TargetMode="External" /><Relationship Id="rId22" Type="http://schemas.openxmlformats.org/officeDocument/2006/relationships/hyperlink" Target="https://podminky.urs.cz/item/CS_URS_2022_01/722181221" TargetMode="External" /><Relationship Id="rId23" Type="http://schemas.openxmlformats.org/officeDocument/2006/relationships/hyperlink" Target="https://podminky.urs.cz/item/CS_URS_2022_01/722181231" TargetMode="External" /><Relationship Id="rId24" Type="http://schemas.openxmlformats.org/officeDocument/2006/relationships/hyperlink" Target="https://podminky.urs.cz/item/CS_URS_2022_01/722181241" TargetMode="External" /><Relationship Id="rId25" Type="http://schemas.openxmlformats.org/officeDocument/2006/relationships/hyperlink" Target="https://podminky.urs.cz/item/CS_URS_2022_01/722182011" TargetMode="External" /><Relationship Id="rId26" Type="http://schemas.openxmlformats.org/officeDocument/2006/relationships/hyperlink" Target="https://podminky.urs.cz/item/CS_URS_2022_01/722190401" TargetMode="External" /><Relationship Id="rId27" Type="http://schemas.openxmlformats.org/officeDocument/2006/relationships/hyperlink" Target="https://podminky.urs.cz/item/CS_URS_2022_01/722220111" TargetMode="External" /><Relationship Id="rId28" Type="http://schemas.openxmlformats.org/officeDocument/2006/relationships/hyperlink" Target="https://podminky.urs.cz/item/CS_URS_2022_01/722232043" TargetMode="External" /><Relationship Id="rId29" Type="http://schemas.openxmlformats.org/officeDocument/2006/relationships/hyperlink" Target="https://podminky.urs.cz/item/CS_URS_2022_01/722290226" TargetMode="External" /><Relationship Id="rId30" Type="http://schemas.openxmlformats.org/officeDocument/2006/relationships/hyperlink" Target="https://podminky.urs.cz/item/CS_URS_2022_01/722290234" TargetMode="External" /><Relationship Id="rId31" Type="http://schemas.openxmlformats.org/officeDocument/2006/relationships/hyperlink" Target="https://podminky.urs.cz/item/CS_URS_2022_01/998722102" TargetMode="External" /><Relationship Id="rId32" Type="http://schemas.openxmlformats.org/officeDocument/2006/relationships/hyperlink" Target="https://podminky.urs.cz/item/CS_URS_2022_01/727213213" TargetMode="External" /><Relationship Id="rId33" Type="http://schemas.openxmlformats.org/officeDocument/2006/relationships/hyperlink" Target="https://podminky.urs.cz/item/CS_URS_2022_01/727223103" TargetMode="External" /><Relationship Id="rId34" Type="http://schemas.openxmlformats.org/officeDocument/2006/relationships/hyperlink" Target="https://podminky.urs.cz/item/CS_URS_2022_01/7631358121" TargetMode="External" /><Relationship Id="rId35" Type="http://schemas.openxmlformats.org/officeDocument/2006/relationships/hyperlink" Target="https://podminky.urs.cz/item/CS_URS_2022_01/7632312641" TargetMode="External" /><Relationship Id="rId36" Type="http://schemas.openxmlformats.org/officeDocument/2006/relationships/hyperlink" Target="https://podminky.urs.cz/item/CS_URS_2022_01/HZS2212" TargetMode="External" /><Relationship Id="rId37" Type="http://schemas.openxmlformats.org/officeDocument/2006/relationships/hyperlink" Target="https://podminky.urs.cz/item/CS_URS_2022_01/HZS2491" TargetMode="External" /><Relationship Id="rId38" Type="http://schemas.openxmlformats.org/officeDocument/2006/relationships/hyperlink" Target="https://podminky.urs.cz/item/CS_URS_2022_01/HZS2492" TargetMode="External" /><Relationship Id="rId39"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997013211" TargetMode="External" /><Relationship Id="rId2" Type="http://schemas.openxmlformats.org/officeDocument/2006/relationships/hyperlink" Target="https://podminky.urs.cz/item/CS_URS_2022_01/997013501" TargetMode="External" /><Relationship Id="rId3" Type="http://schemas.openxmlformats.org/officeDocument/2006/relationships/hyperlink" Target="https://podminky.urs.cz/item/CS_URS_2022_01/997013509" TargetMode="External" /><Relationship Id="rId4" Type="http://schemas.openxmlformats.org/officeDocument/2006/relationships/hyperlink" Target="https://podminky.urs.cz/item/CS_URS_2022_01/713471211" TargetMode="External" /><Relationship Id="rId5" Type="http://schemas.openxmlformats.org/officeDocument/2006/relationships/hyperlink" Target="https://podminky.urs.cz/item/CS_URS_2022_01/998713103" TargetMode="External" /><Relationship Id="rId6" Type="http://schemas.openxmlformats.org/officeDocument/2006/relationships/hyperlink" Target="https://podminky.urs.cz/item/CS_URS_2022_01/721171904" TargetMode="External" /><Relationship Id="rId7" Type="http://schemas.openxmlformats.org/officeDocument/2006/relationships/hyperlink" Target="https://podminky.urs.cz/item/CS_URS_2022_01/7211719121" TargetMode="External" /><Relationship Id="rId8" Type="http://schemas.openxmlformats.org/officeDocument/2006/relationships/hyperlink" Target="https://podminky.urs.cz/item/CS_URS_2022_01/7211737221" TargetMode="External" /><Relationship Id="rId9" Type="http://schemas.openxmlformats.org/officeDocument/2006/relationships/hyperlink" Target="https://podminky.urs.cz/item/CS_URS_2022_01/7212265211" TargetMode="External" /><Relationship Id="rId10" Type="http://schemas.openxmlformats.org/officeDocument/2006/relationships/hyperlink" Target="https://podminky.urs.cz/item/CS_URS_2022_01/721290111" TargetMode="External" /><Relationship Id="rId11" Type="http://schemas.openxmlformats.org/officeDocument/2006/relationships/hyperlink" Target="https://podminky.urs.cz/item/CS_URS_2022_01/998721103" TargetMode="External" /><Relationship Id="rId12" Type="http://schemas.openxmlformats.org/officeDocument/2006/relationships/hyperlink" Target="https://podminky.urs.cz/item/CS_URS_2022_01/998721192" TargetMode="External" /><Relationship Id="rId13" Type="http://schemas.openxmlformats.org/officeDocument/2006/relationships/hyperlink" Target="https://podminky.urs.cz/item/CS_URS_2022_01/733110806" TargetMode="External" /><Relationship Id="rId14" Type="http://schemas.openxmlformats.org/officeDocument/2006/relationships/hyperlink" Target="https://podminky.urs.cz/item/CS_URS_2022_01/7331108081" TargetMode="External" /><Relationship Id="rId15" Type="http://schemas.openxmlformats.org/officeDocument/2006/relationships/hyperlink" Target="https://podminky.urs.cz/item/CS_URS_2022_01/73311080822" TargetMode="External" /><Relationship Id="rId16" Type="http://schemas.openxmlformats.org/officeDocument/2006/relationships/hyperlink" Target="https://podminky.urs.cz/item/CS_URS_2022_01/733122224" TargetMode="External" /><Relationship Id="rId17" Type="http://schemas.openxmlformats.org/officeDocument/2006/relationships/hyperlink" Target="https://podminky.urs.cz/item/CS_URS_2022_01/733122225" TargetMode="External" /><Relationship Id="rId18" Type="http://schemas.openxmlformats.org/officeDocument/2006/relationships/hyperlink" Target="https://podminky.urs.cz/item/CS_URS_2022_01/733122226" TargetMode="External" /><Relationship Id="rId19" Type="http://schemas.openxmlformats.org/officeDocument/2006/relationships/hyperlink" Target="https://podminky.urs.cz/item/CS_URS_2022_01/733122227" TargetMode="External" /><Relationship Id="rId20" Type="http://schemas.openxmlformats.org/officeDocument/2006/relationships/hyperlink" Target="https://podminky.urs.cz/item/CS_URS_2022_01/733122228" TargetMode="External" /><Relationship Id="rId21" Type="http://schemas.openxmlformats.org/officeDocument/2006/relationships/hyperlink" Target="https://podminky.urs.cz/item/CS_URS_2022_01/733122229" TargetMode="External" /><Relationship Id="rId22" Type="http://schemas.openxmlformats.org/officeDocument/2006/relationships/hyperlink" Target="https://podminky.urs.cz/item/CS_URS_2022_01/733122230" TargetMode="External" /><Relationship Id="rId23" Type="http://schemas.openxmlformats.org/officeDocument/2006/relationships/hyperlink" Target="https://podminky.urs.cz/item/CS_URS_2022_01/733123110" TargetMode="External" /><Relationship Id="rId24" Type="http://schemas.openxmlformats.org/officeDocument/2006/relationships/hyperlink" Target="https://podminky.urs.cz/item/CS_URS_2022_01/733123112" TargetMode="External" /><Relationship Id="rId25" Type="http://schemas.openxmlformats.org/officeDocument/2006/relationships/hyperlink" Target="https://podminky.urs.cz/item/CS_URS_2022_01/733123115" TargetMode="External" /><Relationship Id="rId26" Type="http://schemas.openxmlformats.org/officeDocument/2006/relationships/hyperlink" Target="https://podminky.urs.cz/item/CS_URS_2022_01/733123118" TargetMode="External" /><Relationship Id="rId27" Type="http://schemas.openxmlformats.org/officeDocument/2006/relationships/hyperlink" Target="https://podminky.urs.cz/item/CS_URS_2022_01/733123120" TargetMode="External" /><Relationship Id="rId28" Type="http://schemas.openxmlformats.org/officeDocument/2006/relationships/hyperlink" Target="https://podminky.urs.cz/item/CS_URS_2022_01/733190217" TargetMode="External" /><Relationship Id="rId29" Type="http://schemas.openxmlformats.org/officeDocument/2006/relationships/hyperlink" Target="https://podminky.urs.cz/item/CS_URS_2022_01/733190219" TargetMode="External" /><Relationship Id="rId30" Type="http://schemas.openxmlformats.org/officeDocument/2006/relationships/hyperlink" Target="https://podminky.urs.cz/item/CS_URS_2022_01/733190225" TargetMode="External" /><Relationship Id="rId31" Type="http://schemas.openxmlformats.org/officeDocument/2006/relationships/hyperlink" Target="https://podminky.urs.cz/item/CS_URS_2022_01/733191927" TargetMode="External" /><Relationship Id="rId32" Type="http://schemas.openxmlformats.org/officeDocument/2006/relationships/hyperlink" Target="https://podminky.urs.cz/item/CS_URS_2022_01/733194920" TargetMode="External" /><Relationship Id="rId33" Type="http://schemas.openxmlformats.org/officeDocument/2006/relationships/hyperlink" Target="https://podminky.urs.cz/item/CS_URS_2022_01/733194922" TargetMode="External" /><Relationship Id="rId34" Type="http://schemas.openxmlformats.org/officeDocument/2006/relationships/hyperlink" Target="https://podminky.urs.cz/item/CS_URS_2022_01/733811253" TargetMode="External" /><Relationship Id="rId35" Type="http://schemas.openxmlformats.org/officeDocument/2006/relationships/hyperlink" Target="https://podminky.urs.cz/item/CS_URS_2022_01/733811254" TargetMode="External" /><Relationship Id="rId36" Type="http://schemas.openxmlformats.org/officeDocument/2006/relationships/hyperlink" Target="https://podminky.urs.cz/item/CS_URS_2022_01/733890803" TargetMode="External" /><Relationship Id="rId37" Type="http://schemas.openxmlformats.org/officeDocument/2006/relationships/hyperlink" Target="https://podminky.urs.cz/item/CS_URS_2022_01/998733103" TargetMode="External" /><Relationship Id="rId38" Type="http://schemas.openxmlformats.org/officeDocument/2006/relationships/hyperlink" Target="https://podminky.urs.cz/item/CS_URS_2022_01/998733193" TargetMode="External" /><Relationship Id="rId39" Type="http://schemas.openxmlformats.org/officeDocument/2006/relationships/hyperlink" Target="https://podminky.urs.cz/item/CS_URS_2022_01/734211120" TargetMode="External" /><Relationship Id="rId40" Type="http://schemas.openxmlformats.org/officeDocument/2006/relationships/hyperlink" Target="https://podminky.urs.cz/item/CS_URS_2022_01/734220104" TargetMode="External" /><Relationship Id="rId41" Type="http://schemas.openxmlformats.org/officeDocument/2006/relationships/hyperlink" Target="https://podminky.urs.cz/item/CS_URS_2022_01/734292717" TargetMode="External" /><Relationship Id="rId42" Type="http://schemas.openxmlformats.org/officeDocument/2006/relationships/hyperlink" Target="https://podminky.urs.cz/item/CS_URS_2022_01/734292718" TargetMode="External" /><Relationship Id="rId43" Type="http://schemas.openxmlformats.org/officeDocument/2006/relationships/hyperlink" Target="https://podminky.urs.cz/item/CS_URS_2022_01/734292719" TargetMode="External" /><Relationship Id="rId44" Type="http://schemas.openxmlformats.org/officeDocument/2006/relationships/hyperlink" Target="https://podminky.urs.cz/item/CS_URS_2022_01/998734103" TargetMode="External" /><Relationship Id="rId45" Type="http://schemas.openxmlformats.org/officeDocument/2006/relationships/hyperlink" Target="https://podminky.urs.cz/item/CS_URS_2022_01/998734193" TargetMode="External" /><Relationship Id="rId46" Type="http://schemas.openxmlformats.org/officeDocument/2006/relationships/hyperlink" Target="https://podminky.urs.cz/item/CS_URS_2022_01/7351919101" TargetMode="External" /><Relationship Id="rId47" Type="http://schemas.openxmlformats.org/officeDocument/2006/relationships/hyperlink" Target="https://podminky.urs.cz/item/CS_URS_2022_01/7354948111" TargetMode="External" /><Relationship Id="rId48" Type="http://schemas.openxmlformats.org/officeDocument/2006/relationships/hyperlink" Target="https://podminky.urs.cz/item/CS_URS_2022_01/HZS22111" TargetMode="External" /><Relationship Id="rId49" Type="http://schemas.openxmlformats.org/officeDocument/2006/relationships/hyperlink" Target="https://podminky.urs.cz/item/CS_URS_2022_01/HZS2212" TargetMode="External" /><Relationship Id="rId50" Type="http://schemas.openxmlformats.org/officeDocument/2006/relationships/hyperlink" Target="https://podminky.urs.cz/item/CS_URS_2022_01/HZS2492" TargetMode="External" /><Relationship Id="rId5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N6502022g</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Modernizace operačních sálů a výměna operačního technologického komplementu pavilonu 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26. 1. 2022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SZZ Krnov,p.o.,I.P.Pavlova 552/9, 794 01 Krnov</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Janda &amp; Zezula architekti, tř.28 října 1639, FM</v>
      </c>
      <c r="AN49" s="65"/>
      <c r="AO49" s="65"/>
      <c r="AP49" s="65"/>
      <c r="AQ49" s="41"/>
      <c r="AR49" s="45"/>
      <c r="AS49" s="75" t="s">
        <v>51</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ROUND(AG55+AG56+AG57+AG60+SUM(AG63:AG65),2)</f>
        <v>0</v>
      </c>
      <c r="AH54" s="102"/>
      <c r="AI54" s="102"/>
      <c r="AJ54" s="102"/>
      <c r="AK54" s="102"/>
      <c r="AL54" s="102"/>
      <c r="AM54" s="102"/>
      <c r="AN54" s="103">
        <f>SUM(AG54,AT54)</f>
        <v>0</v>
      </c>
      <c r="AO54" s="103"/>
      <c r="AP54" s="103"/>
      <c r="AQ54" s="104" t="s">
        <v>19</v>
      </c>
      <c r="AR54" s="105"/>
      <c r="AS54" s="106">
        <f>ROUND(AS55+AS56+AS57+AS60+SUM(AS63:AS65),2)</f>
        <v>0</v>
      </c>
      <c r="AT54" s="107">
        <f>ROUND(SUM(AV54:AW54),2)</f>
        <v>0</v>
      </c>
      <c r="AU54" s="108">
        <f>ROUND(AU55+AU56+AU57+AU60+SUM(AU63:AU65),5)</f>
        <v>0</v>
      </c>
      <c r="AV54" s="107">
        <f>ROUND(AZ54*L29,2)</f>
        <v>0</v>
      </c>
      <c r="AW54" s="107">
        <f>ROUND(BA54*L30,2)</f>
        <v>0</v>
      </c>
      <c r="AX54" s="107">
        <f>ROUND(BB54*L29,2)</f>
        <v>0</v>
      </c>
      <c r="AY54" s="107">
        <f>ROUND(BC54*L30,2)</f>
        <v>0</v>
      </c>
      <c r="AZ54" s="107">
        <f>ROUND(AZ55+AZ56+AZ57+AZ60+SUM(AZ63:AZ65),2)</f>
        <v>0</v>
      </c>
      <c r="BA54" s="107">
        <f>ROUND(BA55+BA56+BA57+BA60+SUM(BA63:BA65),2)</f>
        <v>0</v>
      </c>
      <c r="BB54" s="107">
        <f>ROUND(BB55+BB56+BB57+BB60+SUM(BB63:BB65),2)</f>
        <v>0</v>
      </c>
      <c r="BC54" s="107">
        <f>ROUND(BC55+BC56+BC57+BC60+SUM(BC63:BC65),2)</f>
        <v>0</v>
      </c>
      <c r="BD54" s="109">
        <f>ROUND(BD55+BD56+BD57+BD60+SUM(BD63:BD65),2)</f>
        <v>0</v>
      </c>
      <c r="BE54" s="6"/>
      <c r="BS54" s="110" t="s">
        <v>70</v>
      </c>
      <c r="BT54" s="110" t="s">
        <v>71</v>
      </c>
      <c r="BU54" s="111" t="s">
        <v>72</v>
      </c>
      <c r="BV54" s="110" t="s">
        <v>73</v>
      </c>
      <c r="BW54" s="110" t="s">
        <v>5</v>
      </c>
      <c r="BX54" s="110" t="s">
        <v>74</v>
      </c>
      <c r="CL54" s="110" t="s">
        <v>19</v>
      </c>
    </row>
    <row r="55" spans="1:91" s="7" customFormat="1" ht="24.75" customHeight="1">
      <c r="A55" s="112" t="s">
        <v>75</v>
      </c>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01 - Příprava stavby -...'!J30</f>
        <v>0</v>
      </c>
      <c r="AH55" s="116"/>
      <c r="AI55" s="116"/>
      <c r="AJ55" s="116"/>
      <c r="AK55" s="116"/>
      <c r="AL55" s="116"/>
      <c r="AM55" s="116"/>
      <c r="AN55" s="117">
        <f>SUM(AG55,AT55)</f>
        <v>0</v>
      </c>
      <c r="AO55" s="116"/>
      <c r="AP55" s="116"/>
      <c r="AQ55" s="118" t="s">
        <v>78</v>
      </c>
      <c r="AR55" s="119"/>
      <c r="AS55" s="120">
        <v>0</v>
      </c>
      <c r="AT55" s="121">
        <f>ROUND(SUM(AV55:AW55),2)</f>
        <v>0</v>
      </c>
      <c r="AU55" s="122">
        <f>'SO 01 - Příprava stavby -...'!P90</f>
        <v>0</v>
      </c>
      <c r="AV55" s="121">
        <f>'SO 01 - Příprava stavby -...'!J33</f>
        <v>0</v>
      </c>
      <c r="AW55" s="121">
        <f>'SO 01 - Příprava stavby -...'!J34</f>
        <v>0</v>
      </c>
      <c r="AX55" s="121">
        <f>'SO 01 - Příprava stavby -...'!J35</f>
        <v>0</v>
      </c>
      <c r="AY55" s="121">
        <f>'SO 01 - Příprava stavby -...'!J36</f>
        <v>0</v>
      </c>
      <c r="AZ55" s="121">
        <f>'SO 01 - Příprava stavby -...'!F33</f>
        <v>0</v>
      </c>
      <c r="BA55" s="121">
        <f>'SO 01 - Příprava stavby -...'!F34</f>
        <v>0</v>
      </c>
      <c r="BB55" s="121">
        <f>'SO 01 - Příprava stavby -...'!F35</f>
        <v>0</v>
      </c>
      <c r="BC55" s="121">
        <f>'SO 01 - Příprava stavby -...'!F36</f>
        <v>0</v>
      </c>
      <c r="BD55" s="123">
        <f>'SO 01 - Příprava stavby -...'!F37</f>
        <v>0</v>
      </c>
      <c r="BE55" s="7"/>
      <c r="BT55" s="124" t="s">
        <v>79</v>
      </c>
      <c r="BV55" s="124" t="s">
        <v>73</v>
      </c>
      <c r="BW55" s="124" t="s">
        <v>80</v>
      </c>
      <c r="BX55" s="124" t="s">
        <v>5</v>
      </c>
      <c r="CL55" s="124" t="s">
        <v>19</v>
      </c>
      <c r="CM55" s="124" t="s">
        <v>81</v>
      </c>
    </row>
    <row r="56" spans="1:91" s="7" customFormat="1" ht="16.5" customHeight="1">
      <c r="A56" s="112" t="s">
        <v>75</v>
      </c>
      <c r="B56" s="113"/>
      <c r="C56" s="114"/>
      <c r="D56" s="115" t="s">
        <v>82</v>
      </c>
      <c r="E56" s="115"/>
      <c r="F56" s="115"/>
      <c r="G56" s="115"/>
      <c r="H56" s="115"/>
      <c r="I56" s="116"/>
      <c r="J56" s="115" t="s">
        <v>83</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02 - Vlastní vestavba'!J30</f>
        <v>0</v>
      </c>
      <c r="AH56" s="116"/>
      <c r="AI56" s="116"/>
      <c r="AJ56" s="116"/>
      <c r="AK56" s="116"/>
      <c r="AL56" s="116"/>
      <c r="AM56" s="116"/>
      <c r="AN56" s="117">
        <f>SUM(AG56,AT56)</f>
        <v>0</v>
      </c>
      <c r="AO56" s="116"/>
      <c r="AP56" s="116"/>
      <c r="AQ56" s="118" t="s">
        <v>78</v>
      </c>
      <c r="AR56" s="119"/>
      <c r="AS56" s="120">
        <v>0</v>
      </c>
      <c r="AT56" s="121">
        <f>ROUND(SUM(AV56:AW56),2)</f>
        <v>0</v>
      </c>
      <c r="AU56" s="122">
        <f>'SO 02 - Vlastní vestavba'!P87</f>
        <v>0</v>
      </c>
      <c r="AV56" s="121">
        <f>'SO 02 - Vlastní vestavba'!J33</f>
        <v>0</v>
      </c>
      <c r="AW56" s="121">
        <f>'SO 02 - Vlastní vestavba'!J34</f>
        <v>0</v>
      </c>
      <c r="AX56" s="121">
        <f>'SO 02 - Vlastní vestavba'!J35</f>
        <v>0</v>
      </c>
      <c r="AY56" s="121">
        <f>'SO 02 - Vlastní vestavba'!J36</f>
        <v>0</v>
      </c>
      <c r="AZ56" s="121">
        <f>'SO 02 - Vlastní vestavba'!F33</f>
        <v>0</v>
      </c>
      <c r="BA56" s="121">
        <f>'SO 02 - Vlastní vestavba'!F34</f>
        <v>0</v>
      </c>
      <c r="BB56" s="121">
        <f>'SO 02 - Vlastní vestavba'!F35</f>
        <v>0</v>
      </c>
      <c r="BC56" s="121">
        <f>'SO 02 - Vlastní vestavba'!F36</f>
        <v>0</v>
      </c>
      <c r="BD56" s="123">
        <f>'SO 02 - Vlastní vestavba'!F37</f>
        <v>0</v>
      </c>
      <c r="BE56" s="7"/>
      <c r="BT56" s="124" t="s">
        <v>79</v>
      </c>
      <c r="BV56" s="124" t="s">
        <v>73</v>
      </c>
      <c r="BW56" s="124" t="s">
        <v>84</v>
      </c>
      <c r="BX56" s="124" t="s">
        <v>5</v>
      </c>
      <c r="CL56" s="124" t="s">
        <v>19</v>
      </c>
      <c r="CM56" s="124" t="s">
        <v>81</v>
      </c>
    </row>
    <row r="57" spans="1:91" s="7" customFormat="1" ht="16.5" customHeight="1">
      <c r="A57" s="7"/>
      <c r="B57" s="113"/>
      <c r="C57" s="114"/>
      <c r="D57" s="115" t="s">
        <v>85</v>
      </c>
      <c r="E57" s="115"/>
      <c r="F57" s="115"/>
      <c r="G57" s="115"/>
      <c r="H57" s="115"/>
      <c r="I57" s="116"/>
      <c r="J57" s="115" t="s">
        <v>86</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25">
        <f>ROUND(SUM(AG58:AG59),2)</f>
        <v>0</v>
      </c>
      <c r="AH57" s="116"/>
      <c r="AI57" s="116"/>
      <c r="AJ57" s="116"/>
      <c r="AK57" s="116"/>
      <c r="AL57" s="116"/>
      <c r="AM57" s="116"/>
      <c r="AN57" s="117">
        <f>SUM(AG57,AT57)</f>
        <v>0</v>
      </c>
      <c r="AO57" s="116"/>
      <c r="AP57" s="116"/>
      <c r="AQ57" s="118" t="s">
        <v>78</v>
      </c>
      <c r="AR57" s="119"/>
      <c r="AS57" s="120">
        <f>ROUND(SUM(AS58:AS59),2)</f>
        <v>0</v>
      </c>
      <c r="AT57" s="121">
        <f>ROUND(SUM(AV57:AW57),2)</f>
        <v>0</v>
      </c>
      <c r="AU57" s="122">
        <f>ROUND(SUM(AU58:AU59),5)</f>
        <v>0</v>
      </c>
      <c r="AV57" s="121">
        <f>ROUND(AZ57*L29,2)</f>
        <v>0</v>
      </c>
      <c r="AW57" s="121">
        <f>ROUND(BA57*L30,2)</f>
        <v>0</v>
      </c>
      <c r="AX57" s="121">
        <f>ROUND(BB57*L29,2)</f>
        <v>0</v>
      </c>
      <c r="AY57" s="121">
        <f>ROUND(BC57*L30,2)</f>
        <v>0</v>
      </c>
      <c r="AZ57" s="121">
        <f>ROUND(SUM(AZ58:AZ59),2)</f>
        <v>0</v>
      </c>
      <c r="BA57" s="121">
        <f>ROUND(SUM(BA58:BA59),2)</f>
        <v>0</v>
      </c>
      <c r="BB57" s="121">
        <f>ROUND(SUM(BB58:BB59),2)</f>
        <v>0</v>
      </c>
      <c r="BC57" s="121">
        <f>ROUND(SUM(BC58:BC59),2)</f>
        <v>0</v>
      </c>
      <c r="BD57" s="123">
        <f>ROUND(SUM(BD58:BD59),2)</f>
        <v>0</v>
      </c>
      <c r="BE57" s="7"/>
      <c r="BS57" s="124" t="s">
        <v>70</v>
      </c>
      <c r="BT57" s="124" t="s">
        <v>79</v>
      </c>
      <c r="BU57" s="124" t="s">
        <v>72</v>
      </c>
      <c r="BV57" s="124" t="s">
        <v>73</v>
      </c>
      <c r="BW57" s="124" t="s">
        <v>87</v>
      </c>
      <c r="BX57" s="124" t="s">
        <v>5</v>
      </c>
      <c r="CL57" s="124" t="s">
        <v>19</v>
      </c>
      <c r="CM57" s="124" t="s">
        <v>81</v>
      </c>
    </row>
    <row r="58" spans="1:90" s="4" customFormat="1" ht="16.5" customHeight="1">
      <c r="A58" s="112" t="s">
        <v>75</v>
      </c>
      <c r="B58" s="64"/>
      <c r="C58" s="126"/>
      <c r="D58" s="126"/>
      <c r="E58" s="127" t="s">
        <v>88</v>
      </c>
      <c r="F58" s="127"/>
      <c r="G58" s="127"/>
      <c r="H58" s="127"/>
      <c r="I58" s="127"/>
      <c r="J58" s="126"/>
      <c r="K58" s="127" t="s">
        <v>89</v>
      </c>
      <c r="L58" s="127"/>
      <c r="M58" s="127"/>
      <c r="N58" s="127"/>
      <c r="O58" s="127"/>
      <c r="P58" s="127"/>
      <c r="Q58" s="127"/>
      <c r="R58" s="127"/>
      <c r="S58" s="127"/>
      <c r="T58" s="127"/>
      <c r="U58" s="127"/>
      <c r="V58" s="127"/>
      <c r="W58" s="127"/>
      <c r="X58" s="127"/>
      <c r="Y58" s="127"/>
      <c r="Z58" s="127"/>
      <c r="AA58" s="127"/>
      <c r="AB58" s="127"/>
      <c r="AC58" s="127"/>
      <c r="AD58" s="127"/>
      <c r="AE58" s="127"/>
      <c r="AF58" s="127"/>
      <c r="AG58" s="128">
        <f>'PS 011 - ZT-pevně spojená...'!J32</f>
        <v>0</v>
      </c>
      <c r="AH58" s="126"/>
      <c r="AI58" s="126"/>
      <c r="AJ58" s="126"/>
      <c r="AK58" s="126"/>
      <c r="AL58" s="126"/>
      <c r="AM58" s="126"/>
      <c r="AN58" s="128">
        <f>SUM(AG58,AT58)</f>
        <v>0</v>
      </c>
      <c r="AO58" s="126"/>
      <c r="AP58" s="126"/>
      <c r="AQ58" s="129" t="s">
        <v>90</v>
      </c>
      <c r="AR58" s="66"/>
      <c r="AS58" s="130">
        <v>0</v>
      </c>
      <c r="AT58" s="131">
        <f>ROUND(SUM(AV58:AW58),2)</f>
        <v>0</v>
      </c>
      <c r="AU58" s="132">
        <f>'PS 011 - ZT-pevně spojená...'!P86</f>
        <v>0</v>
      </c>
      <c r="AV58" s="131">
        <f>'PS 011 - ZT-pevně spojená...'!J35</f>
        <v>0</v>
      </c>
      <c r="AW58" s="131">
        <f>'PS 011 - ZT-pevně spojená...'!J36</f>
        <v>0</v>
      </c>
      <c r="AX58" s="131">
        <f>'PS 011 - ZT-pevně spojená...'!J37</f>
        <v>0</v>
      </c>
      <c r="AY58" s="131">
        <f>'PS 011 - ZT-pevně spojená...'!J38</f>
        <v>0</v>
      </c>
      <c r="AZ58" s="131">
        <f>'PS 011 - ZT-pevně spojená...'!F35</f>
        <v>0</v>
      </c>
      <c r="BA58" s="131">
        <f>'PS 011 - ZT-pevně spojená...'!F36</f>
        <v>0</v>
      </c>
      <c r="BB58" s="131">
        <f>'PS 011 - ZT-pevně spojená...'!F37</f>
        <v>0</v>
      </c>
      <c r="BC58" s="131">
        <f>'PS 011 - ZT-pevně spojená...'!F38</f>
        <v>0</v>
      </c>
      <c r="BD58" s="133">
        <f>'PS 011 - ZT-pevně spojená...'!F39</f>
        <v>0</v>
      </c>
      <c r="BE58" s="4"/>
      <c r="BT58" s="134" t="s">
        <v>81</v>
      </c>
      <c r="BV58" s="134" t="s">
        <v>73</v>
      </c>
      <c r="BW58" s="134" t="s">
        <v>91</v>
      </c>
      <c r="BX58" s="134" t="s">
        <v>87</v>
      </c>
      <c r="CL58" s="134" t="s">
        <v>19</v>
      </c>
    </row>
    <row r="59" spans="1:90" s="4" customFormat="1" ht="16.5" customHeight="1">
      <c r="A59" s="112" t="s">
        <v>75</v>
      </c>
      <c r="B59" s="64"/>
      <c r="C59" s="126"/>
      <c r="D59" s="126"/>
      <c r="E59" s="127" t="s">
        <v>92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'PS 013 - Videomanagement ...'!J32</f>
        <v>0</v>
      </c>
      <c r="AH59" s="126"/>
      <c r="AI59" s="126"/>
      <c r="AJ59" s="126"/>
      <c r="AK59" s="126"/>
      <c r="AL59" s="126"/>
      <c r="AM59" s="126"/>
      <c r="AN59" s="128">
        <f>SUM(AG59,AT59)</f>
        <v>0</v>
      </c>
      <c r="AO59" s="126"/>
      <c r="AP59" s="126"/>
      <c r="AQ59" s="129" t="s">
        <v>90</v>
      </c>
      <c r="AR59" s="66"/>
      <c r="AS59" s="130">
        <v>0</v>
      </c>
      <c r="AT59" s="131">
        <f>ROUND(SUM(AV59:AW59),2)</f>
        <v>0</v>
      </c>
      <c r="AU59" s="132">
        <f>'PS 013 - Videomanagement ...'!P86</f>
        <v>0</v>
      </c>
      <c r="AV59" s="131">
        <f>'PS 013 - Videomanagement ...'!J35</f>
        <v>0</v>
      </c>
      <c r="AW59" s="131">
        <f>'PS 013 - Videomanagement ...'!J36</f>
        <v>0</v>
      </c>
      <c r="AX59" s="131">
        <f>'PS 013 - Videomanagement ...'!J37</f>
        <v>0</v>
      </c>
      <c r="AY59" s="131">
        <f>'PS 013 - Videomanagement ...'!J38</f>
        <v>0</v>
      </c>
      <c r="AZ59" s="131">
        <f>'PS 013 - Videomanagement ...'!F35</f>
        <v>0</v>
      </c>
      <c r="BA59" s="131">
        <f>'PS 013 - Videomanagement ...'!F36</f>
        <v>0</v>
      </c>
      <c r="BB59" s="131">
        <f>'PS 013 - Videomanagement ...'!F37</f>
        <v>0</v>
      </c>
      <c r="BC59" s="131">
        <f>'PS 013 - Videomanagement ...'!F38</f>
        <v>0</v>
      </c>
      <c r="BD59" s="133">
        <f>'PS 013 - Videomanagement ...'!F39</f>
        <v>0</v>
      </c>
      <c r="BE59" s="4"/>
      <c r="BT59" s="134" t="s">
        <v>81</v>
      </c>
      <c r="BV59" s="134" t="s">
        <v>73</v>
      </c>
      <c r="BW59" s="134" t="s">
        <v>94</v>
      </c>
      <c r="BX59" s="134" t="s">
        <v>87</v>
      </c>
      <c r="CL59" s="134" t="s">
        <v>19</v>
      </c>
    </row>
    <row r="60" spans="1:91" s="7" customFormat="1" ht="24.75" customHeight="1">
      <c r="A60" s="7"/>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25">
        <f>ROUND(SUM(AG61:AG62),2)</f>
        <v>0</v>
      </c>
      <c r="AH60" s="116"/>
      <c r="AI60" s="116"/>
      <c r="AJ60" s="116"/>
      <c r="AK60" s="116"/>
      <c r="AL60" s="116"/>
      <c r="AM60" s="116"/>
      <c r="AN60" s="117">
        <f>SUM(AG60,AT60)</f>
        <v>0</v>
      </c>
      <c r="AO60" s="116"/>
      <c r="AP60" s="116"/>
      <c r="AQ60" s="118" t="s">
        <v>78</v>
      </c>
      <c r="AR60" s="119"/>
      <c r="AS60" s="120">
        <f>ROUND(SUM(AS61:AS62),2)</f>
        <v>0</v>
      </c>
      <c r="AT60" s="121">
        <f>ROUND(SUM(AV60:AW60),2)</f>
        <v>0</v>
      </c>
      <c r="AU60" s="122">
        <f>ROUND(SUM(AU61:AU62),5)</f>
        <v>0</v>
      </c>
      <c r="AV60" s="121">
        <f>ROUND(AZ60*L29,2)</f>
        <v>0</v>
      </c>
      <c r="AW60" s="121">
        <f>ROUND(BA60*L30,2)</f>
        <v>0</v>
      </c>
      <c r="AX60" s="121">
        <f>ROUND(BB60*L29,2)</f>
        <v>0</v>
      </c>
      <c r="AY60" s="121">
        <f>ROUND(BC60*L30,2)</f>
        <v>0</v>
      </c>
      <c r="AZ60" s="121">
        <f>ROUND(SUM(AZ61:AZ62),2)</f>
        <v>0</v>
      </c>
      <c r="BA60" s="121">
        <f>ROUND(SUM(BA61:BA62),2)</f>
        <v>0</v>
      </c>
      <c r="BB60" s="121">
        <f>ROUND(SUM(BB61:BB62),2)</f>
        <v>0</v>
      </c>
      <c r="BC60" s="121">
        <f>ROUND(SUM(BC61:BC62),2)</f>
        <v>0</v>
      </c>
      <c r="BD60" s="123">
        <f>ROUND(SUM(BD61:BD62),2)</f>
        <v>0</v>
      </c>
      <c r="BE60" s="7"/>
      <c r="BS60" s="124" t="s">
        <v>70</v>
      </c>
      <c r="BT60" s="124" t="s">
        <v>79</v>
      </c>
      <c r="BV60" s="124" t="s">
        <v>73</v>
      </c>
      <c r="BW60" s="124" t="s">
        <v>97</v>
      </c>
      <c r="BX60" s="124" t="s">
        <v>5</v>
      </c>
      <c r="CL60" s="124" t="s">
        <v>19</v>
      </c>
      <c r="CM60" s="124" t="s">
        <v>81</v>
      </c>
    </row>
    <row r="61" spans="1:91" s="4" customFormat="1" ht="23.25" customHeight="1">
      <c r="A61" s="112" t="s">
        <v>75</v>
      </c>
      <c r="B61" s="64"/>
      <c r="C61" s="126"/>
      <c r="D61" s="126"/>
      <c r="E61" s="127" t="s">
        <v>95</v>
      </c>
      <c r="F61" s="127"/>
      <c r="G61" s="127"/>
      <c r="H61" s="127"/>
      <c r="I61" s="127"/>
      <c r="J61" s="126"/>
      <c r="K61" s="127" t="s">
        <v>96</v>
      </c>
      <c r="L61" s="127"/>
      <c r="M61" s="127"/>
      <c r="N61" s="127"/>
      <c r="O61" s="127"/>
      <c r="P61" s="127"/>
      <c r="Q61" s="127"/>
      <c r="R61" s="127"/>
      <c r="S61" s="127"/>
      <c r="T61" s="127"/>
      <c r="U61" s="127"/>
      <c r="V61" s="127"/>
      <c r="W61" s="127"/>
      <c r="X61" s="127"/>
      <c r="Y61" s="127"/>
      <c r="Z61" s="127"/>
      <c r="AA61" s="127"/>
      <c r="AB61" s="127"/>
      <c r="AC61" s="127"/>
      <c r="AD61" s="127"/>
      <c r="AE61" s="127"/>
      <c r="AF61" s="127"/>
      <c r="AG61" s="128">
        <f>'PS 02 - Úprava stávajícíc...'!J30</f>
        <v>0</v>
      </c>
      <c r="AH61" s="126"/>
      <c r="AI61" s="126"/>
      <c r="AJ61" s="126"/>
      <c r="AK61" s="126"/>
      <c r="AL61" s="126"/>
      <c r="AM61" s="126"/>
      <c r="AN61" s="128">
        <f>SUM(AG61,AT61)</f>
        <v>0</v>
      </c>
      <c r="AO61" s="126"/>
      <c r="AP61" s="126"/>
      <c r="AQ61" s="129" t="s">
        <v>90</v>
      </c>
      <c r="AR61" s="66"/>
      <c r="AS61" s="130">
        <v>0</v>
      </c>
      <c r="AT61" s="131">
        <f>ROUND(SUM(AV61:AW61),2)</f>
        <v>0</v>
      </c>
      <c r="AU61" s="132">
        <f>'PS 02 - Úprava stávajícíc...'!P90</f>
        <v>0</v>
      </c>
      <c r="AV61" s="131">
        <f>'PS 02 - Úprava stávajícíc...'!J33</f>
        <v>0</v>
      </c>
      <c r="AW61" s="131">
        <f>'PS 02 - Úprava stávajícíc...'!J34</f>
        <v>0</v>
      </c>
      <c r="AX61" s="131">
        <f>'PS 02 - Úprava stávajícíc...'!J35</f>
        <v>0</v>
      </c>
      <c r="AY61" s="131">
        <f>'PS 02 - Úprava stávajícíc...'!J36</f>
        <v>0</v>
      </c>
      <c r="AZ61" s="131">
        <f>'PS 02 - Úprava stávajícíc...'!F33</f>
        <v>0</v>
      </c>
      <c r="BA61" s="131">
        <f>'PS 02 - Úprava stávajícíc...'!F34</f>
        <v>0</v>
      </c>
      <c r="BB61" s="131">
        <f>'PS 02 - Úprava stávajícíc...'!F35</f>
        <v>0</v>
      </c>
      <c r="BC61" s="131">
        <f>'PS 02 - Úprava stávajícíc...'!F36</f>
        <v>0</v>
      </c>
      <c r="BD61" s="133">
        <f>'PS 02 - Úprava stávajícíc...'!F37</f>
        <v>0</v>
      </c>
      <c r="BE61" s="4"/>
      <c r="BT61" s="134" t="s">
        <v>81</v>
      </c>
      <c r="BU61" s="134" t="s">
        <v>98</v>
      </c>
      <c r="BV61" s="134" t="s">
        <v>73</v>
      </c>
      <c r="BW61" s="134" t="s">
        <v>97</v>
      </c>
      <c r="BX61" s="134" t="s">
        <v>5</v>
      </c>
      <c r="CL61" s="134" t="s">
        <v>19</v>
      </c>
      <c r="CM61" s="134" t="s">
        <v>81</v>
      </c>
    </row>
    <row r="62" spans="1:90" s="4" customFormat="1" ht="23.25" customHeight="1">
      <c r="A62" s="112" t="s">
        <v>75</v>
      </c>
      <c r="B62" s="64"/>
      <c r="C62" s="126"/>
      <c r="D62" s="126"/>
      <c r="E62" s="127" t="s">
        <v>99</v>
      </c>
      <c r="F62" s="127"/>
      <c r="G62" s="127"/>
      <c r="H62" s="127"/>
      <c r="I62" s="127"/>
      <c r="J62" s="126"/>
      <c r="K62" s="127" t="s">
        <v>100</v>
      </c>
      <c r="L62" s="127"/>
      <c r="M62" s="127"/>
      <c r="N62" s="127"/>
      <c r="O62" s="127"/>
      <c r="P62" s="127"/>
      <c r="Q62" s="127"/>
      <c r="R62" s="127"/>
      <c r="S62" s="127"/>
      <c r="T62" s="127"/>
      <c r="U62" s="127"/>
      <c r="V62" s="127"/>
      <c r="W62" s="127"/>
      <c r="X62" s="127"/>
      <c r="Y62" s="127"/>
      <c r="Z62" s="127"/>
      <c r="AA62" s="127"/>
      <c r="AB62" s="127"/>
      <c r="AC62" s="127"/>
      <c r="AD62" s="127"/>
      <c r="AE62" s="127"/>
      <c r="AF62" s="127"/>
      <c r="AG62" s="128">
        <f>'PS 021 - Vytápění a chlaz...'!J32</f>
        <v>0</v>
      </c>
      <c r="AH62" s="126"/>
      <c r="AI62" s="126"/>
      <c r="AJ62" s="126"/>
      <c r="AK62" s="126"/>
      <c r="AL62" s="126"/>
      <c r="AM62" s="126"/>
      <c r="AN62" s="128">
        <f>SUM(AG62,AT62)</f>
        <v>0</v>
      </c>
      <c r="AO62" s="126"/>
      <c r="AP62" s="126"/>
      <c r="AQ62" s="129" t="s">
        <v>90</v>
      </c>
      <c r="AR62" s="66"/>
      <c r="AS62" s="130">
        <v>0</v>
      </c>
      <c r="AT62" s="131">
        <f>ROUND(SUM(AV62:AW62),2)</f>
        <v>0</v>
      </c>
      <c r="AU62" s="132">
        <f>'PS 021 - Vytápění a chlaz...'!P94</f>
        <v>0</v>
      </c>
      <c r="AV62" s="131">
        <f>'PS 021 - Vytápění a chlaz...'!J35</f>
        <v>0</v>
      </c>
      <c r="AW62" s="131">
        <f>'PS 021 - Vytápění a chlaz...'!J36</f>
        <v>0</v>
      </c>
      <c r="AX62" s="131">
        <f>'PS 021 - Vytápění a chlaz...'!J37</f>
        <v>0</v>
      </c>
      <c r="AY62" s="131">
        <f>'PS 021 - Vytápění a chlaz...'!J38</f>
        <v>0</v>
      </c>
      <c r="AZ62" s="131">
        <f>'PS 021 - Vytápění a chlaz...'!F35</f>
        <v>0</v>
      </c>
      <c r="BA62" s="131">
        <f>'PS 021 - Vytápění a chlaz...'!F36</f>
        <v>0</v>
      </c>
      <c r="BB62" s="131">
        <f>'PS 021 - Vytápění a chlaz...'!F37</f>
        <v>0</v>
      </c>
      <c r="BC62" s="131">
        <f>'PS 021 - Vytápění a chlaz...'!F38</f>
        <v>0</v>
      </c>
      <c r="BD62" s="133">
        <f>'PS 021 - Vytápění a chlaz...'!F39</f>
        <v>0</v>
      </c>
      <c r="BE62" s="4"/>
      <c r="BT62" s="134" t="s">
        <v>81</v>
      </c>
      <c r="BV62" s="134" t="s">
        <v>73</v>
      </c>
      <c r="BW62" s="134" t="s">
        <v>101</v>
      </c>
      <c r="BX62" s="134" t="s">
        <v>97</v>
      </c>
      <c r="CL62" s="134" t="s">
        <v>19</v>
      </c>
    </row>
    <row r="63" spans="1:91" s="7" customFormat="1" ht="16.5" customHeight="1">
      <c r="A63" s="112" t="s">
        <v>75</v>
      </c>
      <c r="B63" s="113"/>
      <c r="C63" s="114"/>
      <c r="D63" s="115" t="s">
        <v>102</v>
      </c>
      <c r="E63" s="115"/>
      <c r="F63" s="115"/>
      <c r="G63" s="115"/>
      <c r="H63" s="115"/>
      <c r="I63" s="116"/>
      <c r="J63" s="115" t="s">
        <v>103</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'PS 03 - Úprava elektroins...'!J30</f>
        <v>0</v>
      </c>
      <c r="AH63" s="116"/>
      <c r="AI63" s="116"/>
      <c r="AJ63" s="116"/>
      <c r="AK63" s="116"/>
      <c r="AL63" s="116"/>
      <c r="AM63" s="116"/>
      <c r="AN63" s="117">
        <f>SUM(AG63,AT63)</f>
        <v>0</v>
      </c>
      <c r="AO63" s="116"/>
      <c r="AP63" s="116"/>
      <c r="AQ63" s="118" t="s">
        <v>78</v>
      </c>
      <c r="AR63" s="119"/>
      <c r="AS63" s="120">
        <v>0</v>
      </c>
      <c r="AT63" s="121">
        <f>ROUND(SUM(AV63:AW63),2)</f>
        <v>0</v>
      </c>
      <c r="AU63" s="122">
        <f>'PS 03 - Úprava elektroins...'!P87</f>
        <v>0</v>
      </c>
      <c r="AV63" s="121">
        <f>'PS 03 - Úprava elektroins...'!J33</f>
        <v>0</v>
      </c>
      <c r="AW63" s="121">
        <f>'PS 03 - Úprava elektroins...'!J34</f>
        <v>0</v>
      </c>
      <c r="AX63" s="121">
        <f>'PS 03 - Úprava elektroins...'!J35</f>
        <v>0</v>
      </c>
      <c r="AY63" s="121">
        <f>'PS 03 - Úprava elektroins...'!J36</f>
        <v>0</v>
      </c>
      <c r="AZ63" s="121">
        <f>'PS 03 - Úprava elektroins...'!F33</f>
        <v>0</v>
      </c>
      <c r="BA63" s="121">
        <f>'PS 03 - Úprava elektroins...'!F34</f>
        <v>0</v>
      </c>
      <c r="BB63" s="121">
        <f>'PS 03 - Úprava elektroins...'!F35</f>
        <v>0</v>
      </c>
      <c r="BC63" s="121">
        <f>'PS 03 - Úprava elektroins...'!F36</f>
        <v>0</v>
      </c>
      <c r="BD63" s="123">
        <f>'PS 03 - Úprava elektroins...'!F37</f>
        <v>0</v>
      </c>
      <c r="BE63" s="7"/>
      <c r="BT63" s="124" t="s">
        <v>79</v>
      </c>
      <c r="BV63" s="124" t="s">
        <v>73</v>
      </c>
      <c r="BW63" s="124" t="s">
        <v>104</v>
      </c>
      <c r="BX63" s="124" t="s">
        <v>5</v>
      </c>
      <c r="CL63" s="124" t="s">
        <v>19</v>
      </c>
      <c r="CM63" s="124" t="s">
        <v>81</v>
      </c>
    </row>
    <row r="64" spans="1:91" s="7" customFormat="1" ht="16.5" customHeight="1">
      <c r="A64" s="112" t="s">
        <v>75</v>
      </c>
      <c r="B64" s="113"/>
      <c r="C64" s="114"/>
      <c r="D64" s="115" t="s">
        <v>105</v>
      </c>
      <c r="E64" s="115"/>
      <c r="F64" s="115"/>
      <c r="G64" s="115"/>
      <c r="H64" s="115"/>
      <c r="I64" s="116"/>
      <c r="J64" s="115" t="s">
        <v>106</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'SO 03 - Úprava zařízení v...'!J30</f>
        <v>0</v>
      </c>
      <c r="AH64" s="116"/>
      <c r="AI64" s="116"/>
      <c r="AJ64" s="116"/>
      <c r="AK64" s="116"/>
      <c r="AL64" s="116"/>
      <c r="AM64" s="116"/>
      <c r="AN64" s="117">
        <f>SUM(AG64,AT64)</f>
        <v>0</v>
      </c>
      <c r="AO64" s="116"/>
      <c r="AP64" s="116"/>
      <c r="AQ64" s="118" t="s">
        <v>78</v>
      </c>
      <c r="AR64" s="119"/>
      <c r="AS64" s="120">
        <v>0</v>
      </c>
      <c r="AT64" s="121">
        <f>ROUND(SUM(AV64:AW64),2)</f>
        <v>0</v>
      </c>
      <c r="AU64" s="122">
        <f>'SO 03 - Úprava zařízení v...'!P90</f>
        <v>0</v>
      </c>
      <c r="AV64" s="121">
        <f>'SO 03 - Úprava zařízení v...'!J33</f>
        <v>0</v>
      </c>
      <c r="AW64" s="121">
        <f>'SO 03 - Úprava zařízení v...'!J34</f>
        <v>0</v>
      </c>
      <c r="AX64" s="121">
        <f>'SO 03 - Úprava zařízení v...'!J35</f>
        <v>0</v>
      </c>
      <c r="AY64" s="121">
        <f>'SO 03 - Úprava zařízení v...'!J36</f>
        <v>0</v>
      </c>
      <c r="AZ64" s="121">
        <f>'SO 03 - Úprava zařízení v...'!F33</f>
        <v>0</v>
      </c>
      <c r="BA64" s="121">
        <f>'SO 03 - Úprava zařízení v...'!F34</f>
        <v>0</v>
      </c>
      <c r="BB64" s="121">
        <f>'SO 03 - Úprava zařízení v...'!F35</f>
        <v>0</v>
      </c>
      <c r="BC64" s="121">
        <f>'SO 03 - Úprava zařízení v...'!F36</f>
        <v>0</v>
      </c>
      <c r="BD64" s="123">
        <f>'SO 03 - Úprava zařízení v...'!F37</f>
        <v>0</v>
      </c>
      <c r="BE64" s="7"/>
      <c r="BT64" s="124" t="s">
        <v>79</v>
      </c>
      <c r="BV64" s="124" t="s">
        <v>73</v>
      </c>
      <c r="BW64" s="124" t="s">
        <v>107</v>
      </c>
      <c r="BX64" s="124" t="s">
        <v>5</v>
      </c>
      <c r="CL64" s="124" t="s">
        <v>19</v>
      </c>
      <c r="CM64" s="124" t="s">
        <v>81</v>
      </c>
    </row>
    <row r="65" spans="1:91" s="7" customFormat="1" ht="16.5" customHeight="1">
      <c r="A65" s="112" t="s">
        <v>75</v>
      </c>
      <c r="B65" s="113"/>
      <c r="C65" s="114"/>
      <c r="D65" s="115" t="s">
        <v>108</v>
      </c>
      <c r="E65" s="115"/>
      <c r="F65" s="115"/>
      <c r="G65" s="115"/>
      <c r="H65" s="115"/>
      <c r="I65" s="116"/>
      <c r="J65" s="115" t="s">
        <v>109</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7">
        <f>'PS 04 - Měření a regulace...'!J30</f>
        <v>0</v>
      </c>
      <c r="AH65" s="116"/>
      <c r="AI65" s="116"/>
      <c r="AJ65" s="116"/>
      <c r="AK65" s="116"/>
      <c r="AL65" s="116"/>
      <c r="AM65" s="116"/>
      <c r="AN65" s="117">
        <f>SUM(AG65,AT65)</f>
        <v>0</v>
      </c>
      <c r="AO65" s="116"/>
      <c r="AP65" s="116"/>
      <c r="AQ65" s="118" t="s">
        <v>78</v>
      </c>
      <c r="AR65" s="119"/>
      <c r="AS65" s="135">
        <v>0</v>
      </c>
      <c r="AT65" s="136">
        <f>ROUND(SUM(AV65:AW65),2)</f>
        <v>0</v>
      </c>
      <c r="AU65" s="137">
        <f>'PS 04 - Měření a regulace...'!P85</f>
        <v>0</v>
      </c>
      <c r="AV65" s="136">
        <f>'PS 04 - Měření a regulace...'!J33</f>
        <v>0</v>
      </c>
      <c r="AW65" s="136">
        <f>'PS 04 - Měření a regulace...'!J34</f>
        <v>0</v>
      </c>
      <c r="AX65" s="136">
        <f>'PS 04 - Měření a regulace...'!J35</f>
        <v>0</v>
      </c>
      <c r="AY65" s="136">
        <f>'PS 04 - Měření a regulace...'!J36</f>
        <v>0</v>
      </c>
      <c r="AZ65" s="136">
        <f>'PS 04 - Měření a regulace...'!F33</f>
        <v>0</v>
      </c>
      <c r="BA65" s="136">
        <f>'PS 04 - Měření a regulace...'!F34</f>
        <v>0</v>
      </c>
      <c r="BB65" s="136">
        <f>'PS 04 - Měření a regulace...'!F35</f>
        <v>0</v>
      </c>
      <c r="BC65" s="136">
        <f>'PS 04 - Měření a regulace...'!F36</f>
        <v>0</v>
      </c>
      <c r="BD65" s="138">
        <f>'PS 04 - Měření a regulace...'!F37</f>
        <v>0</v>
      </c>
      <c r="BE65" s="7"/>
      <c r="BT65" s="124" t="s">
        <v>79</v>
      </c>
      <c r="BV65" s="124" t="s">
        <v>73</v>
      </c>
      <c r="BW65" s="124" t="s">
        <v>110</v>
      </c>
      <c r="BX65" s="124" t="s">
        <v>5</v>
      </c>
      <c r="CL65" s="124" t="s">
        <v>19</v>
      </c>
      <c r="CM65" s="124" t="s">
        <v>81</v>
      </c>
    </row>
    <row r="66" spans="1:57" s="2" customFormat="1" ht="30" customHeight="1">
      <c r="A66" s="39"/>
      <c r="B66" s="40"/>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5"/>
      <c r="AS66" s="39"/>
      <c r="AT66" s="39"/>
      <c r="AU66" s="39"/>
      <c r="AV66" s="39"/>
      <c r="AW66" s="39"/>
      <c r="AX66" s="39"/>
      <c r="AY66" s="39"/>
      <c r="AZ66" s="39"/>
      <c r="BA66" s="39"/>
      <c r="BB66" s="39"/>
      <c r="BC66" s="39"/>
      <c r="BD66" s="39"/>
      <c r="BE66" s="39"/>
    </row>
    <row r="67" spans="1:57" s="2" customFormat="1" ht="6.95" customHeight="1">
      <c r="A67" s="39"/>
      <c r="B67" s="60"/>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45"/>
      <c r="AS67" s="39"/>
      <c r="AT67" s="39"/>
      <c r="AU67" s="39"/>
      <c r="AV67" s="39"/>
      <c r="AW67" s="39"/>
      <c r="AX67" s="39"/>
      <c r="AY67" s="39"/>
      <c r="AZ67" s="39"/>
      <c r="BA67" s="39"/>
      <c r="BB67" s="39"/>
      <c r="BC67" s="39"/>
      <c r="BD67" s="39"/>
      <c r="BE67" s="39"/>
    </row>
  </sheetData>
  <sheetProtection password="CC35" sheet="1" objects="1" scenarios="1" formatColumns="0" formatRows="0"/>
  <mergeCells count="82">
    <mergeCell ref="C52:G52"/>
    <mergeCell ref="D63:H63"/>
    <mergeCell ref="D60:H60"/>
    <mergeCell ref="D64:H64"/>
    <mergeCell ref="D55:H55"/>
    <mergeCell ref="D57:H57"/>
    <mergeCell ref="D56:H56"/>
    <mergeCell ref="E58:I58"/>
    <mergeCell ref="E62:I62"/>
    <mergeCell ref="E61:I61"/>
    <mergeCell ref="E59:I59"/>
    <mergeCell ref="I52:AF52"/>
    <mergeCell ref="J63:AF63"/>
    <mergeCell ref="J60:AF60"/>
    <mergeCell ref="J57:AF57"/>
    <mergeCell ref="J56:AF56"/>
    <mergeCell ref="J64:AF64"/>
    <mergeCell ref="J55:AF55"/>
    <mergeCell ref="K62:AF62"/>
    <mergeCell ref="K58:AF58"/>
    <mergeCell ref="K61:AF61"/>
    <mergeCell ref="K59:AF59"/>
    <mergeCell ref="L45:AO45"/>
    <mergeCell ref="D65:H65"/>
    <mergeCell ref="J65:AF6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4:AM64"/>
    <mergeCell ref="AG63:AM63"/>
    <mergeCell ref="AG62:AM62"/>
    <mergeCell ref="AG61:AM61"/>
    <mergeCell ref="AG52:AM52"/>
    <mergeCell ref="AG60:AM60"/>
    <mergeCell ref="AG56:AM56"/>
    <mergeCell ref="AG58:AM58"/>
    <mergeCell ref="AG55:AM55"/>
    <mergeCell ref="AG57:AM57"/>
    <mergeCell ref="AG59:AM59"/>
    <mergeCell ref="AM47:AN47"/>
    <mergeCell ref="AM49:AP49"/>
    <mergeCell ref="AM50:AP50"/>
    <mergeCell ref="AN64:AP64"/>
    <mergeCell ref="AN63:AP63"/>
    <mergeCell ref="AN62:AP62"/>
    <mergeCell ref="AN57:AP57"/>
    <mergeCell ref="AN61:AP61"/>
    <mergeCell ref="AN58:AP58"/>
    <mergeCell ref="AN52:AP52"/>
    <mergeCell ref="AN56:AP56"/>
    <mergeCell ref="AN60:AP60"/>
    <mergeCell ref="AN55:AP55"/>
    <mergeCell ref="AN59:AP59"/>
    <mergeCell ref="AS49:AT51"/>
    <mergeCell ref="AN65:AP65"/>
    <mergeCell ref="AG65:AM65"/>
    <mergeCell ref="AN54:AP54"/>
  </mergeCells>
  <hyperlinks>
    <hyperlink ref="A55" location="'SO 01 - Příprava stavby -...'!C2" display="/"/>
    <hyperlink ref="A56" location="'SO 02 - Vlastní vestavba'!C2" display="/"/>
    <hyperlink ref="A58" location="'PS 011 - ZT-pevně spojená...'!C2" display="/"/>
    <hyperlink ref="A59" location="'PS 013 - Videomanagement ...'!C2" display="/"/>
    <hyperlink ref="A61" location="'PS 02 - Úprava stávajícíc...'!C2" display="/"/>
    <hyperlink ref="A62" location="'PS 021 - Vytápění a chlaz...'!C2" display="/"/>
    <hyperlink ref="A63" location="'PS 03 - Úprava elektroins...'!C2" display="/"/>
    <hyperlink ref="A64" location="'SO 03 - Úprava zařízení v...'!C2" display="/"/>
    <hyperlink ref="A65" location="'PS 04 - Měření a regul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1681</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26. 1. 2022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tr">
        <f>IF('Rekapitulace stavby'!AN10="","",'Rekapitulace stavby'!AN10)</f>
        <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tr">
        <f>IF('Rekapitulace stavby'!E11="","",'Rekapitulace stavby'!E11)</f>
        <v>SZZ Krnov,p.o.,I.P.Pavlova 552/9, 794 01 Krnov</v>
      </c>
      <c r="F15" s="39"/>
      <c r="G15" s="39"/>
      <c r="H15" s="39"/>
      <c r="I15" s="143" t="s">
        <v>28</v>
      </c>
      <c r="J15" s="134" t="str">
        <f>IF('Rekapitulace stavby'!AN11="","",'Rekapitulace stavby'!AN11)</f>
        <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Janda &amp; Zezula architekti, tř.28 října 1639, FM</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ROUND(J85,2)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ROUND((SUM(BE85:BE228)),2)</f>
        <v>0</v>
      </c>
      <c r="G33" s="39"/>
      <c r="H33" s="39"/>
      <c r="I33" s="158">
        <v>0.21</v>
      </c>
      <c r="J33" s="157">
        <f>ROUND(((SUM(BE85:BE228))*I33),2)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ROUND((SUM(BF85:BF228)),2)</f>
        <v>0</v>
      </c>
      <c r="G34" s="39"/>
      <c r="H34" s="39"/>
      <c r="I34" s="158">
        <v>0.15</v>
      </c>
      <c r="J34" s="157">
        <f>ROUND(((SUM(BF85:BF228))*I34),2)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ROUND((SUM(BG85:BG228)),2)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ROUND((SUM(BH85:BH228)),2)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ROUND((SUM(BI85:BI228)),2)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Modernizace operačních sálů a výměna operačního technologického komplementu pavilonu 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PS 04 - Měření a regulace VZT</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SZZ Krnov,p.o.,I.P.Pavlova 552/9, 794 01 Krnov</v>
      </c>
      <c r="G54" s="41"/>
      <c r="H54" s="41"/>
      <c r="I54" s="33" t="s">
        <v>31</v>
      </c>
      <c r="J54" s="37" t="str">
        <f>E21</f>
        <v>Janda &amp; Zezula architekti, tř.28 října 1639, FM</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J85</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1682</v>
      </c>
      <c r="E60" s="178"/>
      <c r="F60" s="178"/>
      <c r="G60" s="178"/>
      <c r="H60" s="178"/>
      <c r="I60" s="178"/>
      <c r="J60" s="179">
        <f>J86</f>
        <v>0</v>
      </c>
      <c r="K60" s="176"/>
      <c r="L60" s="180"/>
      <c r="S60" s="9"/>
      <c r="T60" s="9"/>
      <c r="U60" s="9"/>
      <c r="V60" s="9"/>
      <c r="W60" s="9"/>
      <c r="X60" s="9"/>
      <c r="Y60" s="9"/>
      <c r="Z60" s="9"/>
      <c r="AA60" s="9"/>
      <c r="AB60" s="9"/>
      <c r="AC60" s="9"/>
      <c r="AD60" s="9"/>
      <c r="AE60" s="9"/>
    </row>
    <row r="61" spans="1:31" s="9" customFormat="1" ht="24.95" customHeight="1">
      <c r="A61" s="9"/>
      <c r="B61" s="175"/>
      <c r="C61" s="176"/>
      <c r="D61" s="177" t="s">
        <v>1683</v>
      </c>
      <c r="E61" s="178"/>
      <c r="F61" s="178"/>
      <c r="G61" s="178"/>
      <c r="H61" s="178"/>
      <c r="I61" s="178"/>
      <c r="J61" s="179">
        <f>J119</f>
        <v>0</v>
      </c>
      <c r="K61" s="176"/>
      <c r="L61" s="180"/>
      <c r="S61" s="9"/>
      <c r="T61" s="9"/>
      <c r="U61" s="9"/>
      <c r="V61" s="9"/>
      <c r="W61" s="9"/>
      <c r="X61" s="9"/>
      <c r="Y61" s="9"/>
      <c r="Z61" s="9"/>
      <c r="AA61" s="9"/>
      <c r="AB61" s="9"/>
      <c r="AC61" s="9"/>
      <c r="AD61" s="9"/>
      <c r="AE61" s="9"/>
    </row>
    <row r="62" spans="1:31" s="9" customFormat="1" ht="24.95" customHeight="1">
      <c r="A62" s="9"/>
      <c r="B62" s="175"/>
      <c r="C62" s="176"/>
      <c r="D62" s="177" t="s">
        <v>1684</v>
      </c>
      <c r="E62" s="178"/>
      <c r="F62" s="178"/>
      <c r="G62" s="178"/>
      <c r="H62" s="178"/>
      <c r="I62" s="178"/>
      <c r="J62" s="179">
        <f>J137</f>
        <v>0</v>
      </c>
      <c r="K62" s="176"/>
      <c r="L62" s="180"/>
      <c r="S62" s="9"/>
      <c r="T62" s="9"/>
      <c r="U62" s="9"/>
      <c r="V62" s="9"/>
      <c r="W62" s="9"/>
      <c r="X62" s="9"/>
      <c r="Y62" s="9"/>
      <c r="Z62" s="9"/>
      <c r="AA62" s="9"/>
      <c r="AB62" s="9"/>
      <c r="AC62" s="9"/>
      <c r="AD62" s="9"/>
      <c r="AE62" s="9"/>
    </row>
    <row r="63" spans="1:31" s="9" customFormat="1" ht="24.95" customHeight="1">
      <c r="A63" s="9"/>
      <c r="B63" s="175"/>
      <c r="C63" s="176"/>
      <c r="D63" s="177" t="s">
        <v>1685</v>
      </c>
      <c r="E63" s="178"/>
      <c r="F63" s="178"/>
      <c r="G63" s="178"/>
      <c r="H63" s="178"/>
      <c r="I63" s="178"/>
      <c r="J63" s="179">
        <f>J143</f>
        <v>0</v>
      </c>
      <c r="K63" s="176"/>
      <c r="L63" s="180"/>
      <c r="S63" s="9"/>
      <c r="T63" s="9"/>
      <c r="U63" s="9"/>
      <c r="V63" s="9"/>
      <c r="W63" s="9"/>
      <c r="X63" s="9"/>
      <c r="Y63" s="9"/>
      <c r="Z63" s="9"/>
      <c r="AA63" s="9"/>
      <c r="AB63" s="9"/>
      <c r="AC63" s="9"/>
      <c r="AD63" s="9"/>
      <c r="AE63" s="9"/>
    </row>
    <row r="64" spans="1:31" s="9" customFormat="1" ht="24.95" customHeight="1">
      <c r="A64" s="9"/>
      <c r="B64" s="175"/>
      <c r="C64" s="176"/>
      <c r="D64" s="177" t="s">
        <v>1686</v>
      </c>
      <c r="E64" s="178"/>
      <c r="F64" s="178"/>
      <c r="G64" s="178"/>
      <c r="H64" s="178"/>
      <c r="I64" s="178"/>
      <c r="J64" s="179">
        <f>J183</f>
        <v>0</v>
      </c>
      <c r="K64" s="176"/>
      <c r="L64" s="180"/>
      <c r="S64" s="9"/>
      <c r="T64" s="9"/>
      <c r="U64" s="9"/>
      <c r="V64" s="9"/>
      <c r="W64" s="9"/>
      <c r="X64" s="9"/>
      <c r="Y64" s="9"/>
      <c r="Z64" s="9"/>
      <c r="AA64" s="9"/>
      <c r="AB64" s="9"/>
      <c r="AC64" s="9"/>
      <c r="AD64" s="9"/>
      <c r="AE64" s="9"/>
    </row>
    <row r="65" spans="1:31" s="9" customFormat="1" ht="24.95" customHeight="1">
      <c r="A65" s="9"/>
      <c r="B65" s="175"/>
      <c r="C65" s="176"/>
      <c r="D65" s="177" t="s">
        <v>1687</v>
      </c>
      <c r="E65" s="178"/>
      <c r="F65" s="178"/>
      <c r="G65" s="178"/>
      <c r="H65" s="178"/>
      <c r="I65" s="178"/>
      <c r="J65" s="179">
        <f>J223</f>
        <v>0</v>
      </c>
      <c r="K65" s="176"/>
      <c r="L65" s="180"/>
      <c r="S65" s="9"/>
      <c r="T65" s="9"/>
      <c r="U65" s="9"/>
      <c r="V65" s="9"/>
      <c r="W65" s="9"/>
      <c r="X65" s="9"/>
      <c r="Y65" s="9"/>
      <c r="Z65" s="9"/>
      <c r="AA65" s="9"/>
      <c r="AB65" s="9"/>
      <c r="AC65" s="9"/>
      <c r="AD65" s="9"/>
      <c r="AE65" s="9"/>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129</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Modernizace operačních sálů a výměna operačního technologického komplementu pavilonu A</v>
      </c>
      <c r="F75" s="33"/>
      <c r="G75" s="33"/>
      <c r="H75" s="33"/>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112</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E9</f>
        <v>PS 04 - Měření a regulace VZT</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 xml:space="preserve"> </v>
      </c>
      <c r="G79" s="41"/>
      <c r="H79" s="41"/>
      <c r="I79" s="33" t="s">
        <v>23</v>
      </c>
      <c r="J79" s="73" t="str">
        <f>IF(J12="","",J12)</f>
        <v>26. 1. 2022</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40.05" customHeight="1">
      <c r="A81" s="39"/>
      <c r="B81" s="40"/>
      <c r="C81" s="33" t="s">
        <v>25</v>
      </c>
      <c r="D81" s="41"/>
      <c r="E81" s="41"/>
      <c r="F81" s="28" t="str">
        <f>E15</f>
        <v>SZZ Krnov,p.o.,I.P.Pavlova 552/9, 794 01 Krnov</v>
      </c>
      <c r="G81" s="41"/>
      <c r="H81" s="41"/>
      <c r="I81" s="33" t="s">
        <v>31</v>
      </c>
      <c r="J81" s="37" t="str">
        <f>E21</f>
        <v>Janda &amp; Zezula architekti, tř.28 října 1639, FM</v>
      </c>
      <c r="K81" s="41"/>
      <c r="L81" s="14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33" t="s">
        <v>34</v>
      </c>
      <c r="J82" s="37" t="str">
        <f>E24</f>
        <v xml:space="preserve"> </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130</v>
      </c>
      <c r="D84" s="189" t="s">
        <v>56</v>
      </c>
      <c r="E84" s="189" t="s">
        <v>52</v>
      </c>
      <c r="F84" s="189" t="s">
        <v>53</v>
      </c>
      <c r="G84" s="189" t="s">
        <v>131</v>
      </c>
      <c r="H84" s="189" t="s">
        <v>132</v>
      </c>
      <c r="I84" s="189" t="s">
        <v>133</v>
      </c>
      <c r="J84" s="189" t="s">
        <v>116</v>
      </c>
      <c r="K84" s="190" t="s">
        <v>134</v>
      </c>
      <c r="L84" s="191"/>
      <c r="M84" s="93" t="s">
        <v>19</v>
      </c>
      <c r="N84" s="94" t="s">
        <v>41</v>
      </c>
      <c r="O84" s="94" t="s">
        <v>135</v>
      </c>
      <c r="P84" s="94" t="s">
        <v>136</v>
      </c>
      <c r="Q84" s="94" t="s">
        <v>137</v>
      </c>
      <c r="R84" s="94" t="s">
        <v>138</v>
      </c>
      <c r="S84" s="94" t="s">
        <v>139</v>
      </c>
      <c r="T84" s="95" t="s">
        <v>140</v>
      </c>
      <c r="U84" s="186"/>
      <c r="V84" s="186"/>
      <c r="W84" s="186"/>
      <c r="X84" s="186"/>
      <c r="Y84" s="186"/>
      <c r="Z84" s="186"/>
      <c r="AA84" s="186"/>
      <c r="AB84" s="186"/>
      <c r="AC84" s="186"/>
      <c r="AD84" s="186"/>
      <c r="AE84" s="186"/>
    </row>
    <row r="85" spans="1:63" s="2" customFormat="1" ht="22.8" customHeight="1">
      <c r="A85" s="39"/>
      <c r="B85" s="40"/>
      <c r="C85" s="100" t="s">
        <v>141</v>
      </c>
      <c r="D85" s="41"/>
      <c r="E85" s="41"/>
      <c r="F85" s="41"/>
      <c r="G85" s="41"/>
      <c r="H85" s="41"/>
      <c r="I85" s="41"/>
      <c r="J85" s="192">
        <f>BK85</f>
        <v>0</v>
      </c>
      <c r="K85" s="41"/>
      <c r="L85" s="45"/>
      <c r="M85" s="96"/>
      <c r="N85" s="193"/>
      <c r="O85" s="97"/>
      <c r="P85" s="194">
        <f>P86+P119+P137+P143+P183+P223</f>
        <v>0</v>
      </c>
      <c r="Q85" s="97"/>
      <c r="R85" s="194">
        <f>R86+R119+R137+R143+R183+R223</f>
        <v>0</v>
      </c>
      <c r="S85" s="97"/>
      <c r="T85" s="195">
        <f>T86+T119+T137+T143+T183+T223</f>
        <v>0</v>
      </c>
      <c r="U85" s="39"/>
      <c r="V85" s="39"/>
      <c r="W85" s="39"/>
      <c r="X85" s="39"/>
      <c r="Y85" s="39"/>
      <c r="Z85" s="39"/>
      <c r="AA85" s="39"/>
      <c r="AB85" s="39"/>
      <c r="AC85" s="39"/>
      <c r="AD85" s="39"/>
      <c r="AE85" s="39"/>
      <c r="AT85" s="18" t="s">
        <v>70</v>
      </c>
      <c r="AU85" s="18" t="s">
        <v>117</v>
      </c>
      <c r="BK85" s="196">
        <f>BK86+BK119+BK137+BK143+BK183+BK223</f>
        <v>0</v>
      </c>
    </row>
    <row r="86" spans="1:63" s="12" customFormat="1" ht="25.9" customHeight="1">
      <c r="A86" s="12"/>
      <c r="B86" s="197"/>
      <c r="C86" s="198"/>
      <c r="D86" s="199" t="s">
        <v>70</v>
      </c>
      <c r="E86" s="200" t="s">
        <v>1688</v>
      </c>
      <c r="F86" s="200" t="s">
        <v>1689</v>
      </c>
      <c r="G86" s="198"/>
      <c r="H86" s="198"/>
      <c r="I86" s="201"/>
      <c r="J86" s="202">
        <f>BK86</f>
        <v>0</v>
      </c>
      <c r="K86" s="198"/>
      <c r="L86" s="203"/>
      <c r="M86" s="204"/>
      <c r="N86" s="205"/>
      <c r="O86" s="205"/>
      <c r="P86" s="206">
        <f>SUM(P87:P118)</f>
        <v>0</v>
      </c>
      <c r="Q86" s="205"/>
      <c r="R86" s="206">
        <f>SUM(R87:R118)</f>
        <v>0</v>
      </c>
      <c r="S86" s="205"/>
      <c r="T86" s="207">
        <f>SUM(T87:T118)</f>
        <v>0</v>
      </c>
      <c r="U86" s="12"/>
      <c r="V86" s="12"/>
      <c r="W86" s="12"/>
      <c r="X86" s="12"/>
      <c r="Y86" s="12"/>
      <c r="Z86" s="12"/>
      <c r="AA86" s="12"/>
      <c r="AB86" s="12"/>
      <c r="AC86" s="12"/>
      <c r="AD86" s="12"/>
      <c r="AE86" s="12"/>
      <c r="AR86" s="208" t="s">
        <v>79</v>
      </c>
      <c r="AT86" s="209" t="s">
        <v>70</v>
      </c>
      <c r="AU86" s="209" t="s">
        <v>71</v>
      </c>
      <c r="AY86" s="208" t="s">
        <v>144</v>
      </c>
      <c r="BK86" s="210">
        <f>SUM(BK87:BK118)</f>
        <v>0</v>
      </c>
    </row>
    <row r="87" spans="1:65" s="2" customFormat="1" ht="16.5" customHeight="1">
      <c r="A87" s="39"/>
      <c r="B87" s="40"/>
      <c r="C87" s="213" t="s">
        <v>79</v>
      </c>
      <c r="D87" s="213" t="s">
        <v>147</v>
      </c>
      <c r="E87" s="214" t="s">
        <v>1690</v>
      </c>
      <c r="F87" s="215" t="s">
        <v>1691</v>
      </c>
      <c r="G87" s="216" t="s">
        <v>1692</v>
      </c>
      <c r="H87" s="217">
        <v>184</v>
      </c>
      <c r="I87" s="218"/>
      <c r="J87" s="219">
        <f>ROUND(I87*H87,2)</f>
        <v>0</v>
      </c>
      <c r="K87" s="215" t="s">
        <v>19</v>
      </c>
      <c r="L87" s="45"/>
      <c r="M87" s="220" t="s">
        <v>19</v>
      </c>
      <c r="N87" s="221" t="s">
        <v>42</v>
      </c>
      <c r="O87" s="85"/>
      <c r="P87" s="222">
        <f>O87*H87</f>
        <v>0</v>
      </c>
      <c r="Q87" s="222">
        <v>0</v>
      </c>
      <c r="R87" s="222">
        <f>Q87*H87</f>
        <v>0</v>
      </c>
      <c r="S87" s="222">
        <v>0</v>
      </c>
      <c r="T87" s="223">
        <f>S87*H87</f>
        <v>0</v>
      </c>
      <c r="U87" s="39"/>
      <c r="V87" s="39"/>
      <c r="W87" s="39"/>
      <c r="X87" s="39"/>
      <c r="Y87" s="39"/>
      <c r="Z87" s="39"/>
      <c r="AA87" s="39"/>
      <c r="AB87" s="39"/>
      <c r="AC87" s="39"/>
      <c r="AD87" s="39"/>
      <c r="AE87" s="39"/>
      <c r="AR87" s="224" t="s">
        <v>152</v>
      </c>
      <c r="AT87" s="224" t="s">
        <v>147</v>
      </c>
      <c r="AU87" s="224" t="s">
        <v>79</v>
      </c>
      <c r="AY87" s="18" t="s">
        <v>144</v>
      </c>
      <c r="BE87" s="225">
        <f>IF(N87="základní",J87,0)</f>
        <v>0</v>
      </c>
      <c r="BF87" s="225">
        <f>IF(N87="snížená",J87,0)</f>
        <v>0</v>
      </c>
      <c r="BG87" s="225">
        <f>IF(N87="zákl. přenesená",J87,0)</f>
        <v>0</v>
      </c>
      <c r="BH87" s="225">
        <f>IF(N87="sníž. přenesená",J87,0)</f>
        <v>0</v>
      </c>
      <c r="BI87" s="225">
        <f>IF(N87="nulová",J87,0)</f>
        <v>0</v>
      </c>
      <c r="BJ87" s="18" t="s">
        <v>79</v>
      </c>
      <c r="BK87" s="225">
        <f>ROUND(I87*H87,2)</f>
        <v>0</v>
      </c>
      <c r="BL87" s="18" t="s">
        <v>152</v>
      </c>
      <c r="BM87" s="224" t="s">
        <v>81</v>
      </c>
    </row>
    <row r="88" spans="1:65" s="2" customFormat="1" ht="16.5" customHeight="1">
      <c r="A88" s="39"/>
      <c r="B88" s="40"/>
      <c r="C88" s="213" t="s">
        <v>81</v>
      </c>
      <c r="D88" s="213" t="s">
        <v>147</v>
      </c>
      <c r="E88" s="214" t="s">
        <v>1693</v>
      </c>
      <c r="F88" s="215" t="s">
        <v>1694</v>
      </c>
      <c r="G88" s="216" t="s">
        <v>237</v>
      </c>
      <c r="H88" s="217">
        <v>180</v>
      </c>
      <c r="I88" s="218"/>
      <c r="J88" s="219">
        <f>ROUND(I88*H88,2)</f>
        <v>0</v>
      </c>
      <c r="K88" s="215" t="s">
        <v>19</v>
      </c>
      <c r="L88" s="45"/>
      <c r="M88" s="220" t="s">
        <v>19</v>
      </c>
      <c r="N88" s="221" t="s">
        <v>42</v>
      </c>
      <c r="O88" s="85"/>
      <c r="P88" s="222">
        <f>O88*H88</f>
        <v>0</v>
      </c>
      <c r="Q88" s="222">
        <v>0</v>
      </c>
      <c r="R88" s="222">
        <f>Q88*H88</f>
        <v>0</v>
      </c>
      <c r="S88" s="222">
        <v>0</v>
      </c>
      <c r="T88" s="223">
        <f>S88*H88</f>
        <v>0</v>
      </c>
      <c r="U88" s="39"/>
      <c r="V88" s="39"/>
      <c r="W88" s="39"/>
      <c r="X88" s="39"/>
      <c r="Y88" s="39"/>
      <c r="Z88" s="39"/>
      <c r="AA88" s="39"/>
      <c r="AB88" s="39"/>
      <c r="AC88" s="39"/>
      <c r="AD88" s="39"/>
      <c r="AE88" s="39"/>
      <c r="AR88" s="224" t="s">
        <v>152</v>
      </c>
      <c r="AT88" s="224" t="s">
        <v>147</v>
      </c>
      <c r="AU88" s="224" t="s">
        <v>79</v>
      </c>
      <c r="AY88" s="18" t="s">
        <v>144</v>
      </c>
      <c r="BE88" s="225">
        <f>IF(N88="základní",J88,0)</f>
        <v>0</v>
      </c>
      <c r="BF88" s="225">
        <f>IF(N88="snížená",J88,0)</f>
        <v>0</v>
      </c>
      <c r="BG88" s="225">
        <f>IF(N88="zákl. přenesená",J88,0)</f>
        <v>0</v>
      </c>
      <c r="BH88" s="225">
        <f>IF(N88="sníž. přenesená",J88,0)</f>
        <v>0</v>
      </c>
      <c r="BI88" s="225">
        <f>IF(N88="nulová",J88,0)</f>
        <v>0</v>
      </c>
      <c r="BJ88" s="18" t="s">
        <v>79</v>
      </c>
      <c r="BK88" s="225">
        <f>ROUND(I88*H88,2)</f>
        <v>0</v>
      </c>
      <c r="BL88" s="18" t="s">
        <v>152</v>
      </c>
      <c r="BM88" s="224" t="s">
        <v>152</v>
      </c>
    </row>
    <row r="89" spans="1:65" s="2" customFormat="1" ht="16.5" customHeight="1">
      <c r="A89" s="39"/>
      <c r="B89" s="40"/>
      <c r="C89" s="213" t="s">
        <v>168</v>
      </c>
      <c r="D89" s="213" t="s">
        <v>147</v>
      </c>
      <c r="E89" s="214" t="s">
        <v>1695</v>
      </c>
      <c r="F89" s="215" t="s">
        <v>1696</v>
      </c>
      <c r="G89" s="216" t="s">
        <v>237</v>
      </c>
      <c r="H89" s="217">
        <v>140</v>
      </c>
      <c r="I89" s="218"/>
      <c r="J89" s="219">
        <f>ROUND(I89*H89,2)</f>
        <v>0</v>
      </c>
      <c r="K89" s="215" t="s">
        <v>19</v>
      </c>
      <c r="L89" s="45"/>
      <c r="M89" s="220" t="s">
        <v>19</v>
      </c>
      <c r="N89" s="221" t="s">
        <v>42</v>
      </c>
      <c r="O89" s="85"/>
      <c r="P89" s="222">
        <f>O89*H89</f>
        <v>0</v>
      </c>
      <c r="Q89" s="222">
        <v>0</v>
      </c>
      <c r="R89" s="222">
        <f>Q89*H89</f>
        <v>0</v>
      </c>
      <c r="S89" s="222">
        <v>0</v>
      </c>
      <c r="T89" s="223">
        <f>S89*H89</f>
        <v>0</v>
      </c>
      <c r="U89" s="39"/>
      <c r="V89" s="39"/>
      <c r="W89" s="39"/>
      <c r="X89" s="39"/>
      <c r="Y89" s="39"/>
      <c r="Z89" s="39"/>
      <c r="AA89" s="39"/>
      <c r="AB89" s="39"/>
      <c r="AC89" s="39"/>
      <c r="AD89" s="39"/>
      <c r="AE89" s="39"/>
      <c r="AR89" s="224" t="s">
        <v>152</v>
      </c>
      <c r="AT89" s="224" t="s">
        <v>147</v>
      </c>
      <c r="AU89" s="224" t="s">
        <v>79</v>
      </c>
      <c r="AY89" s="18" t="s">
        <v>144</v>
      </c>
      <c r="BE89" s="225">
        <f>IF(N89="základní",J89,0)</f>
        <v>0</v>
      </c>
      <c r="BF89" s="225">
        <f>IF(N89="snížená",J89,0)</f>
        <v>0</v>
      </c>
      <c r="BG89" s="225">
        <f>IF(N89="zákl. přenesená",J89,0)</f>
        <v>0</v>
      </c>
      <c r="BH89" s="225">
        <f>IF(N89="sníž. přenesená",J89,0)</f>
        <v>0</v>
      </c>
      <c r="BI89" s="225">
        <f>IF(N89="nulová",J89,0)</f>
        <v>0</v>
      </c>
      <c r="BJ89" s="18" t="s">
        <v>79</v>
      </c>
      <c r="BK89" s="225">
        <f>ROUND(I89*H89,2)</f>
        <v>0</v>
      </c>
      <c r="BL89" s="18" t="s">
        <v>152</v>
      </c>
      <c r="BM89" s="224" t="s">
        <v>145</v>
      </c>
    </row>
    <row r="90" spans="1:65" s="2" customFormat="1" ht="16.5" customHeight="1">
      <c r="A90" s="39"/>
      <c r="B90" s="40"/>
      <c r="C90" s="213" t="s">
        <v>152</v>
      </c>
      <c r="D90" s="213" t="s">
        <v>147</v>
      </c>
      <c r="E90" s="214" t="s">
        <v>1697</v>
      </c>
      <c r="F90" s="215" t="s">
        <v>1698</v>
      </c>
      <c r="G90" s="216" t="s">
        <v>382</v>
      </c>
      <c r="H90" s="217">
        <v>41</v>
      </c>
      <c r="I90" s="218"/>
      <c r="J90" s="219">
        <f>ROUND(I90*H90,2)</f>
        <v>0</v>
      </c>
      <c r="K90" s="215" t="s">
        <v>19</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152</v>
      </c>
      <c r="AT90" s="224" t="s">
        <v>147</v>
      </c>
      <c r="AU90" s="224" t="s">
        <v>79</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152</v>
      </c>
      <c r="BM90" s="224" t="s">
        <v>210</v>
      </c>
    </row>
    <row r="91" spans="1:65" s="2" customFormat="1" ht="16.5" customHeight="1">
      <c r="A91" s="39"/>
      <c r="B91" s="40"/>
      <c r="C91" s="213" t="s">
        <v>178</v>
      </c>
      <c r="D91" s="213" t="s">
        <v>147</v>
      </c>
      <c r="E91" s="214" t="s">
        <v>1699</v>
      </c>
      <c r="F91" s="215" t="s">
        <v>1700</v>
      </c>
      <c r="G91" s="216" t="s">
        <v>237</v>
      </c>
      <c r="H91" s="217">
        <v>30</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152</v>
      </c>
      <c r="AT91" s="224" t="s">
        <v>147</v>
      </c>
      <c r="AU91" s="224" t="s">
        <v>79</v>
      </c>
      <c r="AY91" s="18" t="s">
        <v>144</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152</v>
      </c>
      <c r="BM91" s="224" t="s">
        <v>228</v>
      </c>
    </row>
    <row r="92" spans="1:65" s="2" customFormat="1" ht="16.5" customHeight="1">
      <c r="A92" s="39"/>
      <c r="B92" s="40"/>
      <c r="C92" s="213" t="s">
        <v>145</v>
      </c>
      <c r="D92" s="213" t="s">
        <v>147</v>
      </c>
      <c r="E92" s="214" t="s">
        <v>1701</v>
      </c>
      <c r="F92" s="215" t="s">
        <v>1702</v>
      </c>
      <c r="G92" s="216" t="s">
        <v>237</v>
      </c>
      <c r="H92" s="217">
        <v>40</v>
      </c>
      <c r="I92" s="218"/>
      <c r="J92" s="219">
        <f>ROUND(I92*H92,2)</f>
        <v>0</v>
      </c>
      <c r="K92" s="215" t="s">
        <v>19</v>
      </c>
      <c r="L92" s="45"/>
      <c r="M92" s="220" t="s">
        <v>19</v>
      </c>
      <c r="N92" s="221" t="s">
        <v>42</v>
      </c>
      <c r="O92" s="85"/>
      <c r="P92" s="222">
        <f>O92*H92</f>
        <v>0</v>
      </c>
      <c r="Q92" s="222">
        <v>0</v>
      </c>
      <c r="R92" s="222">
        <f>Q92*H92</f>
        <v>0</v>
      </c>
      <c r="S92" s="222">
        <v>0</v>
      </c>
      <c r="T92" s="223">
        <f>S92*H92</f>
        <v>0</v>
      </c>
      <c r="U92" s="39"/>
      <c r="V92" s="39"/>
      <c r="W92" s="39"/>
      <c r="X92" s="39"/>
      <c r="Y92" s="39"/>
      <c r="Z92" s="39"/>
      <c r="AA92" s="39"/>
      <c r="AB92" s="39"/>
      <c r="AC92" s="39"/>
      <c r="AD92" s="39"/>
      <c r="AE92" s="39"/>
      <c r="AR92" s="224" t="s">
        <v>152</v>
      </c>
      <c r="AT92" s="224" t="s">
        <v>147</v>
      </c>
      <c r="AU92" s="224" t="s">
        <v>79</v>
      </c>
      <c r="AY92" s="18" t="s">
        <v>144</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152</v>
      </c>
      <c r="BM92" s="224" t="s">
        <v>240</v>
      </c>
    </row>
    <row r="93" spans="1:65" s="2" customFormat="1" ht="16.5" customHeight="1">
      <c r="A93" s="39"/>
      <c r="B93" s="40"/>
      <c r="C93" s="213" t="s">
        <v>199</v>
      </c>
      <c r="D93" s="213" t="s">
        <v>147</v>
      </c>
      <c r="E93" s="214" t="s">
        <v>1703</v>
      </c>
      <c r="F93" s="215" t="s">
        <v>1704</v>
      </c>
      <c r="G93" s="216" t="s">
        <v>237</v>
      </c>
      <c r="H93" s="217">
        <v>84</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152</v>
      </c>
      <c r="AT93" s="224" t="s">
        <v>147</v>
      </c>
      <c r="AU93" s="224" t="s">
        <v>79</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152</v>
      </c>
      <c r="BM93" s="224" t="s">
        <v>251</v>
      </c>
    </row>
    <row r="94" spans="1:65" s="2" customFormat="1" ht="16.5" customHeight="1">
      <c r="A94" s="39"/>
      <c r="B94" s="40"/>
      <c r="C94" s="213" t="s">
        <v>210</v>
      </c>
      <c r="D94" s="213" t="s">
        <v>147</v>
      </c>
      <c r="E94" s="214" t="s">
        <v>1705</v>
      </c>
      <c r="F94" s="215" t="s">
        <v>1706</v>
      </c>
      <c r="G94" s="216" t="s">
        <v>237</v>
      </c>
      <c r="H94" s="217">
        <v>120</v>
      </c>
      <c r="I94" s="218"/>
      <c r="J94" s="219">
        <f>ROUND(I94*H94,2)</f>
        <v>0</v>
      </c>
      <c r="K94" s="215" t="s">
        <v>19</v>
      </c>
      <c r="L94" s="45"/>
      <c r="M94" s="220" t="s">
        <v>19</v>
      </c>
      <c r="N94" s="221" t="s">
        <v>42</v>
      </c>
      <c r="O94" s="85"/>
      <c r="P94" s="222">
        <f>O94*H94</f>
        <v>0</v>
      </c>
      <c r="Q94" s="222">
        <v>0</v>
      </c>
      <c r="R94" s="222">
        <f>Q94*H94</f>
        <v>0</v>
      </c>
      <c r="S94" s="222">
        <v>0</v>
      </c>
      <c r="T94" s="223">
        <f>S94*H94</f>
        <v>0</v>
      </c>
      <c r="U94" s="39"/>
      <c r="V94" s="39"/>
      <c r="W94" s="39"/>
      <c r="X94" s="39"/>
      <c r="Y94" s="39"/>
      <c r="Z94" s="39"/>
      <c r="AA94" s="39"/>
      <c r="AB94" s="39"/>
      <c r="AC94" s="39"/>
      <c r="AD94" s="39"/>
      <c r="AE94" s="39"/>
      <c r="AR94" s="224" t="s">
        <v>152</v>
      </c>
      <c r="AT94" s="224" t="s">
        <v>147</v>
      </c>
      <c r="AU94" s="224" t="s">
        <v>79</v>
      </c>
      <c r="AY94" s="18" t="s">
        <v>144</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152</v>
      </c>
      <c r="BM94" s="224" t="s">
        <v>263</v>
      </c>
    </row>
    <row r="95" spans="1:65" s="2" customFormat="1" ht="16.5" customHeight="1">
      <c r="A95" s="39"/>
      <c r="B95" s="40"/>
      <c r="C95" s="213" t="s">
        <v>160</v>
      </c>
      <c r="D95" s="213" t="s">
        <v>147</v>
      </c>
      <c r="E95" s="214" t="s">
        <v>1707</v>
      </c>
      <c r="F95" s="215" t="s">
        <v>1708</v>
      </c>
      <c r="G95" s="216" t="s">
        <v>382</v>
      </c>
      <c r="H95" s="217">
        <v>30</v>
      </c>
      <c r="I95" s="218"/>
      <c r="J95" s="219">
        <f>ROUND(I95*H95,2)</f>
        <v>0</v>
      </c>
      <c r="K95" s="215" t="s">
        <v>19</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152</v>
      </c>
      <c r="AT95" s="224" t="s">
        <v>147</v>
      </c>
      <c r="AU95" s="224" t="s">
        <v>79</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152</v>
      </c>
      <c r="BM95" s="224" t="s">
        <v>279</v>
      </c>
    </row>
    <row r="96" spans="1:65" s="2" customFormat="1" ht="16.5" customHeight="1">
      <c r="A96" s="39"/>
      <c r="B96" s="40"/>
      <c r="C96" s="213" t="s">
        <v>228</v>
      </c>
      <c r="D96" s="213" t="s">
        <v>147</v>
      </c>
      <c r="E96" s="214" t="s">
        <v>1709</v>
      </c>
      <c r="F96" s="215" t="s">
        <v>1710</v>
      </c>
      <c r="G96" s="216" t="s">
        <v>382</v>
      </c>
      <c r="H96" s="217">
        <v>50</v>
      </c>
      <c r="I96" s="218"/>
      <c r="J96" s="219">
        <f>ROUND(I96*H96,2)</f>
        <v>0</v>
      </c>
      <c r="K96" s="215" t="s">
        <v>19</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152</v>
      </c>
      <c r="AT96" s="224" t="s">
        <v>147</v>
      </c>
      <c r="AU96" s="224" t="s">
        <v>79</v>
      </c>
      <c r="AY96" s="18" t="s">
        <v>144</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152</v>
      </c>
      <c r="BM96" s="224" t="s">
        <v>291</v>
      </c>
    </row>
    <row r="97" spans="1:65" s="2" customFormat="1" ht="16.5" customHeight="1">
      <c r="A97" s="39"/>
      <c r="B97" s="40"/>
      <c r="C97" s="213" t="s">
        <v>234</v>
      </c>
      <c r="D97" s="213" t="s">
        <v>147</v>
      </c>
      <c r="E97" s="214" t="s">
        <v>1711</v>
      </c>
      <c r="F97" s="215" t="s">
        <v>1712</v>
      </c>
      <c r="G97" s="216" t="s">
        <v>237</v>
      </c>
      <c r="H97" s="217">
        <v>200</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152</v>
      </c>
      <c r="AT97" s="224" t="s">
        <v>147</v>
      </c>
      <c r="AU97" s="224" t="s">
        <v>79</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152</v>
      </c>
      <c r="BM97" s="224" t="s">
        <v>304</v>
      </c>
    </row>
    <row r="98" spans="1:65" s="2" customFormat="1" ht="16.5" customHeight="1">
      <c r="A98" s="39"/>
      <c r="B98" s="40"/>
      <c r="C98" s="213" t="s">
        <v>240</v>
      </c>
      <c r="D98" s="213" t="s">
        <v>147</v>
      </c>
      <c r="E98" s="214" t="s">
        <v>1713</v>
      </c>
      <c r="F98" s="215" t="s">
        <v>1714</v>
      </c>
      <c r="G98" s="216" t="s">
        <v>237</v>
      </c>
      <c r="H98" s="217">
        <v>20</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152</v>
      </c>
      <c r="AT98" s="224" t="s">
        <v>147</v>
      </c>
      <c r="AU98" s="224" t="s">
        <v>79</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152</v>
      </c>
      <c r="BM98" s="224" t="s">
        <v>315</v>
      </c>
    </row>
    <row r="99" spans="1:65" s="2" customFormat="1" ht="16.5" customHeight="1">
      <c r="A99" s="39"/>
      <c r="B99" s="40"/>
      <c r="C99" s="213" t="s">
        <v>246</v>
      </c>
      <c r="D99" s="213" t="s">
        <v>147</v>
      </c>
      <c r="E99" s="214" t="s">
        <v>1715</v>
      </c>
      <c r="F99" s="215" t="s">
        <v>1716</v>
      </c>
      <c r="G99" s="216" t="s">
        <v>237</v>
      </c>
      <c r="H99" s="217">
        <v>69</v>
      </c>
      <c r="I99" s="218"/>
      <c r="J99" s="219">
        <f>ROUND(I99*H99,2)</f>
        <v>0</v>
      </c>
      <c r="K99" s="215" t="s">
        <v>19</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79</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323</v>
      </c>
    </row>
    <row r="100" spans="1:65" s="2" customFormat="1" ht="16.5" customHeight="1">
      <c r="A100" s="39"/>
      <c r="B100" s="40"/>
      <c r="C100" s="213" t="s">
        <v>251</v>
      </c>
      <c r="D100" s="213" t="s">
        <v>147</v>
      </c>
      <c r="E100" s="214" t="s">
        <v>1717</v>
      </c>
      <c r="F100" s="215" t="s">
        <v>1718</v>
      </c>
      <c r="G100" s="216" t="s">
        <v>237</v>
      </c>
      <c r="H100" s="217">
        <v>58</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152</v>
      </c>
      <c r="AT100" s="224" t="s">
        <v>147</v>
      </c>
      <c r="AU100" s="224" t="s">
        <v>79</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152</v>
      </c>
      <c r="BM100" s="224" t="s">
        <v>339</v>
      </c>
    </row>
    <row r="101" spans="1:65" s="2" customFormat="1" ht="16.5" customHeight="1">
      <c r="A101" s="39"/>
      <c r="B101" s="40"/>
      <c r="C101" s="213" t="s">
        <v>8</v>
      </c>
      <c r="D101" s="213" t="s">
        <v>147</v>
      </c>
      <c r="E101" s="214" t="s">
        <v>1719</v>
      </c>
      <c r="F101" s="215" t="s">
        <v>1720</v>
      </c>
      <c r="G101" s="216" t="s">
        <v>237</v>
      </c>
      <c r="H101" s="217">
        <v>3250</v>
      </c>
      <c r="I101" s="218"/>
      <c r="J101" s="219">
        <f>ROUND(I101*H101,2)</f>
        <v>0</v>
      </c>
      <c r="K101" s="215" t="s">
        <v>19</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152</v>
      </c>
      <c r="AT101" s="224" t="s">
        <v>147</v>
      </c>
      <c r="AU101" s="224" t="s">
        <v>79</v>
      </c>
      <c r="AY101" s="18" t="s">
        <v>144</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152</v>
      </c>
      <c r="BM101" s="224" t="s">
        <v>351</v>
      </c>
    </row>
    <row r="102" spans="1:65" s="2" customFormat="1" ht="16.5" customHeight="1">
      <c r="A102" s="39"/>
      <c r="B102" s="40"/>
      <c r="C102" s="213" t="s">
        <v>263</v>
      </c>
      <c r="D102" s="213" t="s">
        <v>147</v>
      </c>
      <c r="E102" s="214" t="s">
        <v>1721</v>
      </c>
      <c r="F102" s="215" t="s">
        <v>1722</v>
      </c>
      <c r="G102" s="216" t="s">
        <v>237</v>
      </c>
      <c r="H102" s="217">
        <v>3570</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152</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152</v>
      </c>
      <c r="BM102" s="224" t="s">
        <v>301</v>
      </c>
    </row>
    <row r="103" spans="1:65" s="2" customFormat="1" ht="16.5" customHeight="1">
      <c r="A103" s="39"/>
      <c r="B103" s="40"/>
      <c r="C103" s="213" t="s">
        <v>272</v>
      </c>
      <c r="D103" s="213" t="s">
        <v>147</v>
      </c>
      <c r="E103" s="214" t="s">
        <v>1723</v>
      </c>
      <c r="F103" s="215" t="s">
        <v>1724</v>
      </c>
      <c r="G103" s="216" t="s">
        <v>237</v>
      </c>
      <c r="H103" s="217">
        <v>690</v>
      </c>
      <c r="I103" s="218"/>
      <c r="J103" s="219">
        <f>ROUND(I103*H103,2)</f>
        <v>0</v>
      </c>
      <c r="K103" s="215" t="s">
        <v>19</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152</v>
      </c>
      <c r="AT103" s="224" t="s">
        <v>147</v>
      </c>
      <c r="AU103" s="224" t="s">
        <v>79</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152</v>
      </c>
      <c r="BM103" s="224" t="s">
        <v>406</v>
      </c>
    </row>
    <row r="104" spans="1:65" s="2" customFormat="1" ht="16.5" customHeight="1">
      <c r="A104" s="39"/>
      <c r="B104" s="40"/>
      <c r="C104" s="213" t="s">
        <v>279</v>
      </c>
      <c r="D104" s="213" t="s">
        <v>147</v>
      </c>
      <c r="E104" s="214" t="s">
        <v>1725</v>
      </c>
      <c r="F104" s="215" t="s">
        <v>1726</v>
      </c>
      <c r="G104" s="216" t="s">
        <v>237</v>
      </c>
      <c r="H104" s="217">
        <v>635</v>
      </c>
      <c r="I104" s="218"/>
      <c r="J104" s="219">
        <f>ROUND(I104*H104,2)</f>
        <v>0</v>
      </c>
      <c r="K104" s="215" t="s">
        <v>19</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152</v>
      </c>
      <c r="AT104" s="224" t="s">
        <v>147</v>
      </c>
      <c r="AU104" s="224" t="s">
        <v>79</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152</v>
      </c>
      <c r="BM104" s="224" t="s">
        <v>409</v>
      </c>
    </row>
    <row r="105" spans="1:65" s="2" customFormat="1" ht="16.5" customHeight="1">
      <c r="A105" s="39"/>
      <c r="B105" s="40"/>
      <c r="C105" s="213" t="s">
        <v>284</v>
      </c>
      <c r="D105" s="213" t="s">
        <v>147</v>
      </c>
      <c r="E105" s="214" t="s">
        <v>1727</v>
      </c>
      <c r="F105" s="215" t="s">
        <v>1728</v>
      </c>
      <c r="G105" s="216" t="s">
        <v>237</v>
      </c>
      <c r="H105" s="217">
        <v>247</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152</v>
      </c>
      <c r="AT105" s="224" t="s">
        <v>147</v>
      </c>
      <c r="AU105" s="224" t="s">
        <v>79</v>
      </c>
      <c r="AY105" s="18" t="s">
        <v>144</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152</v>
      </c>
      <c r="BM105" s="224" t="s">
        <v>412</v>
      </c>
    </row>
    <row r="106" spans="1:65" s="2" customFormat="1" ht="16.5" customHeight="1">
      <c r="A106" s="39"/>
      <c r="B106" s="40"/>
      <c r="C106" s="213" t="s">
        <v>291</v>
      </c>
      <c r="D106" s="213" t="s">
        <v>147</v>
      </c>
      <c r="E106" s="214" t="s">
        <v>1729</v>
      </c>
      <c r="F106" s="215" t="s">
        <v>1730</v>
      </c>
      <c r="G106" s="216" t="s">
        <v>237</v>
      </c>
      <c r="H106" s="217">
        <v>210</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152</v>
      </c>
      <c r="AT106" s="224" t="s">
        <v>147</v>
      </c>
      <c r="AU106" s="224" t="s">
        <v>79</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152</v>
      </c>
      <c r="BM106" s="224" t="s">
        <v>416</v>
      </c>
    </row>
    <row r="107" spans="1:65" s="2" customFormat="1" ht="16.5" customHeight="1">
      <c r="A107" s="39"/>
      <c r="B107" s="40"/>
      <c r="C107" s="213" t="s">
        <v>7</v>
      </c>
      <c r="D107" s="213" t="s">
        <v>147</v>
      </c>
      <c r="E107" s="214" t="s">
        <v>1731</v>
      </c>
      <c r="F107" s="215" t="s">
        <v>1732</v>
      </c>
      <c r="G107" s="216" t="s">
        <v>237</v>
      </c>
      <c r="H107" s="217">
        <v>42</v>
      </c>
      <c r="I107" s="218"/>
      <c r="J107" s="219">
        <f>ROUND(I107*H107,2)</f>
        <v>0</v>
      </c>
      <c r="K107" s="215" t="s">
        <v>19</v>
      </c>
      <c r="L107" s="45"/>
      <c r="M107" s="220" t="s">
        <v>19</v>
      </c>
      <c r="N107" s="221" t="s">
        <v>42</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152</v>
      </c>
      <c r="AT107" s="224" t="s">
        <v>147</v>
      </c>
      <c r="AU107" s="224" t="s">
        <v>79</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152</v>
      </c>
      <c r="BM107" s="224" t="s">
        <v>424</v>
      </c>
    </row>
    <row r="108" spans="1:65" s="2" customFormat="1" ht="16.5" customHeight="1">
      <c r="A108" s="39"/>
      <c r="B108" s="40"/>
      <c r="C108" s="213" t="s">
        <v>304</v>
      </c>
      <c r="D108" s="213" t="s">
        <v>147</v>
      </c>
      <c r="E108" s="214" t="s">
        <v>1733</v>
      </c>
      <c r="F108" s="215" t="s">
        <v>1734</v>
      </c>
      <c r="G108" s="216" t="s">
        <v>237</v>
      </c>
      <c r="H108" s="217">
        <v>168</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152</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152</v>
      </c>
      <c r="BM108" s="224" t="s">
        <v>427</v>
      </c>
    </row>
    <row r="109" spans="1:65" s="2" customFormat="1" ht="16.5" customHeight="1">
      <c r="A109" s="39"/>
      <c r="B109" s="40"/>
      <c r="C109" s="213" t="s">
        <v>309</v>
      </c>
      <c r="D109" s="213" t="s">
        <v>147</v>
      </c>
      <c r="E109" s="214" t="s">
        <v>1735</v>
      </c>
      <c r="F109" s="215" t="s">
        <v>1736</v>
      </c>
      <c r="G109" s="216" t="s">
        <v>237</v>
      </c>
      <c r="H109" s="217">
        <v>10</v>
      </c>
      <c r="I109" s="218"/>
      <c r="J109" s="219">
        <f>ROUND(I109*H109,2)</f>
        <v>0</v>
      </c>
      <c r="K109" s="215" t="s">
        <v>19</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152</v>
      </c>
      <c r="AT109" s="224" t="s">
        <v>147</v>
      </c>
      <c r="AU109" s="224" t="s">
        <v>79</v>
      </c>
      <c r="AY109" s="18" t="s">
        <v>144</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152</v>
      </c>
      <c r="BM109" s="224" t="s">
        <v>429</v>
      </c>
    </row>
    <row r="110" spans="1:65" s="2" customFormat="1" ht="16.5" customHeight="1">
      <c r="A110" s="39"/>
      <c r="B110" s="40"/>
      <c r="C110" s="213" t="s">
        <v>315</v>
      </c>
      <c r="D110" s="213" t="s">
        <v>147</v>
      </c>
      <c r="E110" s="214" t="s">
        <v>1737</v>
      </c>
      <c r="F110" s="215" t="s">
        <v>1738</v>
      </c>
      <c r="G110" s="216" t="s">
        <v>237</v>
      </c>
      <c r="H110" s="217">
        <v>40</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152</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152</v>
      </c>
      <c r="BM110" s="224" t="s">
        <v>432</v>
      </c>
    </row>
    <row r="111" spans="1:65" s="2" customFormat="1" ht="16.5" customHeight="1">
      <c r="A111" s="39"/>
      <c r="B111" s="40"/>
      <c r="C111" s="213" t="s">
        <v>319</v>
      </c>
      <c r="D111" s="213" t="s">
        <v>147</v>
      </c>
      <c r="E111" s="214" t="s">
        <v>1739</v>
      </c>
      <c r="F111" s="215" t="s">
        <v>1740</v>
      </c>
      <c r="G111" s="216" t="s">
        <v>237</v>
      </c>
      <c r="H111" s="217">
        <v>60</v>
      </c>
      <c r="I111" s="218"/>
      <c r="J111" s="219">
        <f>ROUND(I111*H111,2)</f>
        <v>0</v>
      </c>
      <c r="K111" s="215" t="s">
        <v>19</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152</v>
      </c>
      <c r="AT111" s="224" t="s">
        <v>147</v>
      </c>
      <c r="AU111" s="224" t="s">
        <v>79</v>
      </c>
      <c r="AY111" s="18" t="s">
        <v>144</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152</v>
      </c>
      <c r="BM111" s="224" t="s">
        <v>338</v>
      </c>
    </row>
    <row r="112" spans="1:65" s="2" customFormat="1" ht="16.5" customHeight="1">
      <c r="A112" s="39"/>
      <c r="B112" s="40"/>
      <c r="C112" s="213" t="s">
        <v>323</v>
      </c>
      <c r="D112" s="213" t="s">
        <v>147</v>
      </c>
      <c r="E112" s="214" t="s">
        <v>1741</v>
      </c>
      <c r="F112" s="215" t="s">
        <v>1742</v>
      </c>
      <c r="G112" s="216" t="s">
        <v>237</v>
      </c>
      <c r="H112" s="217">
        <v>380</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152</v>
      </c>
      <c r="AT112" s="224" t="s">
        <v>147</v>
      </c>
      <c r="AU112" s="224" t="s">
        <v>79</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152</v>
      </c>
      <c r="BM112" s="224" t="s">
        <v>435</v>
      </c>
    </row>
    <row r="113" spans="1:65" s="2" customFormat="1" ht="16.5" customHeight="1">
      <c r="A113" s="39"/>
      <c r="B113" s="40"/>
      <c r="C113" s="213" t="s">
        <v>331</v>
      </c>
      <c r="D113" s="213" t="s">
        <v>147</v>
      </c>
      <c r="E113" s="214" t="s">
        <v>1743</v>
      </c>
      <c r="F113" s="215" t="s">
        <v>1744</v>
      </c>
      <c r="G113" s="216" t="s">
        <v>237</v>
      </c>
      <c r="H113" s="217">
        <v>40</v>
      </c>
      <c r="I113" s="218"/>
      <c r="J113" s="219">
        <f>ROUND(I113*H113,2)</f>
        <v>0</v>
      </c>
      <c r="K113" s="215" t="s">
        <v>19</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152</v>
      </c>
      <c r="AT113" s="224" t="s">
        <v>147</v>
      </c>
      <c r="AU113" s="224" t="s">
        <v>79</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438</v>
      </c>
    </row>
    <row r="114" spans="1:65" s="2" customFormat="1" ht="16.5" customHeight="1">
      <c r="A114" s="39"/>
      <c r="B114" s="40"/>
      <c r="C114" s="213" t="s">
        <v>339</v>
      </c>
      <c r="D114" s="213" t="s">
        <v>147</v>
      </c>
      <c r="E114" s="214" t="s">
        <v>1745</v>
      </c>
      <c r="F114" s="215" t="s">
        <v>1746</v>
      </c>
      <c r="G114" s="216" t="s">
        <v>237</v>
      </c>
      <c r="H114" s="217">
        <v>60</v>
      </c>
      <c r="I114" s="218"/>
      <c r="J114" s="219">
        <f>ROUND(I114*H114,2)</f>
        <v>0</v>
      </c>
      <c r="K114" s="215" t="s">
        <v>19</v>
      </c>
      <c r="L114" s="45"/>
      <c r="M114" s="220" t="s">
        <v>19</v>
      </c>
      <c r="N114" s="221" t="s">
        <v>42</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152</v>
      </c>
      <c r="AT114" s="224" t="s">
        <v>147</v>
      </c>
      <c r="AU114" s="224" t="s">
        <v>79</v>
      </c>
      <c r="AY114" s="18" t="s">
        <v>144</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152</v>
      </c>
      <c r="BM114" s="224" t="s">
        <v>440</v>
      </c>
    </row>
    <row r="115" spans="1:65" s="2" customFormat="1" ht="16.5" customHeight="1">
      <c r="A115" s="39"/>
      <c r="B115" s="40"/>
      <c r="C115" s="213" t="s">
        <v>346</v>
      </c>
      <c r="D115" s="213" t="s">
        <v>147</v>
      </c>
      <c r="E115" s="214" t="s">
        <v>1747</v>
      </c>
      <c r="F115" s="215" t="s">
        <v>1748</v>
      </c>
      <c r="G115" s="216" t="s">
        <v>150</v>
      </c>
      <c r="H115" s="217">
        <v>6</v>
      </c>
      <c r="I115" s="218"/>
      <c r="J115" s="219">
        <f>ROUND(I115*H115,2)</f>
        <v>0</v>
      </c>
      <c r="K115" s="215" t="s">
        <v>19</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152</v>
      </c>
      <c r="AT115" s="224" t="s">
        <v>147</v>
      </c>
      <c r="AU115" s="224" t="s">
        <v>79</v>
      </c>
      <c r="AY115" s="18" t="s">
        <v>144</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152</v>
      </c>
      <c r="BM115" s="224" t="s">
        <v>442</v>
      </c>
    </row>
    <row r="116" spans="1:65" s="2" customFormat="1" ht="16.5" customHeight="1">
      <c r="A116" s="39"/>
      <c r="B116" s="40"/>
      <c r="C116" s="213" t="s">
        <v>351</v>
      </c>
      <c r="D116" s="213" t="s">
        <v>147</v>
      </c>
      <c r="E116" s="214" t="s">
        <v>1749</v>
      </c>
      <c r="F116" s="215" t="s">
        <v>1750</v>
      </c>
      <c r="G116" s="216" t="s">
        <v>382</v>
      </c>
      <c r="H116" s="217">
        <v>1</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152</v>
      </c>
      <c r="AT116" s="224" t="s">
        <v>147</v>
      </c>
      <c r="AU116" s="224" t="s">
        <v>79</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152</v>
      </c>
      <c r="BM116" s="224" t="s">
        <v>448</v>
      </c>
    </row>
    <row r="117" spans="1:65" s="2" customFormat="1" ht="16.5" customHeight="1">
      <c r="A117" s="39"/>
      <c r="B117" s="40"/>
      <c r="C117" s="213" t="s">
        <v>439</v>
      </c>
      <c r="D117" s="213" t="s">
        <v>147</v>
      </c>
      <c r="E117" s="214" t="s">
        <v>1751</v>
      </c>
      <c r="F117" s="215" t="s">
        <v>1752</v>
      </c>
      <c r="G117" s="216" t="s">
        <v>382</v>
      </c>
      <c r="H117" s="217">
        <v>1</v>
      </c>
      <c r="I117" s="218"/>
      <c r="J117" s="219">
        <f>ROUND(I117*H117,2)</f>
        <v>0</v>
      </c>
      <c r="K117" s="215" t="s">
        <v>19</v>
      </c>
      <c r="L117" s="45"/>
      <c r="M117" s="220" t="s">
        <v>19</v>
      </c>
      <c r="N117" s="221" t="s">
        <v>42</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152</v>
      </c>
      <c r="AT117" s="224" t="s">
        <v>147</v>
      </c>
      <c r="AU117" s="224" t="s">
        <v>79</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450</v>
      </c>
    </row>
    <row r="118" spans="1:65" s="2" customFormat="1" ht="16.5" customHeight="1">
      <c r="A118" s="39"/>
      <c r="B118" s="40"/>
      <c r="C118" s="213" t="s">
        <v>301</v>
      </c>
      <c r="D118" s="213" t="s">
        <v>147</v>
      </c>
      <c r="E118" s="214" t="s">
        <v>1753</v>
      </c>
      <c r="F118" s="215" t="s">
        <v>1754</v>
      </c>
      <c r="G118" s="216" t="s">
        <v>237</v>
      </c>
      <c r="H118" s="217">
        <v>200</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152</v>
      </c>
      <c r="AT118" s="224" t="s">
        <v>147</v>
      </c>
      <c r="AU118" s="224" t="s">
        <v>79</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152</v>
      </c>
      <c r="BM118" s="224" t="s">
        <v>453</v>
      </c>
    </row>
    <row r="119" spans="1:63" s="12" customFormat="1" ht="25.9" customHeight="1">
      <c r="A119" s="12"/>
      <c r="B119" s="197"/>
      <c r="C119" s="198"/>
      <c r="D119" s="199" t="s">
        <v>70</v>
      </c>
      <c r="E119" s="200" t="s">
        <v>1755</v>
      </c>
      <c r="F119" s="200" t="s">
        <v>1756</v>
      </c>
      <c r="G119" s="198"/>
      <c r="H119" s="198"/>
      <c r="I119" s="201"/>
      <c r="J119" s="202">
        <f>BK119</f>
        <v>0</v>
      </c>
      <c r="K119" s="198"/>
      <c r="L119" s="203"/>
      <c r="M119" s="204"/>
      <c r="N119" s="205"/>
      <c r="O119" s="205"/>
      <c r="P119" s="206">
        <f>SUM(P120:P136)</f>
        <v>0</v>
      </c>
      <c r="Q119" s="205"/>
      <c r="R119" s="206">
        <f>SUM(R120:R136)</f>
        <v>0</v>
      </c>
      <c r="S119" s="205"/>
      <c r="T119" s="207">
        <f>SUM(T120:T136)</f>
        <v>0</v>
      </c>
      <c r="U119" s="12"/>
      <c r="V119" s="12"/>
      <c r="W119" s="12"/>
      <c r="X119" s="12"/>
      <c r="Y119" s="12"/>
      <c r="Z119" s="12"/>
      <c r="AA119" s="12"/>
      <c r="AB119" s="12"/>
      <c r="AC119" s="12"/>
      <c r="AD119" s="12"/>
      <c r="AE119" s="12"/>
      <c r="AR119" s="208" t="s">
        <v>79</v>
      </c>
      <c r="AT119" s="209" t="s">
        <v>70</v>
      </c>
      <c r="AU119" s="209" t="s">
        <v>71</v>
      </c>
      <c r="AY119" s="208" t="s">
        <v>144</v>
      </c>
      <c r="BK119" s="210">
        <f>SUM(BK120:BK136)</f>
        <v>0</v>
      </c>
    </row>
    <row r="120" spans="1:65" s="2" customFormat="1" ht="16.5" customHeight="1">
      <c r="A120" s="39"/>
      <c r="B120" s="40"/>
      <c r="C120" s="213" t="s">
        <v>444</v>
      </c>
      <c r="D120" s="213" t="s">
        <v>147</v>
      </c>
      <c r="E120" s="214" t="s">
        <v>1757</v>
      </c>
      <c r="F120" s="215" t="s">
        <v>1758</v>
      </c>
      <c r="G120" s="216" t="s">
        <v>1692</v>
      </c>
      <c r="H120" s="217">
        <v>145</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152</v>
      </c>
      <c r="AT120" s="224" t="s">
        <v>147</v>
      </c>
      <c r="AU120" s="224" t="s">
        <v>79</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152</v>
      </c>
      <c r="BM120" s="224" t="s">
        <v>461</v>
      </c>
    </row>
    <row r="121" spans="1:65" s="2" customFormat="1" ht="16.5" customHeight="1">
      <c r="A121" s="39"/>
      <c r="B121" s="40"/>
      <c r="C121" s="213" t="s">
        <v>406</v>
      </c>
      <c r="D121" s="213" t="s">
        <v>147</v>
      </c>
      <c r="E121" s="214" t="s">
        <v>1759</v>
      </c>
      <c r="F121" s="215" t="s">
        <v>1760</v>
      </c>
      <c r="G121" s="216" t="s">
        <v>382</v>
      </c>
      <c r="H121" s="217">
        <v>119</v>
      </c>
      <c r="I121" s="218"/>
      <c r="J121" s="219">
        <f>ROUND(I121*H121,2)</f>
        <v>0</v>
      </c>
      <c r="K121" s="215" t="s">
        <v>19</v>
      </c>
      <c r="L121" s="45"/>
      <c r="M121" s="220" t="s">
        <v>19</v>
      </c>
      <c r="N121" s="221" t="s">
        <v>42</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152</v>
      </c>
      <c r="AT121" s="224" t="s">
        <v>147</v>
      </c>
      <c r="AU121" s="224" t="s">
        <v>79</v>
      </c>
      <c r="AY121" s="18" t="s">
        <v>144</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152</v>
      </c>
      <c r="BM121" s="224" t="s">
        <v>463</v>
      </c>
    </row>
    <row r="122" spans="1:65" s="2" customFormat="1" ht="16.5" customHeight="1">
      <c r="A122" s="39"/>
      <c r="B122" s="40"/>
      <c r="C122" s="213" t="s">
        <v>449</v>
      </c>
      <c r="D122" s="213" t="s">
        <v>147</v>
      </c>
      <c r="E122" s="214" t="s">
        <v>1761</v>
      </c>
      <c r="F122" s="215" t="s">
        <v>1762</v>
      </c>
      <c r="G122" s="216" t="s">
        <v>237</v>
      </c>
      <c r="H122" s="217">
        <v>2</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152</v>
      </c>
      <c r="AT122" s="224" t="s">
        <v>147</v>
      </c>
      <c r="AU122" s="224" t="s">
        <v>79</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152</v>
      </c>
      <c r="BM122" s="224" t="s">
        <v>466</v>
      </c>
    </row>
    <row r="123" spans="1:65" s="2" customFormat="1" ht="16.5" customHeight="1">
      <c r="A123" s="39"/>
      <c r="B123" s="40"/>
      <c r="C123" s="213" t="s">
        <v>409</v>
      </c>
      <c r="D123" s="213" t="s">
        <v>147</v>
      </c>
      <c r="E123" s="214" t="s">
        <v>1763</v>
      </c>
      <c r="F123" s="215" t="s">
        <v>1764</v>
      </c>
      <c r="G123" s="216" t="s">
        <v>382</v>
      </c>
      <c r="H123" s="217">
        <v>2</v>
      </c>
      <c r="I123" s="218"/>
      <c r="J123" s="219">
        <f>ROUND(I123*H123,2)</f>
        <v>0</v>
      </c>
      <c r="K123" s="215" t="s">
        <v>19</v>
      </c>
      <c r="L123" s="45"/>
      <c r="M123" s="220" t="s">
        <v>19</v>
      </c>
      <c r="N123" s="221" t="s">
        <v>42</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152</v>
      </c>
      <c r="AT123" s="224" t="s">
        <v>147</v>
      </c>
      <c r="AU123" s="224" t="s">
        <v>79</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472</v>
      </c>
    </row>
    <row r="124" spans="1:65" s="2" customFormat="1" ht="16.5" customHeight="1">
      <c r="A124" s="39"/>
      <c r="B124" s="40"/>
      <c r="C124" s="213" t="s">
        <v>455</v>
      </c>
      <c r="D124" s="213" t="s">
        <v>147</v>
      </c>
      <c r="E124" s="214" t="s">
        <v>1765</v>
      </c>
      <c r="F124" s="215" t="s">
        <v>1766</v>
      </c>
      <c r="G124" s="216" t="s">
        <v>382</v>
      </c>
      <c r="H124" s="217">
        <v>2</v>
      </c>
      <c r="I124" s="218"/>
      <c r="J124" s="219">
        <f>ROUND(I124*H124,2)</f>
        <v>0</v>
      </c>
      <c r="K124" s="215" t="s">
        <v>19</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152</v>
      </c>
      <c r="AT124" s="224" t="s">
        <v>147</v>
      </c>
      <c r="AU124" s="224" t="s">
        <v>79</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152</v>
      </c>
      <c r="BM124" s="224" t="s">
        <v>474</v>
      </c>
    </row>
    <row r="125" spans="1:65" s="2" customFormat="1" ht="16.5" customHeight="1">
      <c r="A125" s="39"/>
      <c r="B125" s="40"/>
      <c r="C125" s="213" t="s">
        <v>412</v>
      </c>
      <c r="D125" s="213" t="s">
        <v>147</v>
      </c>
      <c r="E125" s="214" t="s">
        <v>1767</v>
      </c>
      <c r="F125" s="215" t="s">
        <v>1768</v>
      </c>
      <c r="G125" s="216" t="s">
        <v>382</v>
      </c>
      <c r="H125" s="217">
        <v>20</v>
      </c>
      <c r="I125" s="218"/>
      <c r="J125" s="219">
        <f>ROUND(I125*H125,2)</f>
        <v>0</v>
      </c>
      <c r="K125" s="215" t="s">
        <v>19</v>
      </c>
      <c r="L125" s="45"/>
      <c r="M125" s="220" t="s">
        <v>19</v>
      </c>
      <c r="N125" s="221" t="s">
        <v>42</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152</v>
      </c>
      <c r="AT125" s="224" t="s">
        <v>147</v>
      </c>
      <c r="AU125" s="224" t="s">
        <v>79</v>
      </c>
      <c r="AY125" s="18" t="s">
        <v>144</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152</v>
      </c>
      <c r="BM125" s="224" t="s">
        <v>477</v>
      </c>
    </row>
    <row r="126" spans="1:65" s="2" customFormat="1" ht="16.5" customHeight="1">
      <c r="A126" s="39"/>
      <c r="B126" s="40"/>
      <c r="C126" s="213" t="s">
        <v>462</v>
      </c>
      <c r="D126" s="213" t="s">
        <v>147</v>
      </c>
      <c r="E126" s="214" t="s">
        <v>1769</v>
      </c>
      <c r="F126" s="215" t="s">
        <v>1770</v>
      </c>
      <c r="G126" s="216" t="s">
        <v>382</v>
      </c>
      <c r="H126" s="217">
        <v>5</v>
      </c>
      <c r="I126" s="218"/>
      <c r="J126" s="219">
        <f>ROUND(I126*H126,2)</f>
        <v>0</v>
      </c>
      <c r="K126" s="215" t="s">
        <v>19</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152</v>
      </c>
      <c r="AT126" s="224" t="s">
        <v>147</v>
      </c>
      <c r="AU126" s="224" t="s">
        <v>79</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152</v>
      </c>
      <c r="BM126" s="224" t="s">
        <v>483</v>
      </c>
    </row>
    <row r="127" spans="1:65" s="2" customFormat="1" ht="16.5" customHeight="1">
      <c r="A127" s="39"/>
      <c r="B127" s="40"/>
      <c r="C127" s="213" t="s">
        <v>416</v>
      </c>
      <c r="D127" s="213" t="s">
        <v>147</v>
      </c>
      <c r="E127" s="214" t="s">
        <v>1771</v>
      </c>
      <c r="F127" s="215" t="s">
        <v>1772</v>
      </c>
      <c r="G127" s="216" t="s">
        <v>382</v>
      </c>
      <c r="H127" s="217">
        <v>5</v>
      </c>
      <c r="I127" s="218"/>
      <c r="J127" s="219">
        <f>ROUND(I127*H127,2)</f>
        <v>0</v>
      </c>
      <c r="K127" s="215" t="s">
        <v>19</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152</v>
      </c>
      <c r="AT127" s="224" t="s">
        <v>147</v>
      </c>
      <c r="AU127" s="224" t="s">
        <v>79</v>
      </c>
      <c r="AY127" s="18" t="s">
        <v>144</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152</v>
      </c>
      <c r="BM127" s="224" t="s">
        <v>485</v>
      </c>
    </row>
    <row r="128" spans="1:65" s="2" customFormat="1" ht="16.5" customHeight="1">
      <c r="A128" s="39"/>
      <c r="B128" s="40"/>
      <c r="C128" s="213" t="s">
        <v>467</v>
      </c>
      <c r="D128" s="213" t="s">
        <v>147</v>
      </c>
      <c r="E128" s="214" t="s">
        <v>1773</v>
      </c>
      <c r="F128" s="215" t="s">
        <v>1774</v>
      </c>
      <c r="G128" s="216" t="s">
        <v>382</v>
      </c>
      <c r="H128" s="217">
        <v>47</v>
      </c>
      <c r="I128" s="218"/>
      <c r="J128" s="219">
        <f>ROUND(I128*H128,2)</f>
        <v>0</v>
      </c>
      <c r="K128" s="215" t="s">
        <v>19</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152</v>
      </c>
      <c r="AT128" s="224" t="s">
        <v>147</v>
      </c>
      <c r="AU128" s="224" t="s">
        <v>79</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152</v>
      </c>
      <c r="BM128" s="224" t="s">
        <v>488</v>
      </c>
    </row>
    <row r="129" spans="1:65" s="2" customFormat="1" ht="16.5" customHeight="1">
      <c r="A129" s="39"/>
      <c r="B129" s="40"/>
      <c r="C129" s="213" t="s">
        <v>424</v>
      </c>
      <c r="D129" s="213" t="s">
        <v>147</v>
      </c>
      <c r="E129" s="214" t="s">
        <v>1775</v>
      </c>
      <c r="F129" s="215" t="s">
        <v>1776</v>
      </c>
      <c r="G129" s="216" t="s">
        <v>382</v>
      </c>
      <c r="H129" s="217">
        <v>15</v>
      </c>
      <c r="I129" s="218"/>
      <c r="J129" s="219">
        <f>ROUND(I129*H129,2)</f>
        <v>0</v>
      </c>
      <c r="K129" s="215" t="s">
        <v>19</v>
      </c>
      <c r="L129" s="45"/>
      <c r="M129" s="220" t="s">
        <v>19</v>
      </c>
      <c r="N129" s="221" t="s">
        <v>42</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152</v>
      </c>
      <c r="AT129" s="224" t="s">
        <v>147</v>
      </c>
      <c r="AU129" s="224" t="s">
        <v>79</v>
      </c>
      <c r="AY129" s="18" t="s">
        <v>144</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152</v>
      </c>
      <c r="BM129" s="224" t="s">
        <v>1087</v>
      </c>
    </row>
    <row r="130" spans="1:65" s="2" customFormat="1" ht="16.5" customHeight="1">
      <c r="A130" s="39"/>
      <c r="B130" s="40"/>
      <c r="C130" s="213" t="s">
        <v>473</v>
      </c>
      <c r="D130" s="213" t="s">
        <v>147</v>
      </c>
      <c r="E130" s="214" t="s">
        <v>1777</v>
      </c>
      <c r="F130" s="215" t="s">
        <v>1778</v>
      </c>
      <c r="G130" s="216" t="s">
        <v>382</v>
      </c>
      <c r="H130" s="217">
        <v>15</v>
      </c>
      <c r="I130" s="218"/>
      <c r="J130" s="219">
        <f>ROUND(I130*H130,2)</f>
        <v>0</v>
      </c>
      <c r="K130" s="215" t="s">
        <v>19</v>
      </c>
      <c r="L130" s="45"/>
      <c r="M130" s="220" t="s">
        <v>19</v>
      </c>
      <c r="N130" s="221" t="s">
        <v>42</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152</v>
      </c>
      <c r="AT130" s="224" t="s">
        <v>147</v>
      </c>
      <c r="AU130" s="224" t="s">
        <v>79</v>
      </c>
      <c r="AY130" s="18" t="s">
        <v>144</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152</v>
      </c>
      <c r="BM130" s="224" t="s">
        <v>1090</v>
      </c>
    </row>
    <row r="131" spans="1:65" s="2" customFormat="1" ht="16.5" customHeight="1">
      <c r="A131" s="39"/>
      <c r="B131" s="40"/>
      <c r="C131" s="213" t="s">
        <v>427</v>
      </c>
      <c r="D131" s="213" t="s">
        <v>147</v>
      </c>
      <c r="E131" s="214" t="s">
        <v>1779</v>
      </c>
      <c r="F131" s="215" t="s">
        <v>1780</v>
      </c>
      <c r="G131" s="216" t="s">
        <v>382</v>
      </c>
      <c r="H131" s="217">
        <v>26</v>
      </c>
      <c r="I131" s="218"/>
      <c r="J131" s="219">
        <f>ROUND(I131*H131,2)</f>
        <v>0</v>
      </c>
      <c r="K131" s="215" t="s">
        <v>19</v>
      </c>
      <c r="L131" s="45"/>
      <c r="M131" s="220" t="s">
        <v>19</v>
      </c>
      <c r="N131" s="221" t="s">
        <v>42</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152</v>
      </c>
      <c r="AT131" s="224" t="s">
        <v>147</v>
      </c>
      <c r="AU131" s="224" t="s">
        <v>79</v>
      </c>
      <c r="AY131" s="18" t="s">
        <v>144</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152</v>
      </c>
      <c r="BM131" s="224" t="s">
        <v>493</v>
      </c>
    </row>
    <row r="132" spans="1:65" s="2" customFormat="1" ht="16.5" customHeight="1">
      <c r="A132" s="39"/>
      <c r="B132" s="40"/>
      <c r="C132" s="213" t="s">
        <v>479</v>
      </c>
      <c r="D132" s="213" t="s">
        <v>147</v>
      </c>
      <c r="E132" s="214" t="s">
        <v>1781</v>
      </c>
      <c r="F132" s="215" t="s">
        <v>1782</v>
      </c>
      <c r="G132" s="216" t="s">
        <v>382</v>
      </c>
      <c r="H132" s="217">
        <v>10</v>
      </c>
      <c r="I132" s="218"/>
      <c r="J132" s="219">
        <f>ROUND(I132*H132,2)</f>
        <v>0</v>
      </c>
      <c r="K132" s="215" t="s">
        <v>19</v>
      </c>
      <c r="L132" s="45"/>
      <c r="M132" s="220" t="s">
        <v>19</v>
      </c>
      <c r="N132" s="221" t="s">
        <v>42</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152</v>
      </c>
      <c r="AT132" s="224" t="s">
        <v>147</v>
      </c>
      <c r="AU132" s="224" t="s">
        <v>79</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152</v>
      </c>
      <c r="BM132" s="224" t="s">
        <v>1095</v>
      </c>
    </row>
    <row r="133" spans="1:65" s="2" customFormat="1" ht="16.5" customHeight="1">
      <c r="A133" s="39"/>
      <c r="B133" s="40"/>
      <c r="C133" s="213" t="s">
        <v>429</v>
      </c>
      <c r="D133" s="213" t="s">
        <v>147</v>
      </c>
      <c r="E133" s="214" t="s">
        <v>1783</v>
      </c>
      <c r="F133" s="215" t="s">
        <v>1784</v>
      </c>
      <c r="G133" s="216" t="s">
        <v>1692</v>
      </c>
      <c r="H133" s="217">
        <v>5</v>
      </c>
      <c r="I133" s="218"/>
      <c r="J133" s="219">
        <f>ROUND(I133*H133,2)</f>
        <v>0</v>
      </c>
      <c r="K133" s="215" t="s">
        <v>19</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152</v>
      </c>
      <c r="AT133" s="224" t="s">
        <v>147</v>
      </c>
      <c r="AU133" s="224" t="s">
        <v>79</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152</v>
      </c>
      <c r="BM133" s="224" t="s">
        <v>1098</v>
      </c>
    </row>
    <row r="134" spans="1:65" s="2" customFormat="1" ht="16.5" customHeight="1">
      <c r="A134" s="39"/>
      <c r="B134" s="40"/>
      <c r="C134" s="213" t="s">
        <v>484</v>
      </c>
      <c r="D134" s="213" t="s">
        <v>147</v>
      </c>
      <c r="E134" s="214" t="s">
        <v>1785</v>
      </c>
      <c r="F134" s="215" t="s">
        <v>1786</v>
      </c>
      <c r="G134" s="216" t="s">
        <v>1692</v>
      </c>
      <c r="H134" s="217">
        <v>11</v>
      </c>
      <c r="I134" s="218"/>
      <c r="J134" s="219">
        <f>ROUND(I134*H134,2)</f>
        <v>0</v>
      </c>
      <c r="K134" s="215" t="s">
        <v>19</v>
      </c>
      <c r="L134" s="45"/>
      <c r="M134" s="220" t="s">
        <v>19</v>
      </c>
      <c r="N134" s="221" t="s">
        <v>42</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152</v>
      </c>
      <c r="AT134" s="224" t="s">
        <v>147</v>
      </c>
      <c r="AU134" s="224" t="s">
        <v>79</v>
      </c>
      <c r="AY134" s="18" t="s">
        <v>144</v>
      </c>
      <c r="BE134" s="225">
        <f>IF(N134="základní",J134,0)</f>
        <v>0</v>
      </c>
      <c r="BF134" s="225">
        <f>IF(N134="snížená",J134,0)</f>
        <v>0</v>
      </c>
      <c r="BG134" s="225">
        <f>IF(N134="zákl. přenesená",J134,0)</f>
        <v>0</v>
      </c>
      <c r="BH134" s="225">
        <f>IF(N134="sníž. přenesená",J134,0)</f>
        <v>0</v>
      </c>
      <c r="BI134" s="225">
        <f>IF(N134="nulová",J134,0)</f>
        <v>0</v>
      </c>
      <c r="BJ134" s="18" t="s">
        <v>79</v>
      </c>
      <c r="BK134" s="225">
        <f>ROUND(I134*H134,2)</f>
        <v>0</v>
      </c>
      <c r="BL134" s="18" t="s">
        <v>152</v>
      </c>
      <c r="BM134" s="224" t="s">
        <v>495</v>
      </c>
    </row>
    <row r="135" spans="1:65" s="2" customFormat="1" ht="16.5" customHeight="1">
      <c r="A135" s="39"/>
      <c r="B135" s="40"/>
      <c r="C135" s="213" t="s">
        <v>432</v>
      </c>
      <c r="D135" s="213" t="s">
        <v>147</v>
      </c>
      <c r="E135" s="214" t="s">
        <v>1787</v>
      </c>
      <c r="F135" s="215" t="s">
        <v>1788</v>
      </c>
      <c r="G135" s="216" t="s">
        <v>1692</v>
      </c>
      <c r="H135" s="217">
        <v>11</v>
      </c>
      <c r="I135" s="218"/>
      <c r="J135" s="219">
        <f>ROUND(I135*H135,2)</f>
        <v>0</v>
      </c>
      <c r="K135" s="215" t="s">
        <v>19</v>
      </c>
      <c r="L135" s="45"/>
      <c r="M135" s="220" t="s">
        <v>19</v>
      </c>
      <c r="N135" s="221" t="s">
        <v>42</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152</v>
      </c>
      <c r="AT135" s="224" t="s">
        <v>147</v>
      </c>
      <c r="AU135" s="224" t="s">
        <v>79</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152</v>
      </c>
      <c r="BM135" s="224" t="s">
        <v>1103</v>
      </c>
    </row>
    <row r="136" spans="1:65" s="2" customFormat="1" ht="16.5" customHeight="1">
      <c r="A136" s="39"/>
      <c r="B136" s="40"/>
      <c r="C136" s="213" t="s">
        <v>490</v>
      </c>
      <c r="D136" s="213" t="s">
        <v>147</v>
      </c>
      <c r="E136" s="214" t="s">
        <v>1789</v>
      </c>
      <c r="F136" s="215" t="s">
        <v>1790</v>
      </c>
      <c r="G136" s="216" t="s">
        <v>382</v>
      </c>
      <c r="H136" s="217">
        <v>5</v>
      </c>
      <c r="I136" s="218"/>
      <c r="J136" s="219">
        <f>ROUND(I136*H136,2)</f>
        <v>0</v>
      </c>
      <c r="K136" s="215" t="s">
        <v>19</v>
      </c>
      <c r="L136" s="45"/>
      <c r="M136" s="220" t="s">
        <v>19</v>
      </c>
      <c r="N136" s="221" t="s">
        <v>42</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152</v>
      </c>
      <c r="AT136" s="224" t="s">
        <v>147</v>
      </c>
      <c r="AU136" s="224" t="s">
        <v>79</v>
      </c>
      <c r="AY136" s="18" t="s">
        <v>144</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152</v>
      </c>
      <c r="BM136" s="224" t="s">
        <v>1106</v>
      </c>
    </row>
    <row r="137" spans="1:63" s="12" customFormat="1" ht="25.9" customHeight="1">
      <c r="A137" s="12"/>
      <c r="B137" s="197"/>
      <c r="C137" s="198"/>
      <c r="D137" s="199" t="s">
        <v>70</v>
      </c>
      <c r="E137" s="200" t="s">
        <v>1791</v>
      </c>
      <c r="F137" s="200" t="s">
        <v>1792</v>
      </c>
      <c r="G137" s="198"/>
      <c r="H137" s="198"/>
      <c r="I137" s="201"/>
      <c r="J137" s="202">
        <f>BK137</f>
        <v>0</v>
      </c>
      <c r="K137" s="198"/>
      <c r="L137" s="203"/>
      <c r="M137" s="204"/>
      <c r="N137" s="205"/>
      <c r="O137" s="205"/>
      <c r="P137" s="206">
        <f>SUM(P138:P142)</f>
        <v>0</v>
      </c>
      <c r="Q137" s="205"/>
      <c r="R137" s="206">
        <f>SUM(R138:R142)</f>
        <v>0</v>
      </c>
      <c r="S137" s="205"/>
      <c r="T137" s="207">
        <f>SUM(T138:T142)</f>
        <v>0</v>
      </c>
      <c r="U137" s="12"/>
      <c r="V137" s="12"/>
      <c r="W137" s="12"/>
      <c r="X137" s="12"/>
      <c r="Y137" s="12"/>
      <c r="Z137" s="12"/>
      <c r="AA137" s="12"/>
      <c r="AB137" s="12"/>
      <c r="AC137" s="12"/>
      <c r="AD137" s="12"/>
      <c r="AE137" s="12"/>
      <c r="AR137" s="208" t="s">
        <v>79</v>
      </c>
      <c r="AT137" s="209" t="s">
        <v>70</v>
      </c>
      <c r="AU137" s="209" t="s">
        <v>71</v>
      </c>
      <c r="AY137" s="208" t="s">
        <v>144</v>
      </c>
      <c r="BK137" s="210">
        <f>SUM(BK138:BK142)</f>
        <v>0</v>
      </c>
    </row>
    <row r="138" spans="1:65" s="2" customFormat="1" ht="16.5" customHeight="1">
      <c r="A138" s="39"/>
      <c r="B138" s="40"/>
      <c r="C138" s="213" t="s">
        <v>338</v>
      </c>
      <c r="D138" s="213" t="s">
        <v>147</v>
      </c>
      <c r="E138" s="214" t="s">
        <v>1688</v>
      </c>
      <c r="F138" s="215" t="s">
        <v>1793</v>
      </c>
      <c r="G138" s="216" t="s">
        <v>1794</v>
      </c>
      <c r="H138" s="217">
        <v>340</v>
      </c>
      <c r="I138" s="218"/>
      <c r="J138" s="219">
        <f>ROUND(I138*H138,2)</f>
        <v>0</v>
      </c>
      <c r="K138" s="215" t="s">
        <v>19</v>
      </c>
      <c r="L138" s="45"/>
      <c r="M138" s="220" t="s">
        <v>19</v>
      </c>
      <c r="N138" s="221" t="s">
        <v>42</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152</v>
      </c>
      <c r="AT138" s="224" t="s">
        <v>147</v>
      </c>
      <c r="AU138" s="224" t="s">
        <v>79</v>
      </c>
      <c r="AY138" s="18" t="s">
        <v>144</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152</v>
      </c>
      <c r="BM138" s="224" t="s">
        <v>343</v>
      </c>
    </row>
    <row r="139" spans="1:65" s="2" customFormat="1" ht="16.5" customHeight="1">
      <c r="A139" s="39"/>
      <c r="B139" s="40"/>
      <c r="C139" s="213" t="s">
        <v>496</v>
      </c>
      <c r="D139" s="213" t="s">
        <v>147</v>
      </c>
      <c r="E139" s="214" t="s">
        <v>1755</v>
      </c>
      <c r="F139" s="215" t="s">
        <v>1795</v>
      </c>
      <c r="G139" s="216" t="s">
        <v>1796</v>
      </c>
      <c r="H139" s="217">
        <v>340</v>
      </c>
      <c r="I139" s="218"/>
      <c r="J139" s="219">
        <f>ROUND(I139*H139,2)</f>
        <v>0</v>
      </c>
      <c r="K139" s="215" t="s">
        <v>19</v>
      </c>
      <c r="L139" s="45"/>
      <c r="M139" s="220" t="s">
        <v>19</v>
      </c>
      <c r="N139" s="221" t="s">
        <v>42</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152</v>
      </c>
      <c r="AT139" s="224" t="s">
        <v>147</v>
      </c>
      <c r="AU139" s="224" t="s">
        <v>79</v>
      </c>
      <c r="AY139" s="18" t="s">
        <v>144</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152</v>
      </c>
      <c r="BM139" s="224" t="s">
        <v>501</v>
      </c>
    </row>
    <row r="140" spans="1:65" s="2" customFormat="1" ht="16.5" customHeight="1">
      <c r="A140" s="39"/>
      <c r="B140" s="40"/>
      <c r="C140" s="213" t="s">
        <v>435</v>
      </c>
      <c r="D140" s="213" t="s">
        <v>147</v>
      </c>
      <c r="E140" s="214" t="s">
        <v>1791</v>
      </c>
      <c r="F140" s="215" t="s">
        <v>1797</v>
      </c>
      <c r="G140" s="216" t="s">
        <v>1794</v>
      </c>
      <c r="H140" s="217">
        <v>340</v>
      </c>
      <c r="I140" s="218"/>
      <c r="J140" s="219">
        <f>ROUND(I140*H140,2)</f>
        <v>0</v>
      </c>
      <c r="K140" s="215" t="s">
        <v>19</v>
      </c>
      <c r="L140" s="45"/>
      <c r="M140" s="220" t="s">
        <v>19</v>
      </c>
      <c r="N140" s="221" t="s">
        <v>42</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152</v>
      </c>
      <c r="AT140" s="224" t="s">
        <v>147</v>
      </c>
      <c r="AU140" s="224" t="s">
        <v>79</v>
      </c>
      <c r="AY140" s="18" t="s">
        <v>144</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152</v>
      </c>
      <c r="BM140" s="224" t="s">
        <v>503</v>
      </c>
    </row>
    <row r="141" spans="1:65" s="2" customFormat="1" ht="16.5" customHeight="1">
      <c r="A141" s="39"/>
      <c r="B141" s="40"/>
      <c r="C141" s="213" t="s">
        <v>502</v>
      </c>
      <c r="D141" s="213" t="s">
        <v>147</v>
      </c>
      <c r="E141" s="214" t="s">
        <v>1798</v>
      </c>
      <c r="F141" s="215" t="s">
        <v>1799</v>
      </c>
      <c r="G141" s="216" t="s">
        <v>1796</v>
      </c>
      <c r="H141" s="217">
        <v>5</v>
      </c>
      <c r="I141" s="218"/>
      <c r="J141" s="219">
        <f>ROUND(I141*H141,2)</f>
        <v>0</v>
      </c>
      <c r="K141" s="215" t="s">
        <v>19</v>
      </c>
      <c r="L141" s="45"/>
      <c r="M141" s="220" t="s">
        <v>19</v>
      </c>
      <c r="N141" s="221" t="s">
        <v>42</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152</v>
      </c>
      <c r="AT141" s="224" t="s">
        <v>147</v>
      </c>
      <c r="AU141" s="224" t="s">
        <v>79</v>
      </c>
      <c r="AY141" s="18" t="s">
        <v>144</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152</v>
      </c>
      <c r="BM141" s="224" t="s">
        <v>507</v>
      </c>
    </row>
    <row r="142" spans="1:65" s="2" customFormat="1" ht="16.5" customHeight="1">
      <c r="A142" s="39"/>
      <c r="B142" s="40"/>
      <c r="C142" s="213" t="s">
        <v>438</v>
      </c>
      <c r="D142" s="213" t="s">
        <v>147</v>
      </c>
      <c r="E142" s="214" t="s">
        <v>1800</v>
      </c>
      <c r="F142" s="215" t="s">
        <v>1801</v>
      </c>
      <c r="G142" s="216" t="s">
        <v>1796</v>
      </c>
      <c r="H142" s="217">
        <v>340</v>
      </c>
      <c r="I142" s="218"/>
      <c r="J142" s="219">
        <f>ROUND(I142*H142,2)</f>
        <v>0</v>
      </c>
      <c r="K142" s="215" t="s">
        <v>19</v>
      </c>
      <c r="L142" s="45"/>
      <c r="M142" s="220" t="s">
        <v>19</v>
      </c>
      <c r="N142" s="221" t="s">
        <v>42</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152</v>
      </c>
      <c r="AT142" s="224" t="s">
        <v>147</v>
      </c>
      <c r="AU142" s="224" t="s">
        <v>79</v>
      </c>
      <c r="AY142" s="18" t="s">
        <v>144</v>
      </c>
      <c r="BE142" s="225">
        <f>IF(N142="základní",J142,0)</f>
        <v>0</v>
      </c>
      <c r="BF142" s="225">
        <f>IF(N142="snížená",J142,0)</f>
        <v>0</v>
      </c>
      <c r="BG142" s="225">
        <f>IF(N142="zákl. přenesená",J142,0)</f>
        <v>0</v>
      </c>
      <c r="BH142" s="225">
        <f>IF(N142="sníž. přenesená",J142,0)</f>
        <v>0</v>
      </c>
      <c r="BI142" s="225">
        <f>IF(N142="nulová",J142,0)</f>
        <v>0</v>
      </c>
      <c r="BJ142" s="18" t="s">
        <v>79</v>
      </c>
      <c r="BK142" s="225">
        <f>ROUND(I142*H142,2)</f>
        <v>0</v>
      </c>
      <c r="BL142" s="18" t="s">
        <v>152</v>
      </c>
      <c r="BM142" s="224" t="s">
        <v>511</v>
      </c>
    </row>
    <row r="143" spans="1:63" s="12" customFormat="1" ht="25.9" customHeight="1">
      <c r="A143" s="12"/>
      <c r="B143" s="197"/>
      <c r="C143" s="198"/>
      <c r="D143" s="199" t="s">
        <v>70</v>
      </c>
      <c r="E143" s="200" t="s">
        <v>1798</v>
      </c>
      <c r="F143" s="200" t="s">
        <v>1802</v>
      </c>
      <c r="G143" s="198"/>
      <c r="H143" s="198"/>
      <c r="I143" s="201"/>
      <c r="J143" s="202">
        <f>BK143</f>
        <v>0</v>
      </c>
      <c r="K143" s="198"/>
      <c r="L143" s="203"/>
      <c r="M143" s="204"/>
      <c r="N143" s="205"/>
      <c r="O143" s="205"/>
      <c r="P143" s="206">
        <f>SUM(P144:P182)</f>
        <v>0</v>
      </c>
      <c r="Q143" s="205"/>
      <c r="R143" s="206">
        <f>SUM(R144:R182)</f>
        <v>0</v>
      </c>
      <c r="S143" s="205"/>
      <c r="T143" s="207">
        <f>SUM(T144:T182)</f>
        <v>0</v>
      </c>
      <c r="U143" s="12"/>
      <c r="V143" s="12"/>
      <c r="W143" s="12"/>
      <c r="X143" s="12"/>
      <c r="Y143" s="12"/>
      <c r="Z143" s="12"/>
      <c r="AA143" s="12"/>
      <c r="AB143" s="12"/>
      <c r="AC143" s="12"/>
      <c r="AD143" s="12"/>
      <c r="AE143" s="12"/>
      <c r="AR143" s="208" t="s">
        <v>79</v>
      </c>
      <c r="AT143" s="209" t="s">
        <v>70</v>
      </c>
      <c r="AU143" s="209" t="s">
        <v>71</v>
      </c>
      <c r="AY143" s="208" t="s">
        <v>144</v>
      </c>
      <c r="BK143" s="210">
        <f>SUM(BK144:BK182)</f>
        <v>0</v>
      </c>
    </row>
    <row r="144" spans="1:65" s="2" customFormat="1" ht="16.5" customHeight="1">
      <c r="A144" s="39"/>
      <c r="B144" s="40"/>
      <c r="C144" s="213" t="s">
        <v>508</v>
      </c>
      <c r="D144" s="213" t="s">
        <v>147</v>
      </c>
      <c r="E144" s="214" t="s">
        <v>1803</v>
      </c>
      <c r="F144" s="215" t="s">
        <v>1804</v>
      </c>
      <c r="G144" s="216" t="s">
        <v>237</v>
      </c>
      <c r="H144" s="217">
        <v>60</v>
      </c>
      <c r="I144" s="218"/>
      <c r="J144" s="219">
        <f>ROUND(I144*H144,2)</f>
        <v>0</v>
      </c>
      <c r="K144" s="215" t="s">
        <v>19</v>
      </c>
      <c r="L144" s="45"/>
      <c r="M144" s="220" t="s">
        <v>19</v>
      </c>
      <c r="N144" s="221" t="s">
        <v>42</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152</v>
      </c>
      <c r="AT144" s="224" t="s">
        <v>147</v>
      </c>
      <c r="AU144" s="224" t="s">
        <v>79</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152</v>
      </c>
      <c r="BM144" s="224" t="s">
        <v>514</v>
      </c>
    </row>
    <row r="145" spans="1:65" s="2" customFormat="1" ht="16.5" customHeight="1">
      <c r="A145" s="39"/>
      <c r="B145" s="40"/>
      <c r="C145" s="213" t="s">
        <v>440</v>
      </c>
      <c r="D145" s="213" t="s">
        <v>147</v>
      </c>
      <c r="E145" s="214" t="s">
        <v>1805</v>
      </c>
      <c r="F145" s="215" t="s">
        <v>1806</v>
      </c>
      <c r="G145" s="216" t="s">
        <v>237</v>
      </c>
      <c r="H145" s="217">
        <v>30</v>
      </c>
      <c r="I145" s="218"/>
      <c r="J145" s="219">
        <f>ROUND(I145*H145,2)</f>
        <v>0</v>
      </c>
      <c r="K145" s="215" t="s">
        <v>19</v>
      </c>
      <c r="L145" s="45"/>
      <c r="M145" s="220" t="s">
        <v>19</v>
      </c>
      <c r="N145" s="221" t="s">
        <v>42</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152</v>
      </c>
      <c r="AT145" s="224" t="s">
        <v>147</v>
      </c>
      <c r="AU145" s="224" t="s">
        <v>79</v>
      </c>
      <c r="AY145" s="18" t="s">
        <v>144</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152</v>
      </c>
      <c r="BM145" s="224" t="s">
        <v>518</v>
      </c>
    </row>
    <row r="146" spans="1:65" s="2" customFormat="1" ht="16.5" customHeight="1">
      <c r="A146" s="39"/>
      <c r="B146" s="40"/>
      <c r="C146" s="213" t="s">
        <v>515</v>
      </c>
      <c r="D146" s="213" t="s">
        <v>147</v>
      </c>
      <c r="E146" s="214" t="s">
        <v>1807</v>
      </c>
      <c r="F146" s="215" t="s">
        <v>1808</v>
      </c>
      <c r="G146" s="216" t="s">
        <v>298</v>
      </c>
      <c r="H146" s="217">
        <v>69</v>
      </c>
      <c r="I146" s="218"/>
      <c r="J146" s="219">
        <f>ROUND(I146*H146,2)</f>
        <v>0</v>
      </c>
      <c r="K146" s="215" t="s">
        <v>19</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152</v>
      </c>
      <c r="AT146" s="224" t="s">
        <v>147</v>
      </c>
      <c r="AU146" s="224" t="s">
        <v>79</v>
      </c>
      <c r="AY146" s="18" t="s">
        <v>144</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152</v>
      </c>
      <c r="BM146" s="224" t="s">
        <v>521</v>
      </c>
    </row>
    <row r="147" spans="1:65" s="2" customFormat="1" ht="16.5" customHeight="1">
      <c r="A147" s="39"/>
      <c r="B147" s="40"/>
      <c r="C147" s="213" t="s">
        <v>442</v>
      </c>
      <c r="D147" s="213" t="s">
        <v>147</v>
      </c>
      <c r="E147" s="214" t="s">
        <v>1809</v>
      </c>
      <c r="F147" s="215" t="s">
        <v>1810</v>
      </c>
      <c r="G147" s="216" t="s">
        <v>298</v>
      </c>
      <c r="H147" s="217">
        <v>58</v>
      </c>
      <c r="I147" s="218"/>
      <c r="J147" s="219">
        <f>ROUND(I147*H147,2)</f>
        <v>0</v>
      </c>
      <c r="K147" s="215" t="s">
        <v>19</v>
      </c>
      <c r="L147" s="45"/>
      <c r="M147" s="220" t="s">
        <v>19</v>
      </c>
      <c r="N147" s="221" t="s">
        <v>42</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152</v>
      </c>
      <c r="AT147" s="224" t="s">
        <v>147</v>
      </c>
      <c r="AU147" s="224" t="s">
        <v>79</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152</v>
      </c>
      <c r="BM147" s="224" t="s">
        <v>525</v>
      </c>
    </row>
    <row r="148" spans="1:65" s="2" customFormat="1" ht="16.5" customHeight="1">
      <c r="A148" s="39"/>
      <c r="B148" s="40"/>
      <c r="C148" s="213" t="s">
        <v>522</v>
      </c>
      <c r="D148" s="213" t="s">
        <v>147</v>
      </c>
      <c r="E148" s="214" t="s">
        <v>1811</v>
      </c>
      <c r="F148" s="215" t="s">
        <v>1812</v>
      </c>
      <c r="G148" s="216" t="s">
        <v>298</v>
      </c>
      <c r="H148" s="217">
        <v>20</v>
      </c>
      <c r="I148" s="218"/>
      <c r="J148" s="219">
        <f>ROUND(I148*H148,2)</f>
        <v>0</v>
      </c>
      <c r="K148" s="215" t="s">
        <v>19</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152</v>
      </c>
      <c r="AT148" s="224" t="s">
        <v>147</v>
      </c>
      <c r="AU148" s="224" t="s">
        <v>79</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529</v>
      </c>
    </row>
    <row r="149" spans="1:65" s="2" customFormat="1" ht="16.5" customHeight="1">
      <c r="A149" s="39"/>
      <c r="B149" s="40"/>
      <c r="C149" s="213" t="s">
        <v>448</v>
      </c>
      <c r="D149" s="213" t="s">
        <v>147</v>
      </c>
      <c r="E149" s="214" t="s">
        <v>1813</v>
      </c>
      <c r="F149" s="215" t="s">
        <v>1814</v>
      </c>
      <c r="G149" s="216" t="s">
        <v>298</v>
      </c>
      <c r="H149" s="217">
        <v>200</v>
      </c>
      <c r="I149" s="218"/>
      <c r="J149" s="219">
        <f>ROUND(I149*H149,2)</f>
        <v>0</v>
      </c>
      <c r="K149" s="215" t="s">
        <v>19</v>
      </c>
      <c r="L149" s="45"/>
      <c r="M149" s="220" t="s">
        <v>19</v>
      </c>
      <c r="N149" s="221" t="s">
        <v>42</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152</v>
      </c>
      <c r="AT149" s="224" t="s">
        <v>147</v>
      </c>
      <c r="AU149" s="224" t="s">
        <v>79</v>
      </c>
      <c r="AY149" s="18" t="s">
        <v>144</v>
      </c>
      <c r="BE149" s="225">
        <f>IF(N149="základní",J149,0)</f>
        <v>0</v>
      </c>
      <c r="BF149" s="225">
        <f>IF(N149="snížená",J149,0)</f>
        <v>0</v>
      </c>
      <c r="BG149" s="225">
        <f>IF(N149="zákl. přenesená",J149,0)</f>
        <v>0</v>
      </c>
      <c r="BH149" s="225">
        <f>IF(N149="sníž. přenesená",J149,0)</f>
        <v>0</v>
      </c>
      <c r="BI149" s="225">
        <f>IF(N149="nulová",J149,0)</f>
        <v>0</v>
      </c>
      <c r="BJ149" s="18" t="s">
        <v>79</v>
      </c>
      <c r="BK149" s="225">
        <f>ROUND(I149*H149,2)</f>
        <v>0</v>
      </c>
      <c r="BL149" s="18" t="s">
        <v>152</v>
      </c>
      <c r="BM149" s="224" t="s">
        <v>534</v>
      </c>
    </row>
    <row r="150" spans="1:65" s="2" customFormat="1" ht="16.5" customHeight="1">
      <c r="A150" s="39"/>
      <c r="B150" s="40"/>
      <c r="C150" s="213" t="s">
        <v>530</v>
      </c>
      <c r="D150" s="213" t="s">
        <v>147</v>
      </c>
      <c r="E150" s="214" t="s">
        <v>1815</v>
      </c>
      <c r="F150" s="215" t="s">
        <v>1816</v>
      </c>
      <c r="G150" s="216" t="s">
        <v>298</v>
      </c>
      <c r="H150" s="217">
        <v>635</v>
      </c>
      <c r="I150" s="218"/>
      <c r="J150" s="219">
        <f>ROUND(I150*H150,2)</f>
        <v>0</v>
      </c>
      <c r="K150" s="215" t="s">
        <v>19</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152</v>
      </c>
      <c r="AT150" s="224" t="s">
        <v>147</v>
      </c>
      <c r="AU150" s="224" t="s">
        <v>79</v>
      </c>
      <c r="AY150" s="18" t="s">
        <v>144</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152</v>
      </c>
      <c r="BM150" s="224" t="s">
        <v>537</v>
      </c>
    </row>
    <row r="151" spans="1:65" s="2" customFormat="1" ht="16.5" customHeight="1">
      <c r="A151" s="39"/>
      <c r="B151" s="40"/>
      <c r="C151" s="213" t="s">
        <v>450</v>
      </c>
      <c r="D151" s="213" t="s">
        <v>147</v>
      </c>
      <c r="E151" s="214" t="s">
        <v>1817</v>
      </c>
      <c r="F151" s="215" t="s">
        <v>1818</v>
      </c>
      <c r="G151" s="216" t="s">
        <v>298</v>
      </c>
      <c r="H151" s="217">
        <v>40</v>
      </c>
      <c r="I151" s="218"/>
      <c r="J151" s="219">
        <f>ROUND(I151*H151,2)</f>
        <v>0</v>
      </c>
      <c r="K151" s="215" t="s">
        <v>19</v>
      </c>
      <c r="L151" s="45"/>
      <c r="M151" s="220" t="s">
        <v>19</v>
      </c>
      <c r="N151" s="221" t="s">
        <v>42</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152</v>
      </c>
      <c r="AT151" s="224" t="s">
        <v>147</v>
      </c>
      <c r="AU151" s="224" t="s">
        <v>79</v>
      </c>
      <c r="AY151" s="18" t="s">
        <v>144</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152</v>
      </c>
      <c r="BM151" s="224" t="s">
        <v>540</v>
      </c>
    </row>
    <row r="152" spans="1:65" s="2" customFormat="1" ht="16.5" customHeight="1">
      <c r="A152" s="39"/>
      <c r="B152" s="40"/>
      <c r="C152" s="213" t="s">
        <v>538</v>
      </c>
      <c r="D152" s="213" t="s">
        <v>147</v>
      </c>
      <c r="E152" s="214" t="s">
        <v>1819</v>
      </c>
      <c r="F152" s="215" t="s">
        <v>1820</v>
      </c>
      <c r="G152" s="216" t="s">
        <v>298</v>
      </c>
      <c r="H152" s="217">
        <v>247</v>
      </c>
      <c r="I152" s="218"/>
      <c r="J152" s="219">
        <f>ROUND(I152*H152,2)</f>
        <v>0</v>
      </c>
      <c r="K152" s="215" t="s">
        <v>19</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152</v>
      </c>
      <c r="AT152" s="224" t="s">
        <v>147</v>
      </c>
      <c r="AU152" s="224" t="s">
        <v>79</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1261</v>
      </c>
    </row>
    <row r="153" spans="1:65" s="2" customFormat="1" ht="16.5" customHeight="1">
      <c r="A153" s="39"/>
      <c r="B153" s="40"/>
      <c r="C153" s="213" t="s">
        <v>453</v>
      </c>
      <c r="D153" s="213" t="s">
        <v>147</v>
      </c>
      <c r="E153" s="214" t="s">
        <v>1821</v>
      </c>
      <c r="F153" s="215" t="s">
        <v>1822</v>
      </c>
      <c r="G153" s="216" t="s">
        <v>298</v>
      </c>
      <c r="H153" s="217">
        <v>210</v>
      </c>
      <c r="I153" s="218"/>
      <c r="J153" s="219">
        <f>ROUND(I153*H153,2)</f>
        <v>0</v>
      </c>
      <c r="K153" s="215" t="s">
        <v>19</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152</v>
      </c>
      <c r="AT153" s="224" t="s">
        <v>147</v>
      </c>
      <c r="AU153" s="224" t="s">
        <v>79</v>
      </c>
      <c r="AY153" s="18" t="s">
        <v>144</v>
      </c>
      <c r="BE153" s="225">
        <f>IF(N153="základní",J153,0)</f>
        <v>0</v>
      </c>
      <c r="BF153" s="225">
        <f>IF(N153="snížená",J153,0)</f>
        <v>0</v>
      </c>
      <c r="BG153" s="225">
        <f>IF(N153="zákl. přenesená",J153,0)</f>
        <v>0</v>
      </c>
      <c r="BH153" s="225">
        <f>IF(N153="sníž. přenesená",J153,0)</f>
        <v>0</v>
      </c>
      <c r="BI153" s="225">
        <f>IF(N153="nulová",J153,0)</f>
        <v>0</v>
      </c>
      <c r="BJ153" s="18" t="s">
        <v>79</v>
      </c>
      <c r="BK153" s="225">
        <f>ROUND(I153*H153,2)</f>
        <v>0</v>
      </c>
      <c r="BL153" s="18" t="s">
        <v>152</v>
      </c>
      <c r="BM153" s="224" t="s">
        <v>1263</v>
      </c>
    </row>
    <row r="154" spans="1:65" s="2" customFormat="1" ht="16.5" customHeight="1">
      <c r="A154" s="39"/>
      <c r="B154" s="40"/>
      <c r="C154" s="213" t="s">
        <v>1264</v>
      </c>
      <c r="D154" s="213" t="s">
        <v>147</v>
      </c>
      <c r="E154" s="214" t="s">
        <v>1823</v>
      </c>
      <c r="F154" s="215" t="s">
        <v>1824</v>
      </c>
      <c r="G154" s="216" t="s">
        <v>298</v>
      </c>
      <c r="H154" s="217">
        <v>168</v>
      </c>
      <c r="I154" s="218"/>
      <c r="J154" s="219">
        <f>ROUND(I154*H154,2)</f>
        <v>0</v>
      </c>
      <c r="K154" s="215" t="s">
        <v>19</v>
      </c>
      <c r="L154" s="45"/>
      <c r="M154" s="220" t="s">
        <v>19</v>
      </c>
      <c r="N154" s="221" t="s">
        <v>42</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152</v>
      </c>
      <c r="AT154" s="224" t="s">
        <v>147</v>
      </c>
      <c r="AU154" s="224" t="s">
        <v>79</v>
      </c>
      <c r="AY154" s="18" t="s">
        <v>144</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152</v>
      </c>
      <c r="BM154" s="224" t="s">
        <v>1266</v>
      </c>
    </row>
    <row r="155" spans="1:65" s="2" customFormat="1" ht="16.5" customHeight="1">
      <c r="A155" s="39"/>
      <c r="B155" s="40"/>
      <c r="C155" s="213" t="s">
        <v>461</v>
      </c>
      <c r="D155" s="213" t="s">
        <v>147</v>
      </c>
      <c r="E155" s="214" t="s">
        <v>1825</v>
      </c>
      <c r="F155" s="215" t="s">
        <v>1826</v>
      </c>
      <c r="G155" s="216" t="s">
        <v>298</v>
      </c>
      <c r="H155" s="217">
        <v>42</v>
      </c>
      <c r="I155" s="218"/>
      <c r="J155" s="219">
        <f>ROUND(I155*H155,2)</f>
        <v>0</v>
      </c>
      <c r="K155" s="215" t="s">
        <v>19</v>
      </c>
      <c r="L155" s="45"/>
      <c r="M155" s="220" t="s">
        <v>19</v>
      </c>
      <c r="N155" s="221" t="s">
        <v>42</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152</v>
      </c>
      <c r="AT155" s="224" t="s">
        <v>147</v>
      </c>
      <c r="AU155" s="224" t="s">
        <v>79</v>
      </c>
      <c r="AY155" s="18" t="s">
        <v>144</v>
      </c>
      <c r="BE155" s="225">
        <f>IF(N155="základní",J155,0)</f>
        <v>0</v>
      </c>
      <c r="BF155" s="225">
        <f>IF(N155="snížená",J155,0)</f>
        <v>0</v>
      </c>
      <c r="BG155" s="225">
        <f>IF(N155="zákl. přenesená",J155,0)</f>
        <v>0</v>
      </c>
      <c r="BH155" s="225">
        <f>IF(N155="sníž. přenesená",J155,0)</f>
        <v>0</v>
      </c>
      <c r="BI155" s="225">
        <f>IF(N155="nulová",J155,0)</f>
        <v>0</v>
      </c>
      <c r="BJ155" s="18" t="s">
        <v>79</v>
      </c>
      <c r="BK155" s="225">
        <f>ROUND(I155*H155,2)</f>
        <v>0</v>
      </c>
      <c r="BL155" s="18" t="s">
        <v>152</v>
      </c>
      <c r="BM155" s="224" t="s">
        <v>1268</v>
      </c>
    </row>
    <row r="156" spans="1:65" s="2" customFormat="1" ht="16.5" customHeight="1">
      <c r="A156" s="39"/>
      <c r="B156" s="40"/>
      <c r="C156" s="213" t="s">
        <v>1269</v>
      </c>
      <c r="D156" s="213" t="s">
        <v>147</v>
      </c>
      <c r="E156" s="214" t="s">
        <v>1827</v>
      </c>
      <c r="F156" s="215" t="s">
        <v>1828</v>
      </c>
      <c r="G156" s="216" t="s">
        <v>298</v>
      </c>
      <c r="H156" s="217">
        <v>10</v>
      </c>
      <c r="I156" s="218"/>
      <c r="J156" s="219">
        <f>ROUND(I156*H156,2)</f>
        <v>0</v>
      </c>
      <c r="K156" s="215" t="s">
        <v>19</v>
      </c>
      <c r="L156" s="45"/>
      <c r="M156" s="220" t="s">
        <v>19</v>
      </c>
      <c r="N156" s="221" t="s">
        <v>42</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152</v>
      </c>
      <c r="AT156" s="224" t="s">
        <v>147</v>
      </c>
      <c r="AU156" s="224" t="s">
        <v>79</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152</v>
      </c>
      <c r="BM156" s="224" t="s">
        <v>1272</v>
      </c>
    </row>
    <row r="157" spans="1:65" s="2" customFormat="1" ht="16.5" customHeight="1">
      <c r="A157" s="39"/>
      <c r="B157" s="40"/>
      <c r="C157" s="213" t="s">
        <v>463</v>
      </c>
      <c r="D157" s="213" t="s">
        <v>147</v>
      </c>
      <c r="E157" s="214" t="s">
        <v>1829</v>
      </c>
      <c r="F157" s="215" t="s">
        <v>1830</v>
      </c>
      <c r="G157" s="216" t="s">
        <v>298</v>
      </c>
      <c r="H157" s="217">
        <v>60</v>
      </c>
      <c r="I157" s="218"/>
      <c r="J157" s="219">
        <f>ROUND(I157*H157,2)</f>
        <v>0</v>
      </c>
      <c r="K157" s="215" t="s">
        <v>19</v>
      </c>
      <c r="L157" s="45"/>
      <c r="M157" s="220" t="s">
        <v>19</v>
      </c>
      <c r="N157" s="221" t="s">
        <v>42</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152</v>
      </c>
      <c r="AT157" s="224" t="s">
        <v>147</v>
      </c>
      <c r="AU157" s="224" t="s">
        <v>79</v>
      </c>
      <c r="AY157" s="18" t="s">
        <v>144</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152</v>
      </c>
      <c r="BM157" s="224" t="s">
        <v>1275</v>
      </c>
    </row>
    <row r="158" spans="1:65" s="2" customFormat="1" ht="16.5" customHeight="1">
      <c r="A158" s="39"/>
      <c r="B158" s="40"/>
      <c r="C158" s="213" t="s">
        <v>1276</v>
      </c>
      <c r="D158" s="213" t="s">
        <v>147</v>
      </c>
      <c r="E158" s="214" t="s">
        <v>1831</v>
      </c>
      <c r="F158" s="215" t="s">
        <v>1832</v>
      </c>
      <c r="G158" s="216" t="s">
        <v>298</v>
      </c>
      <c r="H158" s="217">
        <v>3250</v>
      </c>
      <c r="I158" s="218"/>
      <c r="J158" s="219">
        <f>ROUND(I158*H158,2)</f>
        <v>0</v>
      </c>
      <c r="K158" s="215" t="s">
        <v>19</v>
      </c>
      <c r="L158" s="45"/>
      <c r="M158" s="220" t="s">
        <v>19</v>
      </c>
      <c r="N158" s="221" t="s">
        <v>42</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152</v>
      </c>
      <c r="AT158" s="224" t="s">
        <v>147</v>
      </c>
      <c r="AU158" s="224" t="s">
        <v>79</v>
      </c>
      <c r="AY158" s="18" t="s">
        <v>144</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152</v>
      </c>
      <c r="BM158" s="224" t="s">
        <v>1278</v>
      </c>
    </row>
    <row r="159" spans="1:65" s="2" customFormat="1" ht="16.5" customHeight="1">
      <c r="A159" s="39"/>
      <c r="B159" s="40"/>
      <c r="C159" s="213" t="s">
        <v>466</v>
      </c>
      <c r="D159" s="213" t="s">
        <v>147</v>
      </c>
      <c r="E159" s="214" t="s">
        <v>1833</v>
      </c>
      <c r="F159" s="215" t="s">
        <v>1834</v>
      </c>
      <c r="G159" s="216" t="s">
        <v>298</v>
      </c>
      <c r="H159" s="217">
        <v>3570</v>
      </c>
      <c r="I159" s="218"/>
      <c r="J159" s="219">
        <f>ROUND(I159*H159,2)</f>
        <v>0</v>
      </c>
      <c r="K159" s="215" t="s">
        <v>19</v>
      </c>
      <c r="L159" s="45"/>
      <c r="M159" s="220" t="s">
        <v>19</v>
      </c>
      <c r="N159" s="221" t="s">
        <v>42</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152</v>
      </c>
      <c r="AT159" s="224" t="s">
        <v>147</v>
      </c>
      <c r="AU159" s="224" t="s">
        <v>79</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152</v>
      </c>
      <c r="BM159" s="224" t="s">
        <v>1280</v>
      </c>
    </row>
    <row r="160" spans="1:65" s="2" customFormat="1" ht="16.5" customHeight="1">
      <c r="A160" s="39"/>
      <c r="B160" s="40"/>
      <c r="C160" s="213" t="s">
        <v>1283</v>
      </c>
      <c r="D160" s="213" t="s">
        <v>147</v>
      </c>
      <c r="E160" s="214" t="s">
        <v>1835</v>
      </c>
      <c r="F160" s="215" t="s">
        <v>1836</v>
      </c>
      <c r="G160" s="216" t="s">
        <v>298</v>
      </c>
      <c r="H160" s="217">
        <v>690</v>
      </c>
      <c r="I160" s="218"/>
      <c r="J160" s="219">
        <f>ROUND(I160*H160,2)</f>
        <v>0</v>
      </c>
      <c r="K160" s="215" t="s">
        <v>19</v>
      </c>
      <c r="L160" s="45"/>
      <c r="M160" s="220" t="s">
        <v>19</v>
      </c>
      <c r="N160" s="221" t="s">
        <v>42</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152</v>
      </c>
      <c r="AT160" s="224" t="s">
        <v>147</v>
      </c>
      <c r="AU160" s="224" t="s">
        <v>79</v>
      </c>
      <c r="AY160" s="18" t="s">
        <v>144</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152</v>
      </c>
      <c r="BM160" s="224" t="s">
        <v>1285</v>
      </c>
    </row>
    <row r="161" spans="1:65" s="2" customFormat="1" ht="16.5" customHeight="1">
      <c r="A161" s="39"/>
      <c r="B161" s="40"/>
      <c r="C161" s="213" t="s">
        <v>472</v>
      </c>
      <c r="D161" s="213" t="s">
        <v>147</v>
      </c>
      <c r="E161" s="214" t="s">
        <v>1837</v>
      </c>
      <c r="F161" s="215" t="s">
        <v>1838</v>
      </c>
      <c r="G161" s="216" t="s">
        <v>298</v>
      </c>
      <c r="H161" s="217">
        <v>40</v>
      </c>
      <c r="I161" s="218"/>
      <c r="J161" s="219">
        <f>ROUND(I161*H161,2)</f>
        <v>0</v>
      </c>
      <c r="K161" s="215" t="s">
        <v>19</v>
      </c>
      <c r="L161" s="45"/>
      <c r="M161" s="220" t="s">
        <v>19</v>
      </c>
      <c r="N161" s="221" t="s">
        <v>42</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152</v>
      </c>
      <c r="AT161" s="224" t="s">
        <v>147</v>
      </c>
      <c r="AU161" s="224" t="s">
        <v>79</v>
      </c>
      <c r="AY161" s="18" t="s">
        <v>144</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152</v>
      </c>
      <c r="BM161" s="224" t="s">
        <v>1288</v>
      </c>
    </row>
    <row r="162" spans="1:65" s="2" customFormat="1" ht="16.5" customHeight="1">
      <c r="A162" s="39"/>
      <c r="B162" s="40"/>
      <c r="C162" s="213" t="s">
        <v>1289</v>
      </c>
      <c r="D162" s="213" t="s">
        <v>147</v>
      </c>
      <c r="E162" s="214" t="s">
        <v>1839</v>
      </c>
      <c r="F162" s="215" t="s">
        <v>1840</v>
      </c>
      <c r="G162" s="216" t="s">
        <v>1841</v>
      </c>
      <c r="H162" s="217">
        <v>41</v>
      </c>
      <c r="I162" s="218"/>
      <c r="J162" s="219">
        <f>ROUND(I162*H162,2)</f>
        <v>0</v>
      </c>
      <c r="K162" s="215" t="s">
        <v>19</v>
      </c>
      <c r="L162" s="45"/>
      <c r="M162" s="220" t="s">
        <v>19</v>
      </c>
      <c r="N162" s="221" t="s">
        <v>42</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152</v>
      </c>
      <c r="AT162" s="224" t="s">
        <v>147</v>
      </c>
      <c r="AU162" s="224" t="s">
        <v>79</v>
      </c>
      <c r="AY162" s="18" t="s">
        <v>144</v>
      </c>
      <c r="BE162" s="225">
        <f>IF(N162="základní",J162,0)</f>
        <v>0</v>
      </c>
      <c r="BF162" s="225">
        <f>IF(N162="snížená",J162,0)</f>
        <v>0</v>
      </c>
      <c r="BG162" s="225">
        <f>IF(N162="zákl. přenesená",J162,0)</f>
        <v>0</v>
      </c>
      <c r="BH162" s="225">
        <f>IF(N162="sníž. přenesená",J162,0)</f>
        <v>0</v>
      </c>
      <c r="BI162" s="225">
        <f>IF(N162="nulová",J162,0)</f>
        <v>0</v>
      </c>
      <c r="BJ162" s="18" t="s">
        <v>79</v>
      </c>
      <c r="BK162" s="225">
        <f>ROUND(I162*H162,2)</f>
        <v>0</v>
      </c>
      <c r="BL162" s="18" t="s">
        <v>152</v>
      </c>
      <c r="BM162" s="224" t="s">
        <v>1291</v>
      </c>
    </row>
    <row r="163" spans="1:65" s="2" customFormat="1" ht="16.5" customHeight="1">
      <c r="A163" s="39"/>
      <c r="B163" s="40"/>
      <c r="C163" s="213" t="s">
        <v>474</v>
      </c>
      <c r="D163" s="213" t="s">
        <v>147</v>
      </c>
      <c r="E163" s="214" t="s">
        <v>1842</v>
      </c>
      <c r="F163" s="215" t="s">
        <v>1843</v>
      </c>
      <c r="G163" s="216" t="s">
        <v>1692</v>
      </c>
      <c r="H163" s="217">
        <v>20</v>
      </c>
      <c r="I163" s="218"/>
      <c r="J163" s="219">
        <f>ROUND(I163*H163,2)</f>
        <v>0</v>
      </c>
      <c r="K163" s="215" t="s">
        <v>19</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152</v>
      </c>
      <c r="AT163" s="224" t="s">
        <v>147</v>
      </c>
      <c r="AU163" s="224" t="s">
        <v>79</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1293</v>
      </c>
    </row>
    <row r="164" spans="1:65" s="2" customFormat="1" ht="16.5" customHeight="1">
      <c r="A164" s="39"/>
      <c r="B164" s="40"/>
      <c r="C164" s="213" t="s">
        <v>1294</v>
      </c>
      <c r="D164" s="213" t="s">
        <v>147</v>
      </c>
      <c r="E164" s="214" t="s">
        <v>1844</v>
      </c>
      <c r="F164" s="215" t="s">
        <v>1845</v>
      </c>
      <c r="G164" s="216" t="s">
        <v>1692</v>
      </c>
      <c r="H164" s="217">
        <v>80</v>
      </c>
      <c r="I164" s="218"/>
      <c r="J164" s="219">
        <f>ROUND(I164*H164,2)</f>
        <v>0</v>
      </c>
      <c r="K164" s="215" t="s">
        <v>19</v>
      </c>
      <c r="L164" s="45"/>
      <c r="M164" s="220" t="s">
        <v>19</v>
      </c>
      <c r="N164" s="221" t="s">
        <v>42</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152</v>
      </c>
      <c r="AT164" s="224" t="s">
        <v>147</v>
      </c>
      <c r="AU164" s="224" t="s">
        <v>79</v>
      </c>
      <c r="AY164" s="18" t="s">
        <v>144</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152</v>
      </c>
      <c r="BM164" s="224" t="s">
        <v>1296</v>
      </c>
    </row>
    <row r="165" spans="1:65" s="2" customFormat="1" ht="16.5" customHeight="1">
      <c r="A165" s="39"/>
      <c r="B165" s="40"/>
      <c r="C165" s="213" t="s">
        <v>477</v>
      </c>
      <c r="D165" s="213" t="s">
        <v>147</v>
      </c>
      <c r="E165" s="214" t="s">
        <v>1846</v>
      </c>
      <c r="F165" s="215" t="s">
        <v>1847</v>
      </c>
      <c r="G165" s="216" t="s">
        <v>1692</v>
      </c>
      <c r="H165" s="217">
        <v>40</v>
      </c>
      <c r="I165" s="218"/>
      <c r="J165" s="219">
        <f>ROUND(I165*H165,2)</f>
        <v>0</v>
      </c>
      <c r="K165" s="215" t="s">
        <v>19</v>
      </c>
      <c r="L165" s="45"/>
      <c r="M165" s="220" t="s">
        <v>19</v>
      </c>
      <c r="N165" s="221" t="s">
        <v>42</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152</v>
      </c>
      <c r="AT165" s="224" t="s">
        <v>147</v>
      </c>
      <c r="AU165" s="224" t="s">
        <v>79</v>
      </c>
      <c r="AY165" s="18" t="s">
        <v>144</v>
      </c>
      <c r="BE165" s="225">
        <f>IF(N165="základní",J165,0)</f>
        <v>0</v>
      </c>
      <c r="BF165" s="225">
        <f>IF(N165="snížená",J165,0)</f>
        <v>0</v>
      </c>
      <c r="BG165" s="225">
        <f>IF(N165="zákl. přenesená",J165,0)</f>
        <v>0</v>
      </c>
      <c r="BH165" s="225">
        <f>IF(N165="sníž. přenesená",J165,0)</f>
        <v>0</v>
      </c>
      <c r="BI165" s="225">
        <f>IF(N165="nulová",J165,0)</f>
        <v>0</v>
      </c>
      <c r="BJ165" s="18" t="s">
        <v>79</v>
      </c>
      <c r="BK165" s="225">
        <f>ROUND(I165*H165,2)</f>
        <v>0</v>
      </c>
      <c r="BL165" s="18" t="s">
        <v>152</v>
      </c>
      <c r="BM165" s="224" t="s">
        <v>1298</v>
      </c>
    </row>
    <row r="166" spans="1:65" s="2" customFormat="1" ht="16.5" customHeight="1">
      <c r="A166" s="39"/>
      <c r="B166" s="40"/>
      <c r="C166" s="213" t="s">
        <v>1299</v>
      </c>
      <c r="D166" s="213" t="s">
        <v>147</v>
      </c>
      <c r="E166" s="214" t="s">
        <v>1848</v>
      </c>
      <c r="F166" s="215" t="s">
        <v>1849</v>
      </c>
      <c r="G166" s="216" t="s">
        <v>528</v>
      </c>
      <c r="H166" s="217">
        <v>40</v>
      </c>
      <c r="I166" s="218"/>
      <c r="J166" s="219">
        <f>ROUND(I166*H166,2)</f>
        <v>0</v>
      </c>
      <c r="K166" s="215" t="s">
        <v>19</v>
      </c>
      <c r="L166" s="45"/>
      <c r="M166" s="220" t="s">
        <v>19</v>
      </c>
      <c r="N166" s="221" t="s">
        <v>42</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152</v>
      </c>
      <c r="AT166" s="224" t="s">
        <v>147</v>
      </c>
      <c r="AU166" s="224" t="s">
        <v>79</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152</v>
      </c>
      <c r="BM166" s="224" t="s">
        <v>1301</v>
      </c>
    </row>
    <row r="167" spans="1:65" s="2" customFormat="1" ht="16.5" customHeight="1">
      <c r="A167" s="39"/>
      <c r="B167" s="40"/>
      <c r="C167" s="213" t="s">
        <v>483</v>
      </c>
      <c r="D167" s="213" t="s">
        <v>147</v>
      </c>
      <c r="E167" s="214" t="s">
        <v>1850</v>
      </c>
      <c r="F167" s="215" t="s">
        <v>1851</v>
      </c>
      <c r="G167" s="216" t="s">
        <v>1692</v>
      </c>
      <c r="H167" s="217">
        <v>240</v>
      </c>
      <c r="I167" s="218"/>
      <c r="J167" s="219">
        <f>ROUND(I167*H167,2)</f>
        <v>0</v>
      </c>
      <c r="K167" s="215" t="s">
        <v>19</v>
      </c>
      <c r="L167" s="45"/>
      <c r="M167" s="220" t="s">
        <v>19</v>
      </c>
      <c r="N167" s="221" t="s">
        <v>42</v>
      </c>
      <c r="O167" s="85"/>
      <c r="P167" s="222">
        <f>O167*H167</f>
        <v>0</v>
      </c>
      <c r="Q167" s="222">
        <v>0</v>
      </c>
      <c r="R167" s="222">
        <f>Q167*H167</f>
        <v>0</v>
      </c>
      <c r="S167" s="222">
        <v>0</v>
      </c>
      <c r="T167" s="223">
        <f>S167*H167</f>
        <v>0</v>
      </c>
      <c r="U167" s="39"/>
      <c r="V167" s="39"/>
      <c r="W167" s="39"/>
      <c r="X167" s="39"/>
      <c r="Y167" s="39"/>
      <c r="Z167" s="39"/>
      <c r="AA167" s="39"/>
      <c r="AB167" s="39"/>
      <c r="AC167" s="39"/>
      <c r="AD167" s="39"/>
      <c r="AE167" s="39"/>
      <c r="AR167" s="224" t="s">
        <v>152</v>
      </c>
      <c r="AT167" s="224" t="s">
        <v>147</v>
      </c>
      <c r="AU167" s="224" t="s">
        <v>79</v>
      </c>
      <c r="AY167" s="18" t="s">
        <v>144</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152</v>
      </c>
      <c r="BM167" s="224" t="s">
        <v>1303</v>
      </c>
    </row>
    <row r="168" spans="1:65" s="2" customFormat="1" ht="16.5" customHeight="1">
      <c r="A168" s="39"/>
      <c r="B168" s="40"/>
      <c r="C168" s="213" t="s">
        <v>1304</v>
      </c>
      <c r="D168" s="213" t="s">
        <v>147</v>
      </c>
      <c r="E168" s="214" t="s">
        <v>1852</v>
      </c>
      <c r="F168" s="215" t="s">
        <v>1853</v>
      </c>
      <c r="G168" s="216" t="s">
        <v>382</v>
      </c>
      <c r="H168" s="217">
        <v>184</v>
      </c>
      <c r="I168" s="218"/>
      <c r="J168" s="219">
        <f>ROUND(I168*H168,2)</f>
        <v>0</v>
      </c>
      <c r="K168" s="215" t="s">
        <v>19</v>
      </c>
      <c r="L168" s="45"/>
      <c r="M168" s="220" t="s">
        <v>19</v>
      </c>
      <c r="N168" s="221" t="s">
        <v>42</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152</v>
      </c>
      <c r="AT168" s="224" t="s">
        <v>147</v>
      </c>
      <c r="AU168" s="224" t="s">
        <v>79</v>
      </c>
      <c r="AY168" s="18" t="s">
        <v>144</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152</v>
      </c>
      <c r="BM168" s="224" t="s">
        <v>1307</v>
      </c>
    </row>
    <row r="169" spans="1:65" s="2" customFormat="1" ht="16.5" customHeight="1">
      <c r="A169" s="39"/>
      <c r="B169" s="40"/>
      <c r="C169" s="213" t="s">
        <v>485</v>
      </c>
      <c r="D169" s="213" t="s">
        <v>147</v>
      </c>
      <c r="E169" s="214" t="s">
        <v>1854</v>
      </c>
      <c r="F169" s="215" t="s">
        <v>1855</v>
      </c>
      <c r="G169" s="216" t="s">
        <v>1841</v>
      </c>
      <c r="H169" s="217">
        <v>90</v>
      </c>
      <c r="I169" s="218"/>
      <c r="J169" s="219">
        <f>ROUND(I169*H169,2)</f>
        <v>0</v>
      </c>
      <c r="K169" s="215" t="s">
        <v>19</v>
      </c>
      <c r="L169" s="45"/>
      <c r="M169" s="220" t="s">
        <v>19</v>
      </c>
      <c r="N169" s="221" t="s">
        <v>42</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152</v>
      </c>
      <c r="AT169" s="224" t="s">
        <v>147</v>
      </c>
      <c r="AU169" s="224" t="s">
        <v>79</v>
      </c>
      <c r="AY169" s="18" t="s">
        <v>144</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152</v>
      </c>
      <c r="BM169" s="224" t="s">
        <v>1309</v>
      </c>
    </row>
    <row r="170" spans="1:65" s="2" customFormat="1" ht="16.5" customHeight="1">
      <c r="A170" s="39"/>
      <c r="B170" s="40"/>
      <c r="C170" s="213" t="s">
        <v>1310</v>
      </c>
      <c r="D170" s="213" t="s">
        <v>147</v>
      </c>
      <c r="E170" s="214" t="s">
        <v>1856</v>
      </c>
      <c r="F170" s="215" t="s">
        <v>1857</v>
      </c>
      <c r="G170" s="216" t="s">
        <v>1841</v>
      </c>
      <c r="H170" s="217">
        <v>30</v>
      </c>
      <c r="I170" s="218"/>
      <c r="J170" s="219">
        <f>ROUND(I170*H170,2)</f>
        <v>0</v>
      </c>
      <c r="K170" s="215" t="s">
        <v>19</v>
      </c>
      <c r="L170" s="45"/>
      <c r="M170" s="220" t="s">
        <v>19</v>
      </c>
      <c r="N170" s="221" t="s">
        <v>42</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152</v>
      </c>
      <c r="AT170" s="224" t="s">
        <v>147</v>
      </c>
      <c r="AU170" s="224" t="s">
        <v>79</v>
      </c>
      <c r="AY170" s="18" t="s">
        <v>144</v>
      </c>
      <c r="BE170" s="225">
        <f>IF(N170="základní",J170,0)</f>
        <v>0</v>
      </c>
      <c r="BF170" s="225">
        <f>IF(N170="snížená",J170,0)</f>
        <v>0</v>
      </c>
      <c r="BG170" s="225">
        <f>IF(N170="zákl. přenesená",J170,0)</f>
        <v>0</v>
      </c>
      <c r="BH170" s="225">
        <f>IF(N170="sníž. přenesená",J170,0)</f>
        <v>0</v>
      </c>
      <c r="BI170" s="225">
        <f>IF(N170="nulová",J170,0)</f>
        <v>0</v>
      </c>
      <c r="BJ170" s="18" t="s">
        <v>79</v>
      </c>
      <c r="BK170" s="225">
        <f>ROUND(I170*H170,2)</f>
        <v>0</v>
      </c>
      <c r="BL170" s="18" t="s">
        <v>152</v>
      </c>
      <c r="BM170" s="224" t="s">
        <v>1313</v>
      </c>
    </row>
    <row r="171" spans="1:65" s="2" customFormat="1" ht="16.5" customHeight="1">
      <c r="A171" s="39"/>
      <c r="B171" s="40"/>
      <c r="C171" s="213" t="s">
        <v>488</v>
      </c>
      <c r="D171" s="213" t="s">
        <v>147</v>
      </c>
      <c r="E171" s="214" t="s">
        <v>1858</v>
      </c>
      <c r="F171" s="215" t="s">
        <v>1859</v>
      </c>
      <c r="G171" s="216" t="s">
        <v>1841</v>
      </c>
      <c r="H171" s="217">
        <v>30</v>
      </c>
      <c r="I171" s="218"/>
      <c r="J171" s="219">
        <f>ROUND(I171*H171,2)</f>
        <v>0</v>
      </c>
      <c r="K171" s="215" t="s">
        <v>19</v>
      </c>
      <c r="L171" s="45"/>
      <c r="M171" s="220" t="s">
        <v>19</v>
      </c>
      <c r="N171" s="221" t="s">
        <v>42</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152</v>
      </c>
      <c r="AT171" s="224" t="s">
        <v>147</v>
      </c>
      <c r="AU171" s="224" t="s">
        <v>79</v>
      </c>
      <c r="AY171" s="18" t="s">
        <v>144</v>
      </c>
      <c r="BE171" s="225">
        <f>IF(N171="základní",J171,0)</f>
        <v>0</v>
      </c>
      <c r="BF171" s="225">
        <f>IF(N171="snížená",J171,0)</f>
        <v>0</v>
      </c>
      <c r="BG171" s="225">
        <f>IF(N171="zákl. přenesená",J171,0)</f>
        <v>0</v>
      </c>
      <c r="BH171" s="225">
        <f>IF(N171="sníž. přenesená",J171,0)</f>
        <v>0</v>
      </c>
      <c r="BI171" s="225">
        <f>IF(N171="nulová",J171,0)</f>
        <v>0</v>
      </c>
      <c r="BJ171" s="18" t="s">
        <v>79</v>
      </c>
      <c r="BK171" s="225">
        <f>ROUND(I171*H171,2)</f>
        <v>0</v>
      </c>
      <c r="BL171" s="18" t="s">
        <v>152</v>
      </c>
      <c r="BM171" s="224" t="s">
        <v>1316</v>
      </c>
    </row>
    <row r="172" spans="1:65" s="2" customFormat="1" ht="16.5" customHeight="1">
      <c r="A172" s="39"/>
      <c r="B172" s="40"/>
      <c r="C172" s="213" t="s">
        <v>1317</v>
      </c>
      <c r="D172" s="213" t="s">
        <v>147</v>
      </c>
      <c r="E172" s="214" t="s">
        <v>1860</v>
      </c>
      <c r="F172" s="215" t="s">
        <v>1861</v>
      </c>
      <c r="G172" s="216" t="s">
        <v>298</v>
      </c>
      <c r="H172" s="217">
        <v>180</v>
      </c>
      <c r="I172" s="218"/>
      <c r="J172" s="219">
        <f>ROUND(I172*H172,2)</f>
        <v>0</v>
      </c>
      <c r="K172" s="215" t="s">
        <v>19</v>
      </c>
      <c r="L172" s="45"/>
      <c r="M172" s="220" t="s">
        <v>19</v>
      </c>
      <c r="N172" s="221" t="s">
        <v>42</v>
      </c>
      <c r="O172" s="85"/>
      <c r="P172" s="222">
        <f>O172*H172</f>
        <v>0</v>
      </c>
      <c r="Q172" s="222">
        <v>0</v>
      </c>
      <c r="R172" s="222">
        <f>Q172*H172</f>
        <v>0</v>
      </c>
      <c r="S172" s="222">
        <v>0</v>
      </c>
      <c r="T172" s="223">
        <f>S172*H172</f>
        <v>0</v>
      </c>
      <c r="U172" s="39"/>
      <c r="V172" s="39"/>
      <c r="W172" s="39"/>
      <c r="X172" s="39"/>
      <c r="Y172" s="39"/>
      <c r="Z172" s="39"/>
      <c r="AA172" s="39"/>
      <c r="AB172" s="39"/>
      <c r="AC172" s="39"/>
      <c r="AD172" s="39"/>
      <c r="AE172" s="39"/>
      <c r="AR172" s="224" t="s">
        <v>152</v>
      </c>
      <c r="AT172" s="224" t="s">
        <v>147</v>
      </c>
      <c r="AU172" s="224" t="s">
        <v>79</v>
      </c>
      <c r="AY172" s="18" t="s">
        <v>144</v>
      </c>
      <c r="BE172" s="225">
        <f>IF(N172="základní",J172,0)</f>
        <v>0</v>
      </c>
      <c r="BF172" s="225">
        <f>IF(N172="snížená",J172,0)</f>
        <v>0</v>
      </c>
      <c r="BG172" s="225">
        <f>IF(N172="zákl. přenesená",J172,0)</f>
        <v>0</v>
      </c>
      <c r="BH172" s="225">
        <f>IF(N172="sníž. přenesená",J172,0)</f>
        <v>0</v>
      </c>
      <c r="BI172" s="225">
        <f>IF(N172="nulová",J172,0)</f>
        <v>0</v>
      </c>
      <c r="BJ172" s="18" t="s">
        <v>79</v>
      </c>
      <c r="BK172" s="225">
        <f>ROUND(I172*H172,2)</f>
        <v>0</v>
      </c>
      <c r="BL172" s="18" t="s">
        <v>152</v>
      </c>
      <c r="BM172" s="224" t="s">
        <v>1319</v>
      </c>
    </row>
    <row r="173" spans="1:65" s="2" customFormat="1" ht="16.5" customHeight="1">
      <c r="A173" s="39"/>
      <c r="B173" s="40"/>
      <c r="C173" s="213" t="s">
        <v>1087</v>
      </c>
      <c r="D173" s="213" t="s">
        <v>147</v>
      </c>
      <c r="E173" s="214" t="s">
        <v>1862</v>
      </c>
      <c r="F173" s="215" t="s">
        <v>1863</v>
      </c>
      <c r="G173" s="216" t="s">
        <v>298</v>
      </c>
      <c r="H173" s="217">
        <v>140</v>
      </c>
      <c r="I173" s="218"/>
      <c r="J173" s="219">
        <f>ROUND(I173*H173,2)</f>
        <v>0</v>
      </c>
      <c r="K173" s="215" t="s">
        <v>19</v>
      </c>
      <c r="L173" s="45"/>
      <c r="M173" s="220" t="s">
        <v>19</v>
      </c>
      <c r="N173" s="221" t="s">
        <v>42</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152</v>
      </c>
      <c r="AT173" s="224" t="s">
        <v>147</v>
      </c>
      <c r="AU173" s="224" t="s">
        <v>79</v>
      </c>
      <c r="AY173" s="18" t="s">
        <v>144</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152</v>
      </c>
      <c r="BM173" s="224" t="s">
        <v>1322</v>
      </c>
    </row>
    <row r="174" spans="1:65" s="2" customFormat="1" ht="16.5" customHeight="1">
      <c r="A174" s="39"/>
      <c r="B174" s="40"/>
      <c r="C174" s="213" t="s">
        <v>1323</v>
      </c>
      <c r="D174" s="213" t="s">
        <v>147</v>
      </c>
      <c r="E174" s="214" t="s">
        <v>1864</v>
      </c>
      <c r="F174" s="215" t="s">
        <v>1865</v>
      </c>
      <c r="G174" s="216" t="s">
        <v>1692</v>
      </c>
      <c r="H174" s="217">
        <v>60</v>
      </c>
      <c r="I174" s="218"/>
      <c r="J174" s="219">
        <f>ROUND(I174*H174,2)</f>
        <v>0</v>
      </c>
      <c r="K174" s="215" t="s">
        <v>19</v>
      </c>
      <c r="L174" s="45"/>
      <c r="M174" s="220" t="s">
        <v>19</v>
      </c>
      <c r="N174" s="221" t="s">
        <v>42</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152</v>
      </c>
      <c r="AT174" s="224" t="s">
        <v>147</v>
      </c>
      <c r="AU174" s="224" t="s">
        <v>79</v>
      </c>
      <c r="AY174" s="18" t="s">
        <v>144</v>
      </c>
      <c r="BE174" s="225">
        <f>IF(N174="základní",J174,0)</f>
        <v>0</v>
      </c>
      <c r="BF174" s="225">
        <f>IF(N174="snížená",J174,0)</f>
        <v>0</v>
      </c>
      <c r="BG174" s="225">
        <f>IF(N174="zákl. přenesená",J174,0)</f>
        <v>0</v>
      </c>
      <c r="BH174" s="225">
        <f>IF(N174="sníž. přenesená",J174,0)</f>
        <v>0</v>
      </c>
      <c r="BI174" s="225">
        <f>IF(N174="nulová",J174,0)</f>
        <v>0</v>
      </c>
      <c r="BJ174" s="18" t="s">
        <v>79</v>
      </c>
      <c r="BK174" s="225">
        <f>ROUND(I174*H174,2)</f>
        <v>0</v>
      </c>
      <c r="BL174" s="18" t="s">
        <v>152</v>
      </c>
      <c r="BM174" s="224" t="s">
        <v>1325</v>
      </c>
    </row>
    <row r="175" spans="1:65" s="2" customFormat="1" ht="16.5" customHeight="1">
      <c r="A175" s="39"/>
      <c r="B175" s="40"/>
      <c r="C175" s="213" t="s">
        <v>1090</v>
      </c>
      <c r="D175" s="213" t="s">
        <v>147</v>
      </c>
      <c r="E175" s="214" t="s">
        <v>1866</v>
      </c>
      <c r="F175" s="215" t="s">
        <v>1867</v>
      </c>
      <c r="G175" s="216" t="s">
        <v>1692</v>
      </c>
      <c r="H175" s="217">
        <v>84</v>
      </c>
      <c r="I175" s="218"/>
      <c r="J175" s="219">
        <f>ROUND(I175*H175,2)</f>
        <v>0</v>
      </c>
      <c r="K175" s="215" t="s">
        <v>19</v>
      </c>
      <c r="L175" s="45"/>
      <c r="M175" s="220" t="s">
        <v>19</v>
      </c>
      <c r="N175" s="221" t="s">
        <v>42</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152</v>
      </c>
      <c r="AT175" s="224" t="s">
        <v>147</v>
      </c>
      <c r="AU175" s="224" t="s">
        <v>79</v>
      </c>
      <c r="AY175" s="18" t="s">
        <v>144</v>
      </c>
      <c r="BE175" s="225">
        <f>IF(N175="základní",J175,0)</f>
        <v>0</v>
      </c>
      <c r="BF175" s="225">
        <f>IF(N175="snížená",J175,0)</f>
        <v>0</v>
      </c>
      <c r="BG175" s="225">
        <f>IF(N175="zákl. přenesená",J175,0)</f>
        <v>0</v>
      </c>
      <c r="BH175" s="225">
        <f>IF(N175="sníž. přenesená",J175,0)</f>
        <v>0</v>
      </c>
      <c r="BI175" s="225">
        <f>IF(N175="nulová",J175,0)</f>
        <v>0</v>
      </c>
      <c r="BJ175" s="18" t="s">
        <v>79</v>
      </c>
      <c r="BK175" s="225">
        <f>ROUND(I175*H175,2)</f>
        <v>0</v>
      </c>
      <c r="BL175" s="18" t="s">
        <v>152</v>
      </c>
      <c r="BM175" s="224" t="s">
        <v>1328</v>
      </c>
    </row>
    <row r="176" spans="1:65" s="2" customFormat="1" ht="16.5" customHeight="1">
      <c r="A176" s="39"/>
      <c r="B176" s="40"/>
      <c r="C176" s="213" t="s">
        <v>1329</v>
      </c>
      <c r="D176" s="213" t="s">
        <v>147</v>
      </c>
      <c r="E176" s="214" t="s">
        <v>1868</v>
      </c>
      <c r="F176" s="215" t="s">
        <v>1869</v>
      </c>
      <c r="G176" s="216" t="s">
        <v>1692</v>
      </c>
      <c r="H176" s="217">
        <v>120</v>
      </c>
      <c r="I176" s="218"/>
      <c r="J176" s="219">
        <f>ROUND(I176*H176,2)</f>
        <v>0</v>
      </c>
      <c r="K176" s="215" t="s">
        <v>19</v>
      </c>
      <c r="L176" s="45"/>
      <c r="M176" s="220" t="s">
        <v>19</v>
      </c>
      <c r="N176" s="221" t="s">
        <v>42</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152</v>
      </c>
      <c r="AT176" s="224" t="s">
        <v>147</v>
      </c>
      <c r="AU176" s="224" t="s">
        <v>79</v>
      </c>
      <c r="AY176" s="18" t="s">
        <v>144</v>
      </c>
      <c r="BE176" s="225">
        <f>IF(N176="základní",J176,0)</f>
        <v>0</v>
      </c>
      <c r="BF176" s="225">
        <f>IF(N176="snížená",J176,0)</f>
        <v>0</v>
      </c>
      <c r="BG176" s="225">
        <f>IF(N176="zákl. přenesená",J176,0)</f>
        <v>0</v>
      </c>
      <c r="BH176" s="225">
        <f>IF(N176="sníž. přenesená",J176,0)</f>
        <v>0</v>
      </c>
      <c r="BI176" s="225">
        <f>IF(N176="nulová",J176,0)</f>
        <v>0</v>
      </c>
      <c r="BJ176" s="18" t="s">
        <v>79</v>
      </c>
      <c r="BK176" s="225">
        <f>ROUND(I176*H176,2)</f>
        <v>0</v>
      </c>
      <c r="BL176" s="18" t="s">
        <v>152</v>
      </c>
      <c r="BM176" s="224" t="s">
        <v>1332</v>
      </c>
    </row>
    <row r="177" spans="1:65" s="2" customFormat="1" ht="16.5" customHeight="1">
      <c r="A177" s="39"/>
      <c r="B177" s="40"/>
      <c r="C177" s="213" t="s">
        <v>493</v>
      </c>
      <c r="D177" s="213" t="s">
        <v>147</v>
      </c>
      <c r="E177" s="214" t="s">
        <v>1870</v>
      </c>
      <c r="F177" s="215" t="s">
        <v>1871</v>
      </c>
      <c r="G177" s="216" t="s">
        <v>1692</v>
      </c>
      <c r="H177" s="217">
        <v>84</v>
      </c>
      <c r="I177" s="218"/>
      <c r="J177" s="219">
        <f>ROUND(I177*H177,2)</f>
        <v>0</v>
      </c>
      <c r="K177" s="215" t="s">
        <v>19</v>
      </c>
      <c r="L177" s="45"/>
      <c r="M177" s="220" t="s">
        <v>19</v>
      </c>
      <c r="N177" s="221" t="s">
        <v>42</v>
      </c>
      <c r="O177" s="85"/>
      <c r="P177" s="222">
        <f>O177*H177</f>
        <v>0</v>
      </c>
      <c r="Q177" s="222">
        <v>0</v>
      </c>
      <c r="R177" s="222">
        <f>Q177*H177</f>
        <v>0</v>
      </c>
      <c r="S177" s="222">
        <v>0</v>
      </c>
      <c r="T177" s="223">
        <f>S177*H177</f>
        <v>0</v>
      </c>
      <c r="U177" s="39"/>
      <c r="V177" s="39"/>
      <c r="W177" s="39"/>
      <c r="X177" s="39"/>
      <c r="Y177" s="39"/>
      <c r="Z177" s="39"/>
      <c r="AA177" s="39"/>
      <c r="AB177" s="39"/>
      <c r="AC177" s="39"/>
      <c r="AD177" s="39"/>
      <c r="AE177" s="39"/>
      <c r="AR177" s="224" t="s">
        <v>152</v>
      </c>
      <c r="AT177" s="224" t="s">
        <v>147</v>
      </c>
      <c r="AU177" s="224" t="s">
        <v>79</v>
      </c>
      <c r="AY177" s="18" t="s">
        <v>144</v>
      </c>
      <c r="BE177" s="225">
        <f>IF(N177="základní",J177,0)</f>
        <v>0</v>
      </c>
      <c r="BF177" s="225">
        <f>IF(N177="snížená",J177,0)</f>
        <v>0</v>
      </c>
      <c r="BG177" s="225">
        <f>IF(N177="zákl. přenesená",J177,0)</f>
        <v>0</v>
      </c>
      <c r="BH177" s="225">
        <f>IF(N177="sníž. přenesená",J177,0)</f>
        <v>0</v>
      </c>
      <c r="BI177" s="225">
        <f>IF(N177="nulová",J177,0)</f>
        <v>0</v>
      </c>
      <c r="BJ177" s="18" t="s">
        <v>79</v>
      </c>
      <c r="BK177" s="225">
        <f>ROUND(I177*H177,2)</f>
        <v>0</v>
      </c>
      <c r="BL177" s="18" t="s">
        <v>152</v>
      </c>
      <c r="BM177" s="224" t="s">
        <v>1334</v>
      </c>
    </row>
    <row r="178" spans="1:65" s="2" customFormat="1" ht="16.5" customHeight="1">
      <c r="A178" s="39"/>
      <c r="B178" s="40"/>
      <c r="C178" s="213" t="s">
        <v>1335</v>
      </c>
      <c r="D178" s="213" t="s">
        <v>147</v>
      </c>
      <c r="E178" s="214" t="s">
        <v>1872</v>
      </c>
      <c r="F178" s="215" t="s">
        <v>1873</v>
      </c>
      <c r="G178" s="216" t="s">
        <v>1841</v>
      </c>
      <c r="H178" s="217">
        <v>84</v>
      </c>
      <c r="I178" s="218"/>
      <c r="J178" s="219">
        <f>ROUND(I178*H178,2)</f>
        <v>0</v>
      </c>
      <c r="K178" s="215" t="s">
        <v>19</v>
      </c>
      <c r="L178" s="45"/>
      <c r="M178" s="220" t="s">
        <v>19</v>
      </c>
      <c r="N178" s="221" t="s">
        <v>42</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152</v>
      </c>
      <c r="AT178" s="224" t="s">
        <v>147</v>
      </c>
      <c r="AU178" s="224" t="s">
        <v>79</v>
      </c>
      <c r="AY178" s="18" t="s">
        <v>144</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152</v>
      </c>
      <c r="BM178" s="224" t="s">
        <v>1337</v>
      </c>
    </row>
    <row r="179" spans="1:65" s="2" customFormat="1" ht="16.5" customHeight="1">
      <c r="A179" s="39"/>
      <c r="B179" s="40"/>
      <c r="C179" s="213" t="s">
        <v>1095</v>
      </c>
      <c r="D179" s="213" t="s">
        <v>147</v>
      </c>
      <c r="E179" s="214" t="s">
        <v>1874</v>
      </c>
      <c r="F179" s="215" t="s">
        <v>1875</v>
      </c>
      <c r="G179" s="216" t="s">
        <v>1692</v>
      </c>
      <c r="H179" s="217">
        <v>120</v>
      </c>
      <c r="I179" s="218"/>
      <c r="J179" s="219">
        <f>ROUND(I179*H179,2)</f>
        <v>0</v>
      </c>
      <c r="K179" s="215" t="s">
        <v>19</v>
      </c>
      <c r="L179" s="45"/>
      <c r="M179" s="220" t="s">
        <v>19</v>
      </c>
      <c r="N179" s="221" t="s">
        <v>42</v>
      </c>
      <c r="O179" s="85"/>
      <c r="P179" s="222">
        <f>O179*H179</f>
        <v>0</v>
      </c>
      <c r="Q179" s="222">
        <v>0</v>
      </c>
      <c r="R179" s="222">
        <f>Q179*H179</f>
        <v>0</v>
      </c>
      <c r="S179" s="222">
        <v>0</v>
      </c>
      <c r="T179" s="223">
        <f>S179*H179</f>
        <v>0</v>
      </c>
      <c r="U179" s="39"/>
      <c r="V179" s="39"/>
      <c r="W179" s="39"/>
      <c r="X179" s="39"/>
      <c r="Y179" s="39"/>
      <c r="Z179" s="39"/>
      <c r="AA179" s="39"/>
      <c r="AB179" s="39"/>
      <c r="AC179" s="39"/>
      <c r="AD179" s="39"/>
      <c r="AE179" s="39"/>
      <c r="AR179" s="224" t="s">
        <v>152</v>
      </c>
      <c r="AT179" s="224" t="s">
        <v>147</v>
      </c>
      <c r="AU179" s="224" t="s">
        <v>79</v>
      </c>
      <c r="AY179" s="18" t="s">
        <v>144</v>
      </c>
      <c r="BE179" s="225">
        <f>IF(N179="základní",J179,0)</f>
        <v>0</v>
      </c>
      <c r="BF179" s="225">
        <f>IF(N179="snížená",J179,0)</f>
        <v>0</v>
      </c>
      <c r="BG179" s="225">
        <f>IF(N179="zákl. přenesená",J179,0)</f>
        <v>0</v>
      </c>
      <c r="BH179" s="225">
        <f>IF(N179="sníž. přenesená",J179,0)</f>
        <v>0</v>
      </c>
      <c r="BI179" s="225">
        <f>IF(N179="nulová",J179,0)</f>
        <v>0</v>
      </c>
      <c r="BJ179" s="18" t="s">
        <v>79</v>
      </c>
      <c r="BK179" s="225">
        <f>ROUND(I179*H179,2)</f>
        <v>0</v>
      </c>
      <c r="BL179" s="18" t="s">
        <v>152</v>
      </c>
      <c r="BM179" s="224" t="s">
        <v>1339</v>
      </c>
    </row>
    <row r="180" spans="1:65" s="2" customFormat="1" ht="16.5" customHeight="1">
      <c r="A180" s="39"/>
      <c r="B180" s="40"/>
      <c r="C180" s="213" t="s">
        <v>1340</v>
      </c>
      <c r="D180" s="213" t="s">
        <v>147</v>
      </c>
      <c r="E180" s="214" t="s">
        <v>1876</v>
      </c>
      <c r="F180" s="215" t="s">
        <v>1877</v>
      </c>
      <c r="G180" s="216" t="s">
        <v>298</v>
      </c>
      <c r="H180" s="217">
        <v>380</v>
      </c>
      <c r="I180" s="218"/>
      <c r="J180" s="219">
        <f>ROUND(I180*H180,2)</f>
        <v>0</v>
      </c>
      <c r="K180" s="215" t="s">
        <v>19</v>
      </c>
      <c r="L180" s="45"/>
      <c r="M180" s="220" t="s">
        <v>19</v>
      </c>
      <c r="N180" s="221" t="s">
        <v>42</v>
      </c>
      <c r="O180" s="85"/>
      <c r="P180" s="222">
        <f>O180*H180</f>
        <v>0</v>
      </c>
      <c r="Q180" s="222">
        <v>0</v>
      </c>
      <c r="R180" s="222">
        <f>Q180*H180</f>
        <v>0</v>
      </c>
      <c r="S180" s="222">
        <v>0</v>
      </c>
      <c r="T180" s="223">
        <f>S180*H180</f>
        <v>0</v>
      </c>
      <c r="U180" s="39"/>
      <c r="V180" s="39"/>
      <c r="W180" s="39"/>
      <c r="X180" s="39"/>
      <c r="Y180" s="39"/>
      <c r="Z180" s="39"/>
      <c r="AA180" s="39"/>
      <c r="AB180" s="39"/>
      <c r="AC180" s="39"/>
      <c r="AD180" s="39"/>
      <c r="AE180" s="39"/>
      <c r="AR180" s="224" t="s">
        <v>152</v>
      </c>
      <c r="AT180" s="224" t="s">
        <v>147</v>
      </c>
      <c r="AU180" s="224" t="s">
        <v>79</v>
      </c>
      <c r="AY180" s="18" t="s">
        <v>144</v>
      </c>
      <c r="BE180" s="225">
        <f>IF(N180="základní",J180,0)</f>
        <v>0</v>
      </c>
      <c r="BF180" s="225">
        <f>IF(N180="snížená",J180,0)</f>
        <v>0</v>
      </c>
      <c r="BG180" s="225">
        <f>IF(N180="zákl. přenesená",J180,0)</f>
        <v>0</v>
      </c>
      <c r="BH180" s="225">
        <f>IF(N180="sníž. přenesená",J180,0)</f>
        <v>0</v>
      </c>
      <c r="BI180" s="225">
        <f>IF(N180="nulová",J180,0)</f>
        <v>0</v>
      </c>
      <c r="BJ180" s="18" t="s">
        <v>79</v>
      </c>
      <c r="BK180" s="225">
        <f>ROUND(I180*H180,2)</f>
        <v>0</v>
      </c>
      <c r="BL180" s="18" t="s">
        <v>152</v>
      </c>
      <c r="BM180" s="224" t="s">
        <v>1342</v>
      </c>
    </row>
    <row r="181" spans="1:65" s="2" customFormat="1" ht="16.5" customHeight="1">
      <c r="A181" s="39"/>
      <c r="B181" s="40"/>
      <c r="C181" s="213" t="s">
        <v>1098</v>
      </c>
      <c r="D181" s="213" t="s">
        <v>147</v>
      </c>
      <c r="E181" s="214" t="s">
        <v>1878</v>
      </c>
      <c r="F181" s="215" t="s">
        <v>1879</v>
      </c>
      <c r="G181" s="216" t="s">
        <v>298</v>
      </c>
      <c r="H181" s="217">
        <v>1</v>
      </c>
      <c r="I181" s="218"/>
      <c r="J181" s="219">
        <f>ROUND(I181*H181,2)</f>
        <v>0</v>
      </c>
      <c r="K181" s="215" t="s">
        <v>19</v>
      </c>
      <c r="L181" s="45"/>
      <c r="M181" s="220" t="s">
        <v>19</v>
      </c>
      <c r="N181" s="221" t="s">
        <v>42</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152</v>
      </c>
      <c r="AT181" s="224" t="s">
        <v>147</v>
      </c>
      <c r="AU181" s="224" t="s">
        <v>79</v>
      </c>
      <c r="AY181" s="18" t="s">
        <v>144</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152</v>
      </c>
      <c r="BM181" s="224" t="s">
        <v>1345</v>
      </c>
    </row>
    <row r="182" spans="1:65" s="2" customFormat="1" ht="16.5" customHeight="1">
      <c r="A182" s="39"/>
      <c r="B182" s="40"/>
      <c r="C182" s="213" t="s">
        <v>1346</v>
      </c>
      <c r="D182" s="213" t="s">
        <v>147</v>
      </c>
      <c r="E182" s="214" t="s">
        <v>1880</v>
      </c>
      <c r="F182" s="215" t="s">
        <v>1881</v>
      </c>
      <c r="G182" s="216" t="s">
        <v>237</v>
      </c>
      <c r="H182" s="217">
        <v>200</v>
      </c>
      <c r="I182" s="218"/>
      <c r="J182" s="219">
        <f>ROUND(I182*H182,2)</f>
        <v>0</v>
      </c>
      <c r="K182" s="215" t="s">
        <v>19</v>
      </c>
      <c r="L182" s="45"/>
      <c r="M182" s="220" t="s">
        <v>19</v>
      </c>
      <c r="N182" s="221" t="s">
        <v>42</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152</v>
      </c>
      <c r="AT182" s="224" t="s">
        <v>147</v>
      </c>
      <c r="AU182" s="224" t="s">
        <v>79</v>
      </c>
      <c r="AY182" s="18" t="s">
        <v>144</v>
      </c>
      <c r="BE182" s="225">
        <f>IF(N182="základní",J182,0)</f>
        <v>0</v>
      </c>
      <c r="BF182" s="225">
        <f>IF(N182="snížená",J182,0)</f>
        <v>0</v>
      </c>
      <c r="BG182" s="225">
        <f>IF(N182="zákl. přenesená",J182,0)</f>
        <v>0</v>
      </c>
      <c r="BH182" s="225">
        <f>IF(N182="sníž. přenesená",J182,0)</f>
        <v>0</v>
      </c>
      <c r="BI182" s="225">
        <f>IF(N182="nulová",J182,0)</f>
        <v>0</v>
      </c>
      <c r="BJ182" s="18" t="s">
        <v>79</v>
      </c>
      <c r="BK182" s="225">
        <f>ROUND(I182*H182,2)</f>
        <v>0</v>
      </c>
      <c r="BL182" s="18" t="s">
        <v>152</v>
      </c>
      <c r="BM182" s="224" t="s">
        <v>1348</v>
      </c>
    </row>
    <row r="183" spans="1:63" s="12" customFormat="1" ht="25.9" customHeight="1">
      <c r="A183" s="12"/>
      <c r="B183" s="197"/>
      <c r="C183" s="198"/>
      <c r="D183" s="199" t="s">
        <v>70</v>
      </c>
      <c r="E183" s="200" t="s">
        <v>1800</v>
      </c>
      <c r="F183" s="200" t="s">
        <v>1882</v>
      </c>
      <c r="G183" s="198"/>
      <c r="H183" s="198"/>
      <c r="I183" s="201"/>
      <c r="J183" s="202">
        <f>BK183</f>
        <v>0</v>
      </c>
      <c r="K183" s="198"/>
      <c r="L183" s="203"/>
      <c r="M183" s="204"/>
      <c r="N183" s="205"/>
      <c r="O183" s="205"/>
      <c r="P183" s="206">
        <f>SUM(P184:P222)</f>
        <v>0</v>
      </c>
      <c r="Q183" s="205"/>
      <c r="R183" s="206">
        <f>SUM(R184:R222)</f>
        <v>0</v>
      </c>
      <c r="S183" s="205"/>
      <c r="T183" s="207">
        <f>SUM(T184:T222)</f>
        <v>0</v>
      </c>
      <c r="U183" s="12"/>
      <c r="V183" s="12"/>
      <c r="W183" s="12"/>
      <c r="X183" s="12"/>
      <c r="Y183" s="12"/>
      <c r="Z183" s="12"/>
      <c r="AA183" s="12"/>
      <c r="AB183" s="12"/>
      <c r="AC183" s="12"/>
      <c r="AD183" s="12"/>
      <c r="AE183" s="12"/>
      <c r="AR183" s="208" t="s">
        <v>79</v>
      </c>
      <c r="AT183" s="209" t="s">
        <v>70</v>
      </c>
      <c r="AU183" s="209" t="s">
        <v>71</v>
      </c>
      <c r="AY183" s="208" t="s">
        <v>144</v>
      </c>
      <c r="BK183" s="210">
        <f>SUM(BK184:BK222)</f>
        <v>0</v>
      </c>
    </row>
    <row r="184" spans="1:65" s="2" customFormat="1" ht="16.5" customHeight="1">
      <c r="A184" s="39"/>
      <c r="B184" s="40"/>
      <c r="C184" s="213" t="s">
        <v>495</v>
      </c>
      <c r="D184" s="213" t="s">
        <v>147</v>
      </c>
      <c r="E184" s="214" t="s">
        <v>1883</v>
      </c>
      <c r="F184" s="215" t="s">
        <v>1884</v>
      </c>
      <c r="G184" s="216" t="s">
        <v>382</v>
      </c>
      <c r="H184" s="217">
        <v>1</v>
      </c>
      <c r="I184" s="218"/>
      <c r="J184" s="219">
        <f>ROUND(I184*H184,2)</f>
        <v>0</v>
      </c>
      <c r="K184" s="215" t="s">
        <v>19</v>
      </c>
      <c r="L184" s="45"/>
      <c r="M184" s="220" t="s">
        <v>19</v>
      </c>
      <c r="N184" s="221" t="s">
        <v>42</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152</v>
      </c>
      <c r="AT184" s="224" t="s">
        <v>147</v>
      </c>
      <c r="AU184" s="224" t="s">
        <v>79</v>
      </c>
      <c r="AY184" s="18" t="s">
        <v>144</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152</v>
      </c>
      <c r="BM184" s="224" t="s">
        <v>1350</v>
      </c>
    </row>
    <row r="185" spans="1:65" s="2" customFormat="1" ht="16.5" customHeight="1">
      <c r="A185" s="39"/>
      <c r="B185" s="40"/>
      <c r="C185" s="213" t="s">
        <v>1353</v>
      </c>
      <c r="D185" s="213" t="s">
        <v>147</v>
      </c>
      <c r="E185" s="214" t="s">
        <v>1885</v>
      </c>
      <c r="F185" s="215" t="s">
        <v>1886</v>
      </c>
      <c r="G185" s="216" t="s">
        <v>382</v>
      </c>
      <c r="H185" s="217">
        <v>1</v>
      </c>
      <c r="I185" s="218"/>
      <c r="J185" s="219">
        <f>ROUND(I185*H185,2)</f>
        <v>0</v>
      </c>
      <c r="K185" s="215" t="s">
        <v>19</v>
      </c>
      <c r="L185" s="45"/>
      <c r="M185" s="220" t="s">
        <v>19</v>
      </c>
      <c r="N185" s="221" t="s">
        <v>42</v>
      </c>
      <c r="O185" s="85"/>
      <c r="P185" s="222">
        <f>O185*H185</f>
        <v>0</v>
      </c>
      <c r="Q185" s="222">
        <v>0</v>
      </c>
      <c r="R185" s="222">
        <f>Q185*H185</f>
        <v>0</v>
      </c>
      <c r="S185" s="222">
        <v>0</v>
      </c>
      <c r="T185" s="223">
        <f>S185*H185</f>
        <v>0</v>
      </c>
      <c r="U185" s="39"/>
      <c r="V185" s="39"/>
      <c r="W185" s="39"/>
      <c r="X185" s="39"/>
      <c r="Y185" s="39"/>
      <c r="Z185" s="39"/>
      <c r="AA185" s="39"/>
      <c r="AB185" s="39"/>
      <c r="AC185" s="39"/>
      <c r="AD185" s="39"/>
      <c r="AE185" s="39"/>
      <c r="AR185" s="224" t="s">
        <v>152</v>
      </c>
      <c r="AT185" s="224" t="s">
        <v>147</v>
      </c>
      <c r="AU185" s="224" t="s">
        <v>79</v>
      </c>
      <c r="AY185" s="18" t="s">
        <v>144</v>
      </c>
      <c r="BE185" s="225">
        <f>IF(N185="základní",J185,0)</f>
        <v>0</v>
      </c>
      <c r="BF185" s="225">
        <f>IF(N185="snížená",J185,0)</f>
        <v>0</v>
      </c>
      <c r="BG185" s="225">
        <f>IF(N185="zákl. přenesená",J185,0)</f>
        <v>0</v>
      </c>
      <c r="BH185" s="225">
        <f>IF(N185="sníž. přenesená",J185,0)</f>
        <v>0</v>
      </c>
      <c r="BI185" s="225">
        <f>IF(N185="nulová",J185,0)</f>
        <v>0</v>
      </c>
      <c r="BJ185" s="18" t="s">
        <v>79</v>
      </c>
      <c r="BK185" s="225">
        <f>ROUND(I185*H185,2)</f>
        <v>0</v>
      </c>
      <c r="BL185" s="18" t="s">
        <v>152</v>
      </c>
      <c r="BM185" s="224" t="s">
        <v>1356</v>
      </c>
    </row>
    <row r="186" spans="1:65" s="2" customFormat="1" ht="16.5" customHeight="1">
      <c r="A186" s="39"/>
      <c r="B186" s="40"/>
      <c r="C186" s="213" t="s">
        <v>1103</v>
      </c>
      <c r="D186" s="213" t="s">
        <v>147</v>
      </c>
      <c r="E186" s="214" t="s">
        <v>1887</v>
      </c>
      <c r="F186" s="215" t="s">
        <v>1888</v>
      </c>
      <c r="G186" s="216" t="s">
        <v>382</v>
      </c>
      <c r="H186" s="217">
        <v>5</v>
      </c>
      <c r="I186" s="218"/>
      <c r="J186" s="219">
        <f>ROUND(I186*H186,2)</f>
        <v>0</v>
      </c>
      <c r="K186" s="215" t="s">
        <v>19</v>
      </c>
      <c r="L186" s="45"/>
      <c r="M186" s="220" t="s">
        <v>19</v>
      </c>
      <c r="N186" s="221" t="s">
        <v>42</v>
      </c>
      <c r="O186" s="85"/>
      <c r="P186" s="222">
        <f>O186*H186</f>
        <v>0</v>
      </c>
      <c r="Q186" s="222">
        <v>0</v>
      </c>
      <c r="R186" s="222">
        <f>Q186*H186</f>
        <v>0</v>
      </c>
      <c r="S186" s="222">
        <v>0</v>
      </c>
      <c r="T186" s="223">
        <f>S186*H186</f>
        <v>0</v>
      </c>
      <c r="U186" s="39"/>
      <c r="V186" s="39"/>
      <c r="W186" s="39"/>
      <c r="X186" s="39"/>
      <c r="Y186" s="39"/>
      <c r="Z186" s="39"/>
      <c r="AA186" s="39"/>
      <c r="AB186" s="39"/>
      <c r="AC186" s="39"/>
      <c r="AD186" s="39"/>
      <c r="AE186" s="39"/>
      <c r="AR186" s="224" t="s">
        <v>152</v>
      </c>
      <c r="AT186" s="224" t="s">
        <v>147</v>
      </c>
      <c r="AU186" s="224" t="s">
        <v>79</v>
      </c>
      <c r="AY186" s="18" t="s">
        <v>144</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152</v>
      </c>
      <c r="BM186" s="224" t="s">
        <v>1360</v>
      </c>
    </row>
    <row r="187" spans="1:65" s="2" customFormat="1" ht="16.5" customHeight="1">
      <c r="A187" s="39"/>
      <c r="B187" s="40"/>
      <c r="C187" s="213" t="s">
        <v>1362</v>
      </c>
      <c r="D187" s="213" t="s">
        <v>147</v>
      </c>
      <c r="E187" s="214" t="s">
        <v>1889</v>
      </c>
      <c r="F187" s="215" t="s">
        <v>1890</v>
      </c>
      <c r="G187" s="216" t="s">
        <v>382</v>
      </c>
      <c r="H187" s="217">
        <v>1</v>
      </c>
      <c r="I187" s="218"/>
      <c r="J187" s="219">
        <f>ROUND(I187*H187,2)</f>
        <v>0</v>
      </c>
      <c r="K187" s="215" t="s">
        <v>19</v>
      </c>
      <c r="L187" s="45"/>
      <c r="M187" s="220" t="s">
        <v>19</v>
      </c>
      <c r="N187" s="221" t="s">
        <v>42</v>
      </c>
      <c r="O187" s="85"/>
      <c r="P187" s="222">
        <f>O187*H187</f>
        <v>0</v>
      </c>
      <c r="Q187" s="222">
        <v>0</v>
      </c>
      <c r="R187" s="222">
        <f>Q187*H187</f>
        <v>0</v>
      </c>
      <c r="S187" s="222">
        <v>0</v>
      </c>
      <c r="T187" s="223">
        <f>S187*H187</f>
        <v>0</v>
      </c>
      <c r="U187" s="39"/>
      <c r="V187" s="39"/>
      <c r="W187" s="39"/>
      <c r="X187" s="39"/>
      <c r="Y187" s="39"/>
      <c r="Z187" s="39"/>
      <c r="AA187" s="39"/>
      <c r="AB187" s="39"/>
      <c r="AC187" s="39"/>
      <c r="AD187" s="39"/>
      <c r="AE187" s="39"/>
      <c r="AR187" s="224" t="s">
        <v>152</v>
      </c>
      <c r="AT187" s="224" t="s">
        <v>147</v>
      </c>
      <c r="AU187" s="224" t="s">
        <v>79</v>
      </c>
      <c r="AY187" s="18" t="s">
        <v>144</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152</v>
      </c>
      <c r="BM187" s="224" t="s">
        <v>1365</v>
      </c>
    </row>
    <row r="188" spans="1:65" s="2" customFormat="1" ht="16.5" customHeight="1">
      <c r="A188" s="39"/>
      <c r="B188" s="40"/>
      <c r="C188" s="213" t="s">
        <v>1106</v>
      </c>
      <c r="D188" s="213" t="s">
        <v>147</v>
      </c>
      <c r="E188" s="214" t="s">
        <v>1891</v>
      </c>
      <c r="F188" s="215" t="s">
        <v>1892</v>
      </c>
      <c r="G188" s="216" t="s">
        <v>1692</v>
      </c>
      <c r="H188" s="217">
        <v>4</v>
      </c>
      <c r="I188" s="218"/>
      <c r="J188" s="219">
        <f>ROUND(I188*H188,2)</f>
        <v>0</v>
      </c>
      <c r="K188" s="215" t="s">
        <v>19</v>
      </c>
      <c r="L188" s="45"/>
      <c r="M188" s="220" t="s">
        <v>19</v>
      </c>
      <c r="N188" s="221" t="s">
        <v>42</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152</v>
      </c>
      <c r="AT188" s="224" t="s">
        <v>147</v>
      </c>
      <c r="AU188" s="224" t="s">
        <v>79</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152</v>
      </c>
      <c r="BM188" s="224" t="s">
        <v>1369</v>
      </c>
    </row>
    <row r="189" spans="1:65" s="2" customFormat="1" ht="16.5" customHeight="1">
      <c r="A189" s="39"/>
      <c r="B189" s="40"/>
      <c r="C189" s="213" t="s">
        <v>1371</v>
      </c>
      <c r="D189" s="213" t="s">
        <v>147</v>
      </c>
      <c r="E189" s="214" t="s">
        <v>1893</v>
      </c>
      <c r="F189" s="215" t="s">
        <v>1894</v>
      </c>
      <c r="G189" s="216" t="s">
        <v>1692</v>
      </c>
      <c r="H189" s="217">
        <v>21</v>
      </c>
      <c r="I189" s="218"/>
      <c r="J189" s="219">
        <f>ROUND(I189*H189,2)</f>
        <v>0</v>
      </c>
      <c r="K189" s="215" t="s">
        <v>19</v>
      </c>
      <c r="L189" s="45"/>
      <c r="M189" s="220" t="s">
        <v>19</v>
      </c>
      <c r="N189" s="221" t="s">
        <v>42</v>
      </c>
      <c r="O189" s="85"/>
      <c r="P189" s="222">
        <f>O189*H189</f>
        <v>0</v>
      </c>
      <c r="Q189" s="222">
        <v>0</v>
      </c>
      <c r="R189" s="222">
        <f>Q189*H189</f>
        <v>0</v>
      </c>
      <c r="S189" s="222">
        <v>0</v>
      </c>
      <c r="T189" s="223">
        <f>S189*H189</f>
        <v>0</v>
      </c>
      <c r="U189" s="39"/>
      <c r="V189" s="39"/>
      <c r="W189" s="39"/>
      <c r="X189" s="39"/>
      <c r="Y189" s="39"/>
      <c r="Z189" s="39"/>
      <c r="AA189" s="39"/>
      <c r="AB189" s="39"/>
      <c r="AC189" s="39"/>
      <c r="AD189" s="39"/>
      <c r="AE189" s="39"/>
      <c r="AR189" s="224" t="s">
        <v>152</v>
      </c>
      <c r="AT189" s="224" t="s">
        <v>147</v>
      </c>
      <c r="AU189" s="224" t="s">
        <v>79</v>
      </c>
      <c r="AY189" s="18" t="s">
        <v>144</v>
      </c>
      <c r="BE189" s="225">
        <f>IF(N189="základní",J189,0)</f>
        <v>0</v>
      </c>
      <c r="BF189" s="225">
        <f>IF(N189="snížená",J189,0)</f>
        <v>0</v>
      </c>
      <c r="BG189" s="225">
        <f>IF(N189="zákl. přenesená",J189,0)</f>
        <v>0</v>
      </c>
      <c r="BH189" s="225">
        <f>IF(N189="sníž. přenesená",J189,0)</f>
        <v>0</v>
      </c>
      <c r="BI189" s="225">
        <f>IF(N189="nulová",J189,0)</f>
        <v>0</v>
      </c>
      <c r="BJ189" s="18" t="s">
        <v>79</v>
      </c>
      <c r="BK189" s="225">
        <f>ROUND(I189*H189,2)</f>
        <v>0</v>
      </c>
      <c r="BL189" s="18" t="s">
        <v>152</v>
      </c>
      <c r="BM189" s="224" t="s">
        <v>1373</v>
      </c>
    </row>
    <row r="190" spans="1:65" s="2" customFormat="1" ht="16.5" customHeight="1">
      <c r="A190" s="39"/>
      <c r="B190" s="40"/>
      <c r="C190" s="213" t="s">
        <v>343</v>
      </c>
      <c r="D190" s="213" t="s">
        <v>147</v>
      </c>
      <c r="E190" s="214" t="s">
        <v>1895</v>
      </c>
      <c r="F190" s="215" t="s">
        <v>1896</v>
      </c>
      <c r="G190" s="216" t="s">
        <v>1692</v>
      </c>
      <c r="H190" s="217">
        <v>11</v>
      </c>
      <c r="I190" s="218"/>
      <c r="J190" s="219">
        <f>ROUND(I190*H190,2)</f>
        <v>0</v>
      </c>
      <c r="K190" s="215" t="s">
        <v>19</v>
      </c>
      <c r="L190" s="45"/>
      <c r="M190" s="220" t="s">
        <v>19</v>
      </c>
      <c r="N190" s="221" t="s">
        <v>42</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152</v>
      </c>
      <c r="AT190" s="224" t="s">
        <v>147</v>
      </c>
      <c r="AU190" s="224" t="s">
        <v>79</v>
      </c>
      <c r="AY190" s="18" t="s">
        <v>144</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152</v>
      </c>
      <c r="BM190" s="224" t="s">
        <v>1375</v>
      </c>
    </row>
    <row r="191" spans="1:65" s="2" customFormat="1" ht="16.5" customHeight="1">
      <c r="A191" s="39"/>
      <c r="B191" s="40"/>
      <c r="C191" s="213" t="s">
        <v>1376</v>
      </c>
      <c r="D191" s="213" t="s">
        <v>147</v>
      </c>
      <c r="E191" s="214" t="s">
        <v>1897</v>
      </c>
      <c r="F191" s="215" t="s">
        <v>1898</v>
      </c>
      <c r="G191" s="216" t="s">
        <v>382</v>
      </c>
      <c r="H191" s="217">
        <v>4</v>
      </c>
      <c r="I191" s="218"/>
      <c r="J191" s="219">
        <f>ROUND(I191*H191,2)</f>
        <v>0</v>
      </c>
      <c r="K191" s="215" t="s">
        <v>19</v>
      </c>
      <c r="L191" s="45"/>
      <c r="M191" s="220" t="s">
        <v>19</v>
      </c>
      <c r="N191" s="221" t="s">
        <v>42</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152</v>
      </c>
      <c r="AT191" s="224" t="s">
        <v>147</v>
      </c>
      <c r="AU191" s="224" t="s">
        <v>79</v>
      </c>
      <c r="AY191" s="18" t="s">
        <v>144</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152</v>
      </c>
      <c r="BM191" s="224" t="s">
        <v>1378</v>
      </c>
    </row>
    <row r="192" spans="1:65" s="2" customFormat="1" ht="16.5" customHeight="1">
      <c r="A192" s="39"/>
      <c r="B192" s="40"/>
      <c r="C192" s="213" t="s">
        <v>501</v>
      </c>
      <c r="D192" s="213" t="s">
        <v>147</v>
      </c>
      <c r="E192" s="214" t="s">
        <v>1899</v>
      </c>
      <c r="F192" s="215" t="s">
        <v>1900</v>
      </c>
      <c r="G192" s="216" t="s">
        <v>382</v>
      </c>
      <c r="H192" s="217">
        <v>5</v>
      </c>
      <c r="I192" s="218"/>
      <c r="J192" s="219">
        <f>ROUND(I192*H192,2)</f>
        <v>0</v>
      </c>
      <c r="K192" s="215" t="s">
        <v>19</v>
      </c>
      <c r="L192" s="45"/>
      <c r="M192" s="220" t="s">
        <v>19</v>
      </c>
      <c r="N192" s="221" t="s">
        <v>42</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152</v>
      </c>
      <c r="AT192" s="224" t="s">
        <v>147</v>
      </c>
      <c r="AU192" s="224" t="s">
        <v>79</v>
      </c>
      <c r="AY192" s="18" t="s">
        <v>144</v>
      </c>
      <c r="BE192" s="225">
        <f>IF(N192="základní",J192,0)</f>
        <v>0</v>
      </c>
      <c r="BF192" s="225">
        <f>IF(N192="snížená",J192,0)</f>
        <v>0</v>
      </c>
      <c r="BG192" s="225">
        <f>IF(N192="zákl. přenesená",J192,0)</f>
        <v>0</v>
      </c>
      <c r="BH192" s="225">
        <f>IF(N192="sníž. přenesená",J192,0)</f>
        <v>0</v>
      </c>
      <c r="BI192" s="225">
        <f>IF(N192="nulová",J192,0)</f>
        <v>0</v>
      </c>
      <c r="BJ192" s="18" t="s">
        <v>79</v>
      </c>
      <c r="BK192" s="225">
        <f>ROUND(I192*H192,2)</f>
        <v>0</v>
      </c>
      <c r="BL192" s="18" t="s">
        <v>152</v>
      </c>
      <c r="BM192" s="224" t="s">
        <v>1381</v>
      </c>
    </row>
    <row r="193" spans="1:65" s="2" customFormat="1" ht="16.5" customHeight="1">
      <c r="A193" s="39"/>
      <c r="B193" s="40"/>
      <c r="C193" s="213" t="s">
        <v>1382</v>
      </c>
      <c r="D193" s="213" t="s">
        <v>147</v>
      </c>
      <c r="E193" s="214" t="s">
        <v>1901</v>
      </c>
      <c r="F193" s="215" t="s">
        <v>1902</v>
      </c>
      <c r="G193" s="216" t="s">
        <v>382</v>
      </c>
      <c r="H193" s="217">
        <v>1</v>
      </c>
      <c r="I193" s="218"/>
      <c r="J193" s="219">
        <f>ROUND(I193*H193,2)</f>
        <v>0</v>
      </c>
      <c r="K193" s="215" t="s">
        <v>19</v>
      </c>
      <c r="L193" s="45"/>
      <c r="M193" s="220" t="s">
        <v>19</v>
      </c>
      <c r="N193" s="221" t="s">
        <v>42</v>
      </c>
      <c r="O193" s="85"/>
      <c r="P193" s="222">
        <f>O193*H193</f>
        <v>0</v>
      </c>
      <c r="Q193" s="222">
        <v>0</v>
      </c>
      <c r="R193" s="222">
        <f>Q193*H193</f>
        <v>0</v>
      </c>
      <c r="S193" s="222">
        <v>0</v>
      </c>
      <c r="T193" s="223">
        <f>S193*H193</f>
        <v>0</v>
      </c>
      <c r="U193" s="39"/>
      <c r="V193" s="39"/>
      <c r="W193" s="39"/>
      <c r="X193" s="39"/>
      <c r="Y193" s="39"/>
      <c r="Z193" s="39"/>
      <c r="AA193" s="39"/>
      <c r="AB193" s="39"/>
      <c r="AC193" s="39"/>
      <c r="AD193" s="39"/>
      <c r="AE193" s="39"/>
      <c r="AR193" s="224" t="s">
        <v>152</v>
      </c>
      <c r="AT193" s="224" t="s">
        <v>147</v>
      </c>
      <c r="AU193" s="224" t="s">
        <v>79</v>
      </c>
      <c r="AY193" s="18" t="s">
        <v>144</v>
      </c>
      <c r="BE193" s="225">
        <f>IF(N193="základní",J193,0)</f>
        <v>0</v>
      </c>
      <c r="BF193" s="225">
        <f>IF(N193="snížená",J193,0)</f>
        <v>0</v>
      </c>
      <c r="BG193" s="225">
        <f>IF(N193="zákl. přenesená",J193,0)</f>
        <v>0</v>
      </c>
      <c r="BH193" s="225">
        <f>IF(N193="sníž. přenesená",J193,0)</f>
        <v>0</v>
      </c>
      <c r="BI193" s="225">
        <f>IF(N193="nulová",J193,0)</f>
        <v>0</v>
      </c>
      <c r="BJ193" s="18" t="s">
        <v>79</v>
      </c>
      <c r="BK193" s="225">
        <f>ROUND(I193*H193,2)</f>
        <v>0</v>
      </c>
      <c r="BL193" s="18" t="s">
        <v>152</v>
      </c>
      <c r="BM193" s="224" t="s">
        <v>1385</v>
      </c>
    </row>
    <row r="194" spans="1:65" s="2" customFormat="1" ht="16.5" customHeight="1">
      <c r="A194" s="39"/>
      <c r="B194" s="40"/>
      <c r="C194" s="213" t="s">
        <v>503</v>
      </c>
      <c r="D194" s="213" t="s">
        <v>147</v>
      </c>
      <c r="E194" s="214" t="s">
        <v>1903</v>
      </c>
      <c r="F194" s="215" t="s">
        <v>1904</v>
      </c>
      <c r="G194" s="216" t="s">
        <v>382</v>
      </c>
      <c r="H194" s="217">
        <v>4</v>
      </c>
      <c r="I194" s="218"/>
      <c r="J194" s="219">
        <f>ROUND(I194*H194,2)</f>
        <v>0</v>
      </c>
      <c r="K194" s="215" t="s">
        <v>19</v>
      </c>
      <c r="L194" s="45"/>
      <c r="M194" s="220" t="s">
        <v>19</v>
      </c>
      <c r="N194" s="221" t="s">
        <v>42</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152</v>
      </c>
      <c r="AT194" s="224" t="s">
        <v>147</v>
      </c>
      <c r="AU194" s="224" t="s">
        <v>79</v>
      </c>
      <c r="AY194" s="18" t="s">
        <v>144</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152</v>
      </c>
      <c r="BM194" s="224" t="s">
        <v>1389</v>
      </c>
    </row>
    <row r="195" spans="1:65" s="2" customFormat="1" ht="16.5" customHeight="1">
      <c r="A195" s="39"/>
      <c r="B195" s="40"/>
      <c r="C195" s="213" t="s">
        <v>1391</v>
      </c>
      <c r="D195" s="213" t="s">
        <v>147</v>
      </c>
      <c r="E195" s="214" t="s">
        <v>1905</v>
      </c>
      <c r="F195" s="215" t="s">
        <v>1906</v>
      </c>
      <c r="G195" s="216" t="s">
        <v>382</v>
      </c>
      <c r="H195" s="217">
        <v>1</v>
      </c>
      <c r="I195" s="218"/>
      <c r="J195" s="219">
        <f>ROUND(I195*H195,2)</f>
        <v>0</v>
      </c>
      <c r="K195" s="215" t="s">
        <v>19</v>
      </c>
      <c r="L195" s="45"/>
      <c r="M195" s="220" t="s">
        <v>19</v>
      </c>
      <c r="N195" s="221" t="s">
        <v>42</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152</v>
      </c>
      <c r="AT195" s="224" t="s">
        <v>147</v>
      </c>
      <c r="AU195" s="224" t="s">
        <v>79</v>
      </c>
      <c r="AY195" s="18" t="s">
        <v>144</v>
      </c>
      <c r="BE195" s="225">
        <f>IF(N195="základní",J195,0)</f>
        <v>0</v>
      </c>
      <c r="BF195" s="225">
        <f>IF(N195="snížená",J195,0)</f>
        <v>0</v>
      </c>
      <c r="BG195" s="225">
        <f>IF(N195="zákl. přenesená",J195,0)</f>
        <v>0</v>
      </c>
      <c r="BH195" s="225">
        <f>IF(N195="sníž. přenesená",J195,0)</f>
        <v>0</v>
      </c>
      <c r="BI195" s="225">
        <f>IF(N195="nulová",J195,0)</f>
        <v>0</v>
      </c>
      <c r="BJ195" s="18" t="s">
        <v>79</v>
      </c>
      <c r="BK195" s="225">
        <f>ROUND(I195*H195,2)</f>
        <v>0</v>
      </c>
      <c r="BL195" s="18" t="s">
        <v>152</v>
      </c>
      <c r="BM195" s="224" t="s">
        <v>1394</v>
      </c>
    </row>
    <row r="196" spans="1:65" s="2" customFormat="1" ht="16.5" customHeight="1">
      <c r="A196" s="39"/>
      <c r="B196" s="40"/>
      <c r="C196" s="213" t="s">
        <v>507</v>
      </c>
      <c r="D196" s="213" t="s">
        <v>147</v>
      </c>
      <c r="E196" s="214" t="s">
        <v>1907</v>
      </c>
      <c r="F196" s="215" t="s">
        <v>1908</v>
      </c>
      <c r="G196" s="216" t="s">
        <v>1692</v>
      </c>
      <c r="H196" s="217">
        <v>5</v>
      </c>
      <c r="I196" s="218"/>
      <c r="J196" s="219">
        <f>ROUND(I196*H196,2)</f>
        <v>0</v>
      </c>
      <c r="K196" s="215" t="s">
        <v>19</v>
      </c>
      <c r="L196" s="45"/>
      <c r="M196" s="220" t="s">
        <v>19</v>
      </c>
      <c r="N196" s="221" t="s">
        <v>42</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152</v>
      </c>
      <c r="AT196" s="224" t="s">
        <v>147</v>
      </c>
      <c r="AU196" s="224" t="s">
        <v>79</v>
      </c>
      <c r="AY196" s="18" t="s">
        <v>144</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152</v>
      </c>
      <c r="BM196" s="224" t="s">
        <v>1396</v>
      </c>
    </row>
    <row r="197" spans="1:65" s="2" customFormat="1" ht="16.5" customHeight="1">
      <c r="A197" s="39"/>
      <c r="B197" s="40"/>
      <c r="C197" s="213" t="s">
        <v>1397</v>
      </c>
      <c r="D197" s="213" t="s">
        <v>147</v>
      </c>
      <c r="E197" s="214" t="s">
        <v>1909</v>
      </c>
      <c r="F197" s="215" t="s">
        <v>1910</v>
      </c>
      <c r="G197" s="216" t="s">
        <v>1692</v>
      </c>
      <c r="H197" s="217">
        <v>5</v>
      </c>
      <c r="I197" s="218"/>
      <c r="J197" s="219">
        <f>ROUND(I197*H197,2)</f>
        <v>0</v>
      </c>
      <c r="K197" s="215" t="s">
        <v>19</v>
      </c>
      <c r="L197" s="45"/>
      <c r="M197" s="220" t="s">
        <v>19</v>
      </c>
      <c r="N197" s="221" t="s">
        <v>42</v>
      </c>
      <c r="O197" s="85"/>
      <c r="P197" s="222">
        <f>O197*H197</f>
        <v>0</v>
      </c>
      <c r="Q197" s="222">
        <v>0</v>
      </c>
      <c r="R197" s="222">
        <f>Q197*H197</f>
        <v>0</v>
      </c>
      <c r="S197" s="222">
        <v>0</v>
      </c>
      <c r="T197" s="223">
        <f>S197*H197</f>
        <v>0</v>
      </c>
      <c r="U197" s="39"/>
      <c r="V197" s="39"/>
      <c r="W197" s="39"/>
      <c r="X197" s="39"/>
      <c r="Y197" s="39"/>
      <c r="Z197" s="39"/>
      <c r="AA197" s="39"/>
      <c r="AB197" s="39"/>
      <c r="AC197" s="39"/>
      <c r="AD197" s="39"/>
      <c r="AE197" s="39"/>
      <c r="AR197" s="224" t="s">
        <v>152</v>
      </c>
      <c r="AT197" s="224" t="s">
        <v>147</v>
      </c>
      <c r="AU197" s="224" t="s">
        <v>79</v>
      </c>
      <c r="AY197" s="18" t="s">
        <v>144</v>
      </c>
      <c r="BE197" s="225">
        <f>IF(N197="základní",J197,0)</f>
        <v>0</v>
      </c>
      <c r="BF197" s="225">
        <f>IF(N197="snížená",J197,0)</f>
        <v>0</v>
      </c>
      <c r="BG197" s="225">
        <f>IF(N197="zákl. přenesená",J197,0)</f>
        <v>0</v>
      </c>
      <c r="BH197" s="225">
        <f>IF(N197="sníž. přenesená",J197,0)</f>
        <v>0</v>
      </c>
      <c r="BI197" s="225">
        <f>IF(N197="nulová",J197,0)</f>
        <v>0</v>
      </c>
      <c r="BJ197" s="18" t="s">
        <v>79</v>
      </c>
      <c r="BK197" s="225">
        <f>ROUND(I197*H197,2)</f>
        <v>0</v>
      </c>
      <c r="BL197" s="18" t="s">
        <v>152</v>
      </c>
      <c r="BM197" s="224" t="s">
        <v>1399</v>
      </c>
    </row>
    <row r="198" spans="1:65" s="2" customFormat="1" ht="16.5" customHeight="1">
      <c r="A198" s="39"/>
      <c r="B198" s="40"/>
      <c r="C198" s="213" t="s">
        <v>511</v>
      </c>
      <c r="D198" s="213" t="s">
        <v>147</v>
      </c>
      <c r="E198" s="214" t="s">
        <v>1911</v>
      </c>
      <c r="F198" s="215" t="s">
        <v>1912</v>
      </c>
      <c r="G198" s="216" t="s">
        <v>382</v>
      </c>
      <c r="H198" s="217">
        <v>5</v>
      </c>
      <c r="I198" s="218"/>
      <c r="J198" s="219">
        <f>ROUND(I198*H198,2)</f>
        <v>0</v>
      </c>
      <c r="K198" s="215" t="s">
        <v>19</v>
      </c>
      <c r="L198" s="45"/>
      <c r="M198" s="220" t="s">
        <v>19</v>
      </c>
      <c r="N198" s="221" t="s">
        <v>42</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152</v>
      </c>
      <c r="AT198" s="224" t="s">
        <v>147</v>
      </c>
      <c r="AU198" s="224" t="s">
        <v>79</v>
      </c>
      <c r="AY198" s="18" t="s">
        <v>144</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152</v>
      </c>
      <c r="BM198" s="224" t="s">
        <v>1402</v>
      </c>
    </row>
    <row r="199" spans="1:65" s="2" customFormat="1" ht="16.5" customHeight="1">
      <c r="A199" s="39"/>
      <c r="B199" s="40"/>
      <c r="C199" s="213" t="s">
        <v>1403</v>
      </c>
      <c r="D199" s="213" t="s">
        <v>147</v>
      </c>
      <c r="E199" s="214" t="s">
        <v>1913</v>
      </c>
      <c r="F199" s="215" t="s">
        <v>1914</v>
      </c>
      <c r="G199" s="216" t="s">
        <v>382</v>
      </c>
      <c r="H199" s="217">
        <v>1</v>
      </c>
      <c r="I199" s="218"/>
      <c r="J199" s="219">
        <f>ROUND(I199*H199,2)</f>
        <v>0</v>
      </c>
      <c r="K199" s="215" t="s">
        <v>19</v>
      </c>
      <c r="L199" s="45"/>
      <c r="M199" s="220" t="s">
        <v>19</v>
      </c>
      <c r="N199" s="221" t="s">
        <v>42</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152</v>
      </c>
      <c r="AT199" s="224" t="s">
        <v>147</v>
      </c>
      <c r="AU199" s="224" t="s">
        <v>79</v>
      </c>
      <c r="AY199" s="18" t="s">
        <v>144</v>
      </c>
      <c r="BE199" s="225">
        <f>IF(N199="základní",J199,0)</f>
        <v>0</v>
      </c>
      <c r="BF199" s="225">
        <f>IF(N199="snížená",J199,0)</f>
        <v>0</v>
      </c>
      <c r="BG199" s="225">
        <f>IF(N199="zákl. přenesená",J199,0)</f>
        <v>0</v>
      </c>
      <c r="BH199" s="225">
        <f>IF(N199="sníž. přenesená",J199,0)</f>
        <v>0</v>
      </c>
      <c r="BI199" s="225">
        <f>IF(N199="nulová",J199,0)</f>
        <v>0</v>
      </c>
      <c r="BJ199" s="18" t="s">
        <v>79</v>
      </c>
      <c r="BK199" s="225">
        <f>ROUND(I199*H199,2)</f>
        <v>0</v>
      </c>
      <c r="BL199" s="18" t="s">
        <v>152</v>
      </c>
      <c r="BM199" s="224" t="s">
        <v>1405</v>
      </c>
    </row>
    <row r="200" spans="1:65" s="2" customFormat="1" ht="16.5" customHeight="1">
      <c r="A200" s="39"/>
      <c r="B200" s="40"/>
      <c r="C200" s="213" t="s">
        <v>514</v>
      </c>
      <c r="D200" s="213" t="s">
        <v>147</v>
      </c>
      <c r="E200" s="214" t="s">
        <v>1915</v>
      </c>
      <c r="F200" s="215" t="s">
        <v>1916</v>
      </c>
      <c r="G200" s="216" t="s">
        <v>382</v>
      </c>
      <c r="H200" s="217">
        <v>1</v>
      </c>
      <c r="I200" s="218"/>
      <c r="J200" s="219">
        <f>ROUND(I200*H200,2)</f>
        <v>0</v>
      </c>
      <c r="K200" s="215" t="s">
        <v>19</v>
      </c>
      <c r="L200" s="45"/>
      <c r="M200" s="220" t="s">
        <v>19</v>
      </c>
      <c r="N200" s="221" t="s">
        <v>42</v>
      </c>
      <c r="O200" s="85"/>
      <c r="P200" s="222">
        <f>O200*H200</f>
        <v>0</v>
      </c>
      <c r="Q200" s="222">
        <v>0</v>
      </c>
      <c r="R200" s="222">
        <f>Q200*H200</f>
        <v>0</v>
      </c>
      <c r="S200" s="222">
        <v>0</v>
      </c>
      <c r="T200" s="223">
        <f>S200*H200</f>
        <v>0</v>
      </c>
      <c r="U200" s="39"/>
      <c r="V200" s="39"/>
      <c r="W200" s="39"/>
      <c r="X200" s="39"/>
      <c r="Y200" s="39"/>
      <c r="Z200" s="39"/>
      <c r="AA200" s="39"/>
      <c r="AB200" s="39"/>
      <c r="AC200" s="39"/>
      <c r="AD200" s="39"/>
      <c r="AE200" s="39"/>
      <c r="AR200" s="224" t="s">
        <v>152</v>
      </c>
      <c r="AT200" s="224" t="s">
        <v>147</v>
      </c>
      <c r="AU200" s="224" t="s">
        <v>79</v>
      </c>
      <c r="AY200" s="18" t="s">
        <v>144</v>
      </c>
      <c r="BE200" s="225">
        <f>IF(N200="základní",J200,0)</f>
        <v>0</v>
      </c>
      <c r="BF200" s="225">
        <f>IF(N200="snížená",J200,0)</f>
        <v>0</v>
      </c>
      <c r="BG200" s="225">
        <f>IF(N200="zákl. přenesená",J200,0)</f>
        <v>0</v>
      </c>
      <c r="BH200" s="225">
        <f>IF(N200="sníž. přenesená",J200,0)</f>
        <v>0</v>
      </c>
      <c r="BI200" s="225">
        <f>IF(N200="nulová",J200,0)</f>
        <v>0</v>
      </c>
      <c r="BJ200" s="18" t="s">
        <v>79</v>
      </c>
      <c r="BK200" s="225">
        <f>ROUND(I200*H200,2)</f>
        <v>0</v>
      </c>
      <c r="BL200" s="18" t="s">
        <v>152</v>
      </c>
      <c r="BM200" s="224" t="s">
        <v>1408</v>
      </c>
    </row>
    <row r="201" spans="1:65" s="2" customFormat="1" ht="24.15" customHeight="1">
      <c r="A201" s="39"/>
      <c r="B201" s="40"/>
      <c r="C201" s="213" t="s">
        <v>1409</v>
      </c>
      <c r="D201" s="213" t="s">
        <v>147</v>
      </c>
      <c r="E201" s="214" t="s">
        <v>1917</v>
      </c>
      <c r="F201" s="215" t="s">
        <v>1918</v>
      </c>
      <c r="G201" s="216" t="s">
        <v>382</v>
      </c>
      <c r="H201" s="217">
        <v>11</v>
      </c>
      <c r="I201" s="218"/>
      <c r="J201" s="219">
        <f>ROUND(I201*H201,2)</f>
        <v>0</v>
      </c>
      <c r="K201" s="215" t="s">
        <v>19</v>
      </c>
      <c r="L201" s="45"/>
      <c r="M201" s="220" t="s">
        <v>19</v>
      </c>
      <c r="N201" s="221" t="s">
        <v>42</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152</v>
      </c>
      <c r="AT201" s="224" t="s">
        <v>147</v>
      </c>
      <c r="AU201" s="224" t="s">
        <v>79</v>
      </c>
      <c r="AY201" s="18" t="s">
        <v>144</v>
      </c>
      <c r="BE201" s="225">
        <f>IF(N201="základní",J201,0)</f>
        <v>0</v>
      </c>
      <c r="BF201" s="225">
        <f>IF(N201="snížená",J201,0)</f>
        <v>0</v>
      </c>
      <c r="BG201" s="225">
        <f>IF(N201="zákl. přenesená",J201,0)</f>
        <v>0</v>
      </c>
      <c r="BH201" s="225">
        <f>IF(N201="sníž. přenesená",J201,0)</f>
        <v>0</v>
      </c>
      <c r="BI201" s="225">
        <f>IF(N201="nulová",J201,0)</f>
        <v>0</v>
      </c>
      <c r="BJ201" s="18" t="s">
        <v>79</v>
      </c>
      <c r="BK201" s="225">
        <f>ROUND(I201*H201,2)</f>
        <v>0</v>
      </c>
      <c r="BL201" s="18" t="s">
        <v>152</v>
      </c>
      <c r="BM201" s="224" t="s">
        <v>1411</v>
      </c>
    </row>
    <row r="202" spans="1:65" s="2" customFormat="1" ht="16.5" customHeight="1">
      <c r="A202" s="39"/>
      <c r="B202" s="40"/>
      <c r="C202" s="213" t="s">
        <v>518</v>
      </c>
      <c r="D202" s="213" t="s">
        <v>147</v>
      </c>
      <c r="E202" s="214" t="s">
        <v>1919</v>
      </c>
      <c r="F202" s="215" t="s">
        <v>1920</v>
      </c>
      <c r="G202" s="216" t="s">
        <v>382</v>
      </c>
      <c r="H202" s="217">
        <v>4</v>
      </c>
      <c r="I202" s="218"/>
      <c r="J202" s="219">
        <f>ROUND(I202*H202,2)</f>
        <v>0</v>
      </c>
      <c r="K202" s="215" t="s">
        <v>19</v>
      </c>
      <c r="L202" s="45"/>
      <c r="M202" s="220" t="s">
        <v>19</v>
      </c>
      <c r="N202" s="221" t="s">
        <v>42</v>
      </c>
      <c r="O202" s="85"/>
      <c r="P202" s="222">
        <f>O202*H202</f>
        <v>0</v>
      </c>
      <c r="Q202" s="222">
        <v>0</v>
      </c>
      <c r="R202" s="222">
        <f>Q202*H202</f>
        <v>0</v>
      </c>
      <c r="S202" s="222">
        <v>0</v>
      </c>
      <c r="T202" s="223">
        <f>S202*H202</f>
        <v>0</v>
      </c>
      <c r="U202" s="39"/>
      <c r="V202" s="39"/>
      <c r="W202" s="39"/>
      <c r="X202" s="39"/>
      <c r="Y202" s="39"/>
      <c r="Z202" s="39"/>
      <c r="AA202" s="39"/>
      <c r="AB202" s="39"/>
      <c r="AC202" s="39"/>
      <c r="AD202" s="39"/>
      <c r="AE202" s="39"/>
      <c r="AR202" s="224" t="s">
        <v>152</v>
      </c>
      <c r="AT202" s="224" t="s">
        <v>147</v>
      </c>
      <c r="AU202" s="224" t="s">
        <v>79</v>
      </c>
      <c r="AY202" s="18" t="s">
        <v>144</v>
      </c>
      <c r="BE202" s="225">
        <f>IF(N202="základní",J202,0)</f>
        <v>0</v>
      </c>
      <c r="BF202" s="225">
        <f>IF(N202="snížená",J202,0)</f>
        <v>0</v>
      </c>
      <c r="BG202" s="225">
        <f>IF(N202="zákl. přenesená",J202,0)</f>
        <v>0</v>
      </c>
      <c r="BH202" s="225">
        <f>IF(N202="sníž. přenesená",J202,0)</f>
        <v>0</v>
      </c>
      <c r="BI202" s="225">
        <f>IF(N202="nulová",J202,0)</f>
        <v>0</v>
      </c>
      <c r="BJ202" s="18" t="s">
        <v>79</v>
      </c>
      <c r="BK202" s="225">
        <f>ROUND(I202*H202,2)</f>
        <v>0</v>
      </c>
      <c r="BL202" s="18" t="s">
        <v>152</v>
      </c>
      <c r="BM202" s="224" t="s">
        <v>1415</v>
      </c>
    </row>
    <row r="203" spans="1:65" s="2" customFormat="1" ht="16.5" customHeight="1">
      <c r="A203" s="39"/>
      <c r="B203" s="40"/>
      <c r="C203" s="213" t="s">
        <v>1416</v>
      </c>
      <c r="D203" s="213" t="s">
        <v>147</v>
      </c>
      <c r="E203" s="214" t="s">
        <v>1921</v>
      </c>
      <c r="F203" s="215" t="s">
        <v>1922</v>
      </c>
      <c r="G203" s="216" t="s">
        <v>382</v>
      </c>
      <c r="H203" s="217">
        <v>1</v>
      </c>
      <c r="I203" s="218"/>
      <c r="J203" s="219">
        <f>ROUND(I203*H203,2)</f>
        <v>0</v>
      </c>
      <c r="K203" s="215" t="s">
        <v>19</v>
      </c>
      <c r="L203" s="45"/>
      <c r="M203" s="220" t="s">
        <v>19</v>
      </c>
      <c r="N203" s="221" t="s">
        <v>42</v>
      </c>
      <c r="O203" s="85"/>
      <c r="P203" s="222">
        <f>O203*H203</f>
        <v>0</v>
      </c>
      <c r="Q203" s="222">
        <v>0</v>
      </c>
      <c r="R203" s="222">
        <f>Q203*H203</f>
        <v>0</v>
      </c>
      <c r="S203" s="222">
        <v>0</v>
      </c>
      <c r="T203" s="223">
        <f>S203*H203</f>
        <v>0</v>
      </c>
      <c r="U203" s="39"/>
      <c r="V203" s="39"/>
      <c r="W203" s="39"/>
      <c r="X203" s="39"/>
      <c r="Y203" s="39"/>
      <c r="Z203" s="39"/>
      <c r="AA203" s="39"/>
      <c r="AB203" s="39"/>
      <c r="AC203" s="39"/>
      <c r="AD203" s="39"/>
      <c r="AE203" s="39"/>
      <c r="AR203" s="224" t="s">
        <v>152</v>
      </c>
      <c r="AT203" s="224" t="s">
        <v>147</v>
      </c>
      <c r="AU203" s="224" t="s">
        <v>79</v>
      </c>
      <c r="AY203" s="18" t="s">
        <v>144</v>
      </c>
      <c r="BE203" s="225">
        <f>IF(N203="základní",J203,0)</f>
        <v>0</v>
      </c>
      <c r="BF203" s="225">
        <f>IF(N203="snížená",J203,0)</f>
        <v>0</v>
      </c>
      <c r="BG203" s="225">
        <f>IF(N203="zákl. přenesená",J203,0)</f>
        <v>0</v>
      </c>
      <c r="BH203" s="225">
        <f>IF(N203="sníž. přenesená",J203,0)</f>
        <v>0</v>
      </c>
      <c r="BI203" s="225">
        <f>IF(N203="nulová",J203,0)</f>
        <v>0</v>
      </c>
      <c r="BJ203" s="18" t="s">
        <v>79</v>
      </c>
      <c r="BK203" s="225">
        <f>ROUND(I203*H203,2)</f>
        <v>0</v>
      </c>
      <c r="BL203" s="18" t="s">
        <v>152</v>
      </c>
      <c r="BM203" s="224" t="s">
        <v>1418</v>
      </c>
    </row>
    <row r="204" spans="1:65" s="2" customFormat="1" ht="16.5" customHeight="1">
      <c r="A204" s="39"/>
      <c r="B204" s="40"/>
      <c r="C204" s="213" t="s">
        <v>521</v>
      </c>
      <c r="D204" s="213" t="s">
        <v>147</v>
      </c>
      <c r="E204" s="214" t="s">
        <v>1923</v>
      </c>
      <c r="F204" s="215" t="s">
        <v>1924</v>
      </c>
      <c r="G204" s="216" t="s">
        <v>382</v>
      </c>
      <c r="H204" s="217">
        <v>1</v>
      </c>
      <c r="I204" s="218"/>
      <c r="J204" s="219">
        <f>ROUND(I204*H204,2)</f>
        <v>0</v>
      </c>
      <c r="K204" s="215" t="s">
        <v>19</v>
      </c>
      <c r="L204" s="45"/>
      <c r="M204" s="220" t="s">
        <v>19</v>
      </c>
      <c r="N204" s="221" t="s">
        <v>42</v>
      </c>
      <c r="O204" s="85"/>
      <c r="P204" s="222">
        <f>O204*H204</f>
        <v>0</v>
      </c>
      <c r="Q204" s="222">
        <v>0</v>
      </c>
      <c r="R204" s="222">
        <f>Q204*H204</f>
        <v>0</v>
      </c>
      <c r="S204" s="222">
        <v>0</v>
      </c>
      <c r="T204" s="223">
        <f>S204*H204</f>
        <v>0</v>
      </c>
      <c r="U204" s="39"/>
      <c r="V204" s="39"/>
      <c r="W204" s="39"/>
      <c r="X204" s="39"/>
      <c r="Y204" s="39"/>
      <c r="Z204" s="39"/>
      <c r="AA204" s="39"/>
      <c r="AB204" s="39"/>
      <c r="AC204" s="39"/>
      <c r="AD204" s="39"/>
      <c r="AE204" s="39"/>
      <c r="AR204" s="224" t="s">
        <v>152</v>
      </c>
      <c r="AT204" s="224" t="s">
        <v>147</v>
      </c>
      <c r="AU204" s="224" t="s">
        <v>79</v>
      </c>
      <c r="AY204" s="18" t="s">
        <v>144</v>
      </c>
      <c r="BE204" s="225">
        <f>IF(N204="základní",J204,0)</f>
        <v>0</v>
      </c>
      <c r="BF204" s="225">
        <f>IF(N204="snížená",J204,0)</f>
        <v>0</v>
      </c>
      <c r="BG204" s="225">
        <f>IF(N204="zákl. přenesená",J204,0)</f>
        <v>0</v>
      </c>
      <c r="BH204" s="225">
        <f>IF(N204="sníž. přenesená",J204,0)</f>
        <v>0</v>
      </c>
      <c r="BI204" s="225">
        <f>IF(N204="nulová",J204,0)</f>
        <v>0</v>
      </c>
      <c r="BJ204" s="18" t="s">
        <v>79</v>
      </c>
      <c r="BK204" s="225">
        <f>ROUND(I204*H204,2)</f>
        <v>0</v>
      </c>
      <c r="BL204" s="18" t="s">
        <v>152</v>
      </c>
      <c r="BM204" s="224" t="s">
        <v>1420</v>
      </c>
    </row>
    <row r="205" spans="1:65" s="2" customFormat="1" ht="16.5" customHeight="1">
      <c r="A205" s="39"/>
      <c r="B205" s="40"/>
      <c r="C205" s="213" t="s">
        <v>1421</v>
      </c>
      <c r="D205" s="213" t="s">
        <v>147</v>
      </c>
      <c r="E205" s="214" t="s">
        <v>1925</v>
      </c>
      <c r="F205" s="215" t="s">
        <v>1926</v>
      </c>
      <c r="G205" s="216" t="s">
        <v>1841</v>
      </c>
      <c r="H205" s="217">
        <v>10</v>
      </c>
      <c r="I205" s="218"/>
      <c r="J205" s="219">
        <f>ROUND(I205*H205,2)</f>
        <v>0</v>
      </c>
      <c r="K205" s="215" t="s">
        <v>19</v>
      </c>
      <c r="L205" s="45"/>
      <c r="M205" s="220" t="s">
        <v>19</v>
      </c>
      <c r="N205" s="221" t="s">
        <v>42</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152</v>
      </c>
      <c r="AT205" s="224" t="s">
        <v>147</v>
      </c>
      <c r="AU205" s="224" t="s">
        <v>79</v>
      </c>
      <c r="AY205" s="18" t="s">
        <v>144</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152</v>
      </c>
      <c r="BM205" s="224" t="s">
        <v>1424</v>
      </c>
    </row>
    <row r="206" spans="1:65" s="2" customFormat="1" ht="16.5" customHeight="1">
      <c r="A206" s="39"/>
      <c r="B206" s="40"/>
      <c r="C206" s="213" t="s">
        <v>525</v>
      </c>
      <c r="D206" s="213" t="s">
        <v>147</v>
      </c>
      <c r="E206" s="214" t="s">
        <v>1927</v>
      </c>
      <c r="F206" s="215" t="s">
        <v>1928</v>
      </c>
      <c r="G206" s="216" t="s">
        <v>1692</v>
      </c>
      <c r="H206" s="217">
        <v>11</v>
      </c>
      <c r="I206" s="218"/>
      <c r="J206" s="219">
        <f>ROUND(I206*H206,2)</f>
        <v>0</v>
      </c>
      <c r="K206" s="215" t="s">
        <v>19</v>
      </c>
      <c r="L206" s="45"/>
      <c r="M206" s="220" t="s">
        <v>19</v>
      </c>
      <c r="N206" s="221" t="s">
        <v>42</v>
      </c>
      <c r="O206" s="85"/>
      <c r="P206" s="222">
        <f>O206*H206</f>
        <v>0</v>
      </c>
      <c r="Q206" s="222">
        <v>0</v>
      </c>
      <c r="R206" s="222">
        <f>Q206*H206</f>
        <v>0</v>
      </c>
      <c r="S206" s="222">
        <v>0</v>
      </c>
      <c r="T206" s="223">
        <f>S206*H206</f>
        <v>0</v>
      </c>
      <c r="U206" s="39"/>
      <c r="V206" s="39"/>
      <c r="W206" s="39"/>
      <c r="X206" s="39"/>
      <c r="Y206" s="39"/>
      <c r="Z206" s="39"/>
      <c r="AA206" s="39"/>
      <c r="AB206" s="39"/>
      <c r="AC206" s="39"/>
      <c r="AD206" s="39"/>
      <c r="AE206" s="39"/>
      <c r="AR206" s="224" t="s">
        <v>152</v>
      </c>
      <c r="AT206" s="224" t="s">
        <v>147</v>
      </c>
      <c r="AU206" s="224" t="s">
        <v>79</v>
      </c>
      <c r="AY206" s="18" t="s">
        <v>144</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152</v>
      </c>
      <c r="BM206" s="224" t="s">
        <v>1429</v>
      </c>
    </row>
    <row r="207" spans="1:65" s="2" customFormat="1" ht="16.5" customHeight="1">
      <c r="A207" s="39"/>
      <c r="B207" s="40"/>
      <c r="C207" s="213" t="s">
        <v>1430</v>
      </c>
      <c r="D207" s="213" t="s">
        <v>147</v>
      </c>
      <c r="E207" s="214" t="s">
        <v>1929</v>
      </c>
      <c r="F207" s="215" t="s">
        <v>1930</v>
      </c>
      <c r="G207" s="216" t="s">
        <v>1692</v>
      </c>
      <c r="H207" s="217">
        <v>5</v>
      </c>
      <c r="I207" s="218"/>
      <c r="J207" s="219">
        <f>ROUND(I207*H207,2)</f>
        <v>0</v>
      </c>
      <c r="K207" s="215" t="s">
        <v>19</v>
      </c>
      <c r="L207" s="45"/>
      <c r="M207" s="220" t="s">
        <v>19</v>
      </c>
      <c r="N207" s="221" t="s">
        <v>42</v>
      </c>
      <c r="O207" s="85"/>
      <c r="P207" s="222">
        <f>O207*H207</f>
        <v>0</v>
      </c>
      <c r="Q207" s="222">
        <v>0</v>
      </c>
      <c r="R207" s="222">
        <f>Q207*H207</f>
        <v>0</v>
      </c>
      <c r="S207" s="222">
        <v>0</v>
      </c>
      <c r="T207" s="223">
        <f>S207*H207</f>
        <v>0</v>
      </c>
      <c r="U207" s="39"/>
      <c r="V207" s="39"/>
      <c r="W207" s="39"/>
      <c r="X207" s="39"/>
      <c r="Y207" s="39"/>
      <c r="Z207" s="39"/>
      <c r="AA207" s="39"/>
      <c r="AB207" s="39"/>
      <c r="AC207" s="39"/>
      <c r="AD207" s="39"/>
      <c r="AE207" s="39"/>
      <c r="AR207" s="224" t="s">
        <v>152</v>
      </c>
      <c r="AT207" s="224" t="s">
        <v>147</v>
      </c>
      <c r="AU207" s="224" t="s">
        <v>79</v>
      </c>
      <c r="AY207" s="18" t="s">
        <v>144</v>
      </c>
      <c r="BE207" s="225">
        <f>IF(N207="základní",J207,0)</f>
        <v>0</v>
      </c>
      <c r="BF207" s="225">
        <f>IF(N207="snížená",J207,0)</f>
        <v>0</v>
      </c>
      <c r="BG207" s="225">
        <f>IF(N207="zákl. přenesená",J207,0)</f>
        <v>0</v>
      </c>
      <c r="BH207" s="225">
        <f>IF(N207="sníž. přenesená",J207,0)</f>
        <v>0</v>
      </c>
      <c r="BI207" s="225">
        <f>IF(N207="nulová",J207,0)</f>
        <v>0</v>
      </c>
      <c r="BJ207" s="18" t="s">
        <v>79</v>
      </c>
      <c r="BK207" s="225">
        <f>ROUND(I207*H207,2)</f>
        <v>0</v>
      </c>
      <c r="BL207" s="18" t="s">
        <v>152</v>
      </c>
      <c r="BM207" s="224" t="s">
        <v>1433</v>
      </c>
    </row>
    <row r="208" spans="1:65" s="2" customFormat="1" ht="16.5" customHeight="1">
      <c r="A208" s="39"/>
      <c r="B208" s="40"/>
      <c r="C208" s="213" t="s">
        <v>529</v>
      </c>
      <c r="D208" s="213" t="s">
        <v>147</v>
      </c>
      <c r="E208" s="214" t="s">
        <v>1931</v>
      </c>
      <c r="F208" s="215" t="s">
        <v>1932</v>
      </c>
      <c r="G208" s="216" t="s">
        <v>1692</v>
      </c>
      <c r="H208" s="217">
        <v>20</v>
      </c>
      <c r="I208" s="218"/>
      <c r="J208" s="219">
        <f>ROUND(I208*H208,2)</f>
        <v>0</v>
      </c>
      <c r="K208" s="215" t="s">
        <v>19</v>
      </c>
      <c r="L208" s="45"/>
      <c r="M208" s="220" t="s">
        <v>19</v>
      </c>
      <c r="N208" s="221" t="s">
        <v>42</v>
      </c>
      <c r="O208" s="85"/>
      <c r="P208" s="222">
        <f>O208*H208</f>
        <v>0</v>
      </c>
      <c r="Q208" s="222">
        <v>0</v>
      </c>
      <c r="R208" s="222">
        <f>Q208*H208</f>
        <v>0</v>
      </c>
      <c r="S208" s="222">
        <v>0</v>
      </c>
      <c r="T208" s="223">
        <f>S208*H208</f>
        <v>0</v>
      </c>
      <c r="U208" s="39"/>
      <c r="V208" s="39"/>
      <c r="W208" s="39"/>
      <c r="X208" s="39"/>
      <c r="Y208" s="39"/>
      <c r="Z208" s="39"/>
      <c r="AA208" s="39"/>
      <c r="AB208" s="39"/>
      <c r="AC208" s="39"/>
      <c r="AD208" s="39"/>
      <c r="AE208" s="39"/>
      <c r="AR208" s="224" t="s">
        <v>152</v>
      </c>
      <c r="AT208" s="224" t="s">
        <v>147</v>
      </c>
      <c r="AU208" s="224" t="s">
        <v>79</v>
      </c>
      <c r="AY208" s="18" t="s">
        <v>144</v>
      </c>
      <c r="BE208" s="225">
        <f>IF(N208="základní",J208,0)</f>
        <v>0</v>
      </c>
      <c r="BF208" s="225">
        <f>IF(N208="snížená",J208,0)</f>
        <v>0</v>
      </c>
      <c r="BG208" s="225">
        <f>IF(N208="zákl. přenesená",J208,0)</f>
        <v>0</v>
      </c>
      <c r="BH208" s="225">
        <f>IF(N208="sníž. přenesená",J208,0)</f>
        <v>0</v>
      </c>
      <c r="BI208" s="225">
        <f>IF(N208="nulová",J208,0)</f>
        <v>0</v>
      </c>
      <c r="BJ208" s="18" t="s">
        <v>79</v>
      </c>
      <c r="BK208" s="225">
        <f>ROUND(I208*H208,2)</f>
        <v>0</v>
      </c>
      <c r="BL208" s="18" t="s">
        <v>152</v>
      </c>
      <c r="BM208" s="224" t="s">
        <v>1437</v>
      </c>
    </row>
    <row r="209" spans="1:65" s="2" customFormat="1" ht="16.5" customHeight="1">
      <c r="A209" s="39"/>
      <c r="B209" s="40"/>
      <c r="C209" s="213" t="s">
        <v>1438</v>
      </c>
      <c r="D209" s="213" t="s">
        <v>147</v>
      </c>
      <c r="E209" s="214" t="s">
        <v>1933</v>
      </c>
      <c r="F209" s="215" t="s">
        <v>1934</v>
      </c>
      <c r="G209" s="216" t="s">
        <v>1692</v>
      </c>
      <c r="H209" s="217">
        <v>10</v>
      </c>
      <c r="I209" s="218"/>
      <c r="J209" s="219">
        <f>ROUND(I209*H209,2)</f>
        <v>0</v>
      </c>
      <c r="K209" s="215" t="s">
        <v>19</v>
      </c>
      <c r="L209" s="45"/>
      <c r="M209" s="220" t="s">
        <v>19</v>
      </c>
      <c r="N209" s="221" t="s">
        <v>42</v>
      </c>
      <c r="O209" s="85"/>
      <c r="P209" s="222">
        <f>O209*H209</f>
        <v>0</v>
      </c>
      <c r="Q209" s="222">
        <v>0</v>
      </c>
      <c r="R209" s="222">
        <f>Q209*H209</f>
        <v>0</v>
      </c>
      <c r="S209" s="222">
        <v>0</v>
      </c>
      <c r="T209" s="223">
        <f>S209*H209</f>
        <v>0</v>
      </c>
      <c r="U209" s="39"/>
      <c r="V209" s="39"/>
      <c r="W209" s="39"/>
      <c r="X209" s="39"/>
      <c r="Y209" s="39"/>
      <c r="Z209" s="39"/>
      <c r="AA209" s="39"/>
      <c r="AB209" s="39"/>
      <c r="AC209" s="39"/>
      <c r="AD209" s="39"/>
      <c r="AE209" s="39"/>
      <c r="AR209" s="224" t="s">
        <v>152</v>
      </c>
      <c r="AT209" s="224" t="s">
        <v>147</v>
      </c>
      <c r="AU209" s="224" t="s">
        <v>79</v>
      </c>
      <c r="AY209" s="18" t="s">
        <v>144</v>
      </c>
      <c r="BE209" s="225">
        <f>IF(N209="základní",J209,0)</f>
        <v>0</v>
      </c>
      <c r="BF209" s="225">
        <f>IF(N209="snížená",J209,0)</f>
        <v>0</v>
      </c>
      <c r="BG209" s="225">
        <f>IF(N209="zákl. přenesená",J209,0)</f>
        <v>0</v>
      </c>
      <c r="BH209" s="225">
        <f>IF(N209="sníž. přenesená",J209,0)</f>
        <v>0</v>
      </c>
      <c r="BI209" s="225">
        <f>IF(N209="nulová",J209,0)</f>
        <v>0</v>
      </c>
      <c r="BJ209" s="18" t="s">
        <v>79</v>
      </c>
      <c r="BK209" s="225">
        <f>ROUND(I209*H209,2)</f>
        <v>0</v>
      </c>
      <c r="BL209" s="18" t="s">
        <v>152</v>
      </c>
      <c r="BM209" s="224" t="s">
        <v>1441</v>
      </c>
    </row>
    <row r="210" spans="1:65" s="2" customFormat="1" ht="16.5" customHeight="1">
      <c r="A210" s="39"/>
      <c r="B210" s="40"/>
      <c r="C210" s="213" t="s">
        <v>534</v>
      </c>
      <c r="D210" s="213" t="s">
        <v>147</v>
      </c>
      <c r="E210" s="214" t="s">
        <v>1935</v>
      </c>
      <c r="F210" s="215" t="s">
        <v>1936</v>
      </c>
      <c r="G210" s="216" t="s">
        <v>1692</v>
      </c>
      <c r="H210" s="217">
        <v>5</v>
      </c>
      <c r="I210" s="218"/>
      <c r="J210" s="219">
        <f>ROUND(I210*H210,2)</f>
        <v>0</v>
      </c>
      <c r="K210" s="215" t="s">
        <v>19</v>
      </c>
      <c r="L210" s="45"/>
      <c r="M210" s="220" t="s">
        <v>19</v>
      </c>
      <c r="N210" s="221" t="s">
        <v>42</v>
      </c>
      <c r="O210" s="85"/>
      <c r="P210" s="222">
        <f>O210*H210</f>
        <v>0</v>
      </c>
      <c r="Q210" s="222">
        <v>0</v>
      </c>
      <c r="R210" s="222">
        <f>Q210*H210</f>
        <v>0</v>
      </c>
      <c r="S210" s="222">
        <v>0</v>
      </c>
      <c r="T210" s="223">
        <f>S210*H210</f>
        <v>0</v>
      </c>
      <c r="U210" s="39"/>
      <c r="V210" s="39"/>
      <c r="W210" s="39"/>
      <c r="X210" s="39"/>
      <c r="Y210" s="39"/>
      <c r="Z210" s="39"/>
      <c r="AA210" s="39"/>
      <c r="AB210" s="39"/>
      <c r="AC210" s="39"/>
      <c r="AD210" s="39"/>
      <c r="AE210" s="39"/>
      <c r="AR210" s="224" t="s">
        <v>152</v>
      </c>
      <c r="AT210" s="224" t="s">
        <v>147</v>
      </c>
      <c r="AU210" s="224" t="s">
        <v>79</v>
      </c>
      <c r="AY210" s="18" t="s">
        <v>144</v>
      </c>
      <c r="BE210" s="225">
        <f>IF(N210="základní",J210,0)</f>
        <v>0</v>
      </c>
      <c r="BF210" s="225">
        <f>IF(N210="snížená",J210,0)</f>
        <v>0</v>
      </c>
      <c r="BG210" s="225">
        <f>IF(N210="zákl. přenesená",J210,0)</f>
        <v>0</v>
      </c>
      <c r="BH210" s="225">
        <f>IF(N210="sníž. přenesená",J210,0)</f>
        <v>0</v>
      </c>
      <c r="BI210" s="225">
        <f>IF(N210="nulová",J210,0)</f>
        <v>0</v>
      </c>
      <c r="BJ210" s="18" t="s">
        <v>79</v>
      </c>
      <c r="BK210" s="225">
        <f>ROUND(I210*H210,2)</f>
        <v>0</v>
      </c>
      <c r="BL210" s="18" t="s">
        <v>152</v>
      </c>
      <c r="BM210" s="224" t="s">
        <v>1444</v>
      </c>
    </row>
    <row r="211" spans="1:65" s="2" customFormat="1" ht="16.5" customHeight="1">
      <c r="A211" s="39"/>
      <c r="B211" s="40"/>
      <c r="C211" s="213" t="s">
        <v>1445</v>
      </c>
      <c r="D211" s="213" t="s">
        <v>147</v>
      </c>
      <c r="E211" s="214" t="s">
        <v>1937</v>
      </c>
      <c r="F211" s="215" t="s">
        <v>1938</v>
      </c>
      <c r="G211" s="216" t="s">
        <v>382</v>
      </c>
      <c r="H211" s="217">
        <v>15</v>
      </c>
      <c r="I211" s="218"/>
      <c r="J211" s="219">
        <f>ROUND(I211*H211,2)</f>
        <v>0</v>
      </c>
      <c r="K211" s="215" t="s">
        <v>19</v>
      </c>
      <c r="L211" s="45"/>
      <c r="M211" s="220" t="s">
        <v>19</v>
      </c>
      <c r="N211" s="221" t="s">
        <v>42</v>
      </c>
      <c r="O211" s="85"/>
      <c r="P211" s="222">
        <f>O211*H211</f>
        <v>0</v>
      </c>
      <c r="Q211" s="222">
        <v>0</v>
      </c>
      <c r="R211" s="222">
        <f>Q211*H211</f>
        <v>0</v>
      </c>
      <c r="S211" s="222">
        <v>0</v>
      </c>
      <c r="T211" s="223">
        <f>S211*H211</f>
        <v>0</v>
      </c>
      <c r="U211" s="39"/>
      <c r="V211" s="39"/>
      <c r="W211" s="39"/>
      <c r="X211" s="39"/>
      <c r="Y211" s="39"/>
      <c r="Z211" s="39"/>
      <c r="AA211" s="39"/>
      <c r="AB211" s="39"/>
      <c r="AC211" s="39"/>
      <c r="AD211" s="39"/>
      <c r="AE211" s="39"/>
      <c r="AR211" s="224" t="s">
        <v>152</v>
      </c>
      <c r="AT211" s="224" t="s">
        <v>147</v>
      </c>
      <c r="AU211" s="224" t="s">
        <v>79</v>
      </c>
      <c r="AY211" s="18" t="s">
        <v>144</v>
      </c>
      <c r="BE211" s="225">
        <f>IF(N211="základní",J211,0)</f>
        <v>0</v>
      </c>
      <c r="BF211" s="225">
        <f>IF(N211="snížená",J211,0)</f>
        <v>0</v>
      </c>
      <c r="BG211" s="225">
        <f>IF(N211="zákl. přenesená",J211,0)</f>
        <v>0</v>
      </c>
      <c r="BH211" s="225">
        <f>IF(N211="sníž. přenesená",J211,0)</f>
        <v>0</v>
      </c>
      <c r="BI211" s="225">
        <f>IF(N211="nulová",J211,0)</f>
        <v>0</v>
      </c>
      <c r="BJ211" s="18" t="s">
        <v>79</v>
      </c>
      <c r="BK211" s="225">
        <f>ROUND(I211*H211,2)</f>
        <v>0</v>
      </c>
      <c r="BL211" s="18" t="s">
        <v>152</v>
      </c>
      <c r="BM211" s="224" t="s">
        <v>1448</v>
      </c>
    </row>
    <row r="212" spans="1:65" s="2" customFormat="1" ht="16.5" customHeight="1">
      <c r="A212" s="39"/>
      <c r="B212" s="40"/>
      <c r="C212" s="213" t="s">
        <v>537</v>
      </c>
      <c r="D212" s="213" t="s">
        <v>147</v>
      </c>
      <c r="E212" s="214" t="s">
        <v>1939</v>
      </c>
      <c r="F212" s="215" t="s">
        <v>1940</v>
      </c>
      <c r="G212" s="216" t="s">
        <v>1692</v>
      </c>
      <c r="H212" s="217">
        <v>5</v>
      </c>
      <c r="I212" s="218"/>
      <c r="J212" s="219">
        <f>ROUND(I212*H212,2)</f>
        <v>0</v>
      </c>
      <c r="K212" s="215" t="s">
        <v>19</v>
      </c>
      <c r="L212" s="45"/>
      <c r="M212" s="220" t="s">
        <v>19</v>
      </c>
      <c r="N212" s="221" t="s">
        <v>42</v>
      </c>
      <c r="O212" s="85"/>
      <c r="P212" s="222">
        <f>O212*H212</f>
        <v>0</v>
      </c>
      <c r="Q212" s="222">
        <v>0</v>
      </c>
      <c r="R212" s="222">
        <f>Q212*H212</f>
        <v>0</v>
      </c>
      <c r="S212" s="222">
        <v>0</v>
      </c>
      <c r="T212" s="223">
        <f>S212*H212</f>
        <v>0</v>
      </c>
      <c r="U212" s="39"/>
      <c r="V212" s="39"/>
      <c r="W212" s="39"/>
      <c r="X212" s="39"/>
      <c r="Y212" s="39"/>
      <c r="Z212" s="39"/>
      <c r="AA212" s="39"/>
      <c r="AB212" s="39"/>
      <c r="AC212" s="39"/>
      <c r="AD212" s="39"/>
      <c r="AE212" s="39"/>
      <c r="AR212" s="224" t="s">
        <v>152</v>
      </c>
      <c r="AT212" s="224" t="s">
        <v>147</v>
      </c>
      <c r="AU212" s="224" t="s">
        <v>79</v>
      </c>
      <c r="AY212" s="18" t="s">
        <v>144</v>
      </c>
      <c r="BE212" s="225">
        <f>IF(N212="základní",J212,0)</f>
        <v>0</v>
      </c>
      <c r="BF212" s="225">
        <f>IF(N212="snížená",J212,0)</f>
        <v>0</v>
      </c>
      <c r="BG212" s="225">
        <f>IF(N212="zákl. přenesená",J212,0)</f>
        <v>0</v>
      </c>
      <c r="BH212" s="225">
        <f>IF(N212="sníž. přenesená",J212,0)</f>
        <v>0</v>
      </c>
      <c r="BI212" s="225">
        <f>IF(N212="nulová",J212,0)</f>
        <v>0</v>
      </c>
      <c r="BJ212" s="18" t="s">
        <v>79</v>
      </c>
      <c r="BK212" s="225">
        <f>ROUND(I212*H212,2)</f>
        <v>0</v>
      </c>
      <c r="BL212" s="18" t="s">
        <v>152</v>
      </c>
      <c r="BM212" s="224" t="s">
        <v>1451</v>
      </c>
    </row>
    <row r="213" spans="1:65" s="2" customFormat="1" ht="16.5" customHeight="1">
      <c r="A213" s="39"/>
      <c r="B213" s="40"/>
      <c r="C213" s="213" t="s">
        <v>1452</v>
      </c>
      <c r="D213" s="213" t="s">
        <v>147</v>
      </c>
      <c r="E213" s="214" t="s">
        <v>1941</v>
      </c>
      <c r="F213" s="215" t="s">
        <v>1942</v>
      </c>
      <c r="G213" s="216" t="s">
        <v>1692</v>
      </c>
      <c r="H213" s="217">
        <v>1</v>
      </c>
      <c r="I213" s="218"/>
      <c r="J213" s="219">
        <f>ROUND(I213*H213,2)</f>
        <v>0</v>
      </c>
      <c r="K213" s="215" t="s">
        <v>19</v>
      </c>
      <c r="L213" s="45"/>
      <c r="M213" s="220" t="s">
        <v>19</v>
      </c>
      <c r="N213" s="221" t="s">
        <v>42</v>
      </c>
      <c r="O213" s="85"/>
      <c r="P213" s="222">
        <f>O213*H213</f>
        <v>0</v>
      </c>
      <c r="Q213" s="222">
        <v>0</v>
      </c>
      <c r="R213" s="222">
        <f>Q213*H213</f>
        <v>0</v>
      </c>
      <c r="S213" s="222">
        <v>0</v>
      </c>
      <c r="T213" s="223">
        <f>S213*H213</f>
        <v>0</v>
      </c>
      <c r="U213" s="39"/>
      <c r="V213" s="39"/>
      <c r="W213" s="39"/>
      <c r="X213" s="39"/>
      <c r="Y213" s="39"/>
      <c r="Z213" s="39"/>
      <c r="AA213" s="39"/>
      <c r="AB213" s="39"/>
      <c r="AC213" s="39"/>
      <c r="AD213" s="39"/>
      <c r="AE213" s="39"/>
      <c r="AR213" s="224" t="s">
        <v>152</v>
      </c>
      <c r="AT213" s="224" t="s">
        <v>147</v>
      </c>
      <c r="AU213" s="224" t="s">
        <v>79</v>
      </c>
      <c r="AY213" s="18" t="s">
        <v>144</v>
      </c>
      <c r="BE213" s="225">
        <f>IF(N213="základní",J213,0)</f>
        <v>0</v>
      </c>
      <c r="BF213" s="225">
        <f>IF(N213="snížená",J213,0)</f>
        <v>0</v>
      </c>
      <c r="BG213" s="225">
        <f>IF(N213="zákl. přenesená",J213,0)</f>
        <v>0</v>
      </c>
      <c r="BH213" s="225">
        <f>IF(N213="sníž. přenesená",J213,0)</f>
        <v>0</v>
      </c>
      <c r="BI213" s="225">
        <f>IF(N213="nulová",J213,0)</f>
        <v>0</v>
      </c>
      <c r="BJ213" s="18" t="s">
        <v>79</v>
      </c>
      <c r="BK213" s="225">
        <f>ROUND(I213*H213,2)</f>
        <v>0</v>
      </c>
      <c r="BL213" s="18" t="s">
        <v>152</v>
      </c>
      <c r="BM213" s="224" t="s">
        <v>1455</v>
      </c>
    </row>
    <row r="214" spans="1:65" s="2" customFormat="1" ht="16.5" customHeight="1">
      <c r="A214" s="39"/>
      <c r="B214" s="40"/>
      <c r="C214" s="213" t="s">
        <v>540</v>
      </c>
      <c r="D214" s="213" t="s">
        <v>147</v>
      </c>
      <c r="E214" s="214" t="s">
        <v>1943</v>
      </c>
      <c r="F214" s="215" t="s">
        <v>1944</v>
      </c>
      <c r="G214" s="216" t="s">
        <v>1692</v>
      </c>
      <c r="H214" s="217">
        <v>2</v>
      </c>
      <c r="I214" s="218"/>
      <c r="J214" s="219">
        <f>ROUND(I214*H214,2)</f>
        <v>0</v>
      </c>
      <c r="K214" s="215" t="s">
        <v>19</v>
      </c>
      <c r="L214" s="45"/>
      <c r="M214" s="220" t="s">
        <v>19</v>
      </c>
      <c r="N214" s="221" t="s">
        <v>42</v>
      </c>
      <c r="O214" s="85"/>
      <c r="P214" s="222">
        <f>O214*H214</f>
        <v>0</v>
      </c>
      <c r="Q214" s="222">
        <v>0</v>
      </c>
      <c r="R214" s="222">
        <f>Q214*H214</f>
        <v>0</v>
      </c>
      <c r="S214" s="222">
        <v>0</v>
      </c>
      <c r="T214" s="223">
        <f>S214*H214</f>
        <v>0</v>
      </c>
      <c r="U214" s="39"/>
      <c r="V214" s="39"/>
      <c r="W214" s="39"/>
      <c r="X214" s="39"/>
      <c r="Y214" s="39"/>
      <c r="Z214" s="39"/>
      <c r="AA214" s="39"/>
      <c r="AB214" s="39"/>
      <c r="AC214" s="39"/>
      <c r="AD214" s="39"/>
      <c r="AE214" s="39"/>
      <c r="AR214" s="224" t="s">
        <v>152</v>
      </c>
      <c r="AT214" s="224" t="s">
        <v>147</v>
      </c>
      <c r="AU214" s="224" t="s">
        <v>79</v>
      </c>
      <c r="AY214" s="18" t="s">
        <v>144</v>
      </c>
      <c r="BE214" s="225">
        <f>IF(N214="základní",J214,0)</f>
        <v>0</v>
      </c>
      <c r="BF214" s="225">
        <f>IF(N214="snížená",J214,0)</f>
        <v>0</v>
      </c>
      <c r="BG214" s="225">
        <f>IF(N214="zákl. přenesená",J214,0)</f>
        <v>0</v>
      </c>
      <c r="BH214" s="225">
        <f>IF(N214="sníž. přenesená",J214,0)</f>
        <v>0</v>
      </c>
      <c r="BI214" s="225">
        <f>IF(N214="nulová",J214,0)</f>
        <v>0</v>
      </c>
      <c r="BJ214" s="18" t="s">
        <v>79</v>
      </c>
      <c r="BK214" s="225">
        <f>ROUND(I214*H214,2)</f>
        <v>0</v>
      </c>
      <c r="BL214" s="18" t="s">
        <v>152</v>
      </c>
      <c r="BM214" s="224" t="s">
        <v>1458</v>
      </c>
    </row>
    <row r="215" spans="1:65" s="2" customFormat="1" ht="16.5" customHeight="1">
      <c r="A215" s="39"/>
      <c r="B215" s="40"/>
      <c r="C215" s="213" t="s">
        <v>1459</v>
      </c>
      <c r="D215" s="213" t="s">
        <v>147</v>
      </c>
      <c r="E215" s="214" t="s">
        <v>1945</v>
      </c>
      <c r="F215" s="215" t="s">
        <v>1946</v>
      </c>
      <c r="G215" s="216" t="s">
        <v>1692</v>
      </c>
      <c r="H215" s="217">
        <v>3</v>
      </c>
      <c r="I215" s="218"/>
      <c r="J215" s="219">
        <f>ROUND(I215*H215,2)</f>
        <v>0</v>
      </c>
      <c r="K215" s="215" t="s">
        <v>19</v>
      </c>
      <c r="L215" s="45"/>
      <c r="M215" s="220" t="s">
        <v>19</v>
      </c>
      <c r="N215" s="221" t="s">
        <v>42</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152</v>
      </c>
      <c r="AT215" s="224" t="s">
        <v>147</v>
      </c>
      <c r="AU215" s="224" t="s">
        <v>79</v>
      </c>
      <c r="AY215" s="18" t="s">
        <v>144</v>
      </c>
      <c r="BE215" s="225">
        <f>IF(N215="základní",J215,0)</f>
        <v>0</v>
      </c>
      <c r="BF215" s="225">
        <f>IF(N215="snížená",J215,0)</f>
        <v>0</v>
      </c>
      <c r="BG215" s="225">
        <f>IF(N215="zákl. přenesená",J215,0)</f>
        <v>0</v>
      </c>
      <c r="BH215" s="225">
        <f>IF(N215="sníž. přenesená",J215,0)</f>
        <v>0</v>
      </c>
      <c r="BI215" s="225">
        <f>IF(N215="nulová",J215,0)</f>
        <v>0</v>
      </c>
      <c r="BJ215" s="18" t="s">
        <v>79</v>
      </c>
      <c r="BK215" s="225">
        <f>ROUND(I215*H215,2)</f>
        <v>0</v>
      </c>
      <c r="BL215" s="18" t="s">
        <v>152</v>
      </c>
      <c r="BM215" s="224" t="s">
        <v>1462</v>
      </c>
    </row>
    <row r="216" spans="1:65" s="2" customFormat="1" ht="16.5" customHeight="1">
      <c r="A216" s="39"/>
      <c r="B216" s="40"/>
      <c r="C216" s="213" t="s">
        <v>1261</v>
      </c>
      <c r="D216" s="213" t="s">
        <v>147</v>
      </c>
      <c r="E216" s="214" t="s">
        <v>1947</v>
      </c>
      <c r="F216" s="215" t="s">
        <v>1948</v>
      </c>
      <c r="G216" s="216" t="s">
        <v>1692</v>
      </c>
      <c r="H216" s="217">
        <v>4</v>
      </c>
      <c r="I216" s="218"/>
      <c r="J216" s="219">
        <f>ROUND(I216*H216,2)</f>
        <v>0</v>
      </c>
      <c r="K216" s="215" t="s">
        <v>19</v>
      </c>
      <c r="L216" s="45"/>
      <c r="M216" s="220" t="s">
        <v>19</v>
      </c>
      <c r="N216" s="221" t="s">
        <v>42</v>
      </c>
      <c r="O216" s="85"/>
      <c r="P216" s="222">
        <f>O216*H216</f>
        <v>0</v>
      </c>
      <c r="Q216" s="222">
        <v>0</v>
      </c>
      <c r="R216" s="222">
        <f>Q216*H216</f>
        <v>0</v>
      </c>
      <c r="S216" s="222">
        <v>0</v>
      </c>
      <c r="T216" s="223">
        <f>S216*H216</f>
        <v>0</v>
      </c>
      <c r="U216" s="39"/>
      <c r="V216" s="39"/>
      <c r="W216" s="39"/>
      <c r="X216" s="39"/>
      <c r="Y216" s="39"/>
      <c r="Z216" s="39"/>
      <c r="AA216" s="39"/>
      <c r="AB216" s="39"/>
      <c r="AC216" s="39"/>
      <c r="AD216" s="39"/>
      <c r="AE216" s="39"/>
      <c r="AR216" s="224" t="s">
        <v>152</v>
      </c>
      <c r="AT216" s="224" t="s">
        <v>147</v>
      </c>
      <c r="AU216" s="224" t="s">
        <v>79</v>
      </c>
      <c r="AY216" s="18" t="s">
        <v>144</v>
      </c>
      <c r="BE216" s="225">
        <f>IF(N216="základní",J216,0)</f>
        <v>0</v>
      </c>
      <c r="BF216" s="225">
        <f>IF(N216="snížená",J216,0)</f>
        <v>0</v>
      </c>
      <c r="BG216" s="225">
        <f>IF(N216="zákl. přenesená",J216,0)</f>
        <v>0</v>
      </c>
      <c r="BH216" s="225">
        <f>IF(N216="sníž. přenesená",J216,0)</f>
        <v>0</v>
      </c>
      <c r="BI216" s="225">
        <f>IF(N216="nulová",J216,0)</f>
        <v>0</v>
      </c>
      <c r="BJ216" s="18" t="s">
        <v>79</v>
      </c>
      <c r="BK216" s="225">
        <f>ROUND(I216*H216,2)</f>
        <v>0</v>
      </c>
      <c r="BL216" s="18" t="s">
        <v>152</v>
      </c>
      <c r="BM216" s="224" t="s">
        <v>1465</v>
      </c>
    </row>
    <row r="217" spans="1:65" s="2" customFormat="1" ht="16.5" customHeight="1">
      <c r="A217" s="39"/>
      <c r="B217" s="40"/>
      <c r="C217" s="213" t="s">
        <v>1466</v>
      </c>
      <c r="D217" s="213" t="s">
        <v>147</v>
      </c>
      <c r="E217" s="214" t="s">
        <v>1949</v>
      </c>
      <c r="F217" s="215" t="s">
        <v>1950</v>
      </c>
      <c r="G217" s="216" t="s">
        <v>1692</v>
      </c>
      <c r="H217" s="217">
        <v>1</v>
      </c>
      <c r="I217" s="218"/>
      <c r="J217" s="219">
        <f>ROUND(I217*H217,2)</f>
        <v>0</v>
      </c>
      <c r="K217" s="215" t="s">
        <v>19</v>
      </c>
      <c r="L217" s="45"/>
      <c r="M217" s="220" t="s">
        <v>19</v>
      </c>
      <c r="N217" s="221" t="s">
        <v>42</v>
      </c>
      <c r="O217" s="85"/>
      <c r="P217" s="222">
        <f>O217*H217</f>
        <v>0</v>
      </c>
      <c r="Q217" s="222">
        <v>0</v>
      </c>
      <c r="R217" s="222">
        <f>Q217*H217</f>
        <v>0</v>
      </c>
      <c r="S217" s="222">
        <v>0</v>
      </c>
      <c r="T217" s="223">
        <f>S217*H217</f>
        <v>0</v>
      </c>
      <c r="U217" s="39"/>
      <c r="V217" s="39"/>
      <c r="W217" s="39"/>
      <c r="X217" s="39"/>
      <c r="Y217" s="39"/>
      <c r="Z217" s="39"/>
      <c r="AA217" s="39"/>
      <c r="AB217" s="39"/>
      <c r="AC217" s="39"/>
      <c r="AD217" s="39"/>
      <c r="AE217" s="39"/>
      <c r="AR217" s="224" t="s">
        <v>152</v>
      </c>
      <c r="AT217" s="224" t="s">
        <v>147</v>
      </c>
      <c r="AU217" s="224" t="s">
        <v>79</v>
      </c>
      <c r="AY217" s="18" t="s">
        <v>144</v>
      </c>
      <c r="BE217" s="225">
        <f>IF(N217="základní",J217,0)</f>
        <v>0</v>
      </c>
      <c r="BF217" s="225">
        <f>IF(N217="snížená",J217,0)</f>
        <v>0</v>
      </c>
      <c r="BG217" s="225">
        <f>IF(N217="zákl. přenesená",J217,0)</f>
        <v>0</v>
      </c>
      <c r="BH217" s="225">
        <f>IF(N217="sníž. přenesená",J217,0)</f>
        <v>0</v>
      </c>
      <c r="BI217" s="225">
        <f>IF(N217="nulová",J217,0)</f>
        <v>0</v>
      </c>
      <c r="BJ217" s="18" t="s">
        <v>79</v>
      </c>
      <c r="BK217" s="225">
        <f>ROUND(I217*H217,2)</f>
        <v>0</v>
      </c>
      <c r="BL217" s="18" t="s">
        <v>152</v>
      </c>
      <c r="BM217" s="224" t="s">
        <v>1469</v>
      </c>
    </row>
    <row r="218" spans="1:65" s="2" customFormat="1" ht="16.5" customHeight="1">
      <c r="A218" s="39"/>
      <c r="B218" s="40"/>
      <c r="C218" s="213" t="s">
        <v>1263</v>
      </c>
      <c r="D218" s="213" t="s">
        <v>147</v>
      </c>
      <c r="E218" s="214" t="s">
        <v>1951</v>
      </c>
      <c r="F218" s="215" t="s">
        <v>1952</v>
      </c>
      <c r="G218" s="216" t="s">
        <v>1692</v>
      </c>
      <c r="H218" s="217">
        <v>4</v>
      </c>
      <c r="I218" s="218"/>
      <c r="J218" s="219">
        <f>ROUND(I218*H218,2)</f>
        <v>0</v>
      </c>
      <c r="K218" s="215" t="s">
        <v>19</v>
      </c>
      <c r="L218" s="45"/>
      <c r="M218" s="220" t="s">
        <v>19</v>
      </c>
      <c r="N218" s="221" t="s">
        <v>42</v>
      </c>
      <c r="O218" s="85"/>
      <c r="P218" s="222">
        <f>O218*H218</f>
        <v>0</v>
      </c>
      <c r="Q218" s="222">
        <v>0</v>
      </c>
      <c r="R218" s="222">
        <f>Q218*H218</f>
        <v>0</v>
      </c>
      <c r="S218" s="222">
        <v>0</v>
      </c>
      <c r="T218" s="223">
        <f>S218*H218</f>
        <v>0</v>
      </c>
      <c r="U218" s="39"/>
      <c r="V218" s="39"/>
      <c r="W218" s="39"/>
      <c r="X218" s="39"/>
      <c r="Y218" s="39"/>
      <c r="Z218" s="39"/>
      <c r="AA218" s="39"/>
      <c r="AB218" s="39"/>
      <c r="AC218" s="39"/>
      <c r="AD218" s="39"/>
      <c r="AE218" s="39"/>
      <c r="AR218" s="224" t="s">
        <v>152</v>
      </c>
      <c r="AT218" s="224" t="s">
        <v>147</v>
      </c>
      <c r="AU218" s="224" t="s">
        <v>79</v>
      </c>
      <c r="AY218" s="18" t="s">
        <v>144</v>
      </c>
      <c r="BE218" s="225">
        <f>IF(N218="základní",J218,0)</f>
        <v>0</v>
      </c>
      <c r="BF218" s="225">
        <f>IF(N218="snížená",J218,0)</f>
        <v>0</v>
      </c>
      <c r="BG218" s="225">
        <f>IF(N218="zákl. přenesená",J218,0)</f>
        <v>0</v>
      </c>
      <c r="BH218" s="225">
        <f>IF(N218="sníž. přenesená",J218,0)</f>
        <v>0</v>
      </c>
      <c r="BI218" s="225">
        <f>IF(N218="nulová",J218,0)</f>
        <v>0</v>
      </c>
      <c r="BJ218" s="18" t="s">
        <v>79</v>
      </c>
      <c r="BK218" s="225">
        <f>ROUND(I218*H218,2)</f>
        <v>0</v>
      </c>
      <c r="BL218" s="18" t="s">
        <v>152</v>
      </c>
      <c r="BM218" s="224" t="s">
        <v>1472</v>
      </c>
    </row>
    <row r="219" spans="1:65" s="2" customFormat="1" ht="16.5" customHeight="1">
      <c r="A219" s="39"/>
      <c r="B219" s="40"/>
      <c r="C219" s="213" t="s">
        <v>1473</v>
      </c>
      <c r="D219" s="213" t="s">
        <v>147</v>
      </c>
      <c r="E219" s="214" t="s">
        <v>1953</v>
      </c>
      <c r="F219" s="215" t="s">
        <v>1954</v>
      </c>
      <c r="G219" s="216" t="s">
        <v>1692</v>
      </c>
      <c r="H219" s="217">
        <v>5</v>
      </c>
      <c r="I219" s="218"/>
      <c r="J219" s="219">
        <f>ROUND(I219*H219,2)</f>
        <v>0</v>
      </c>
      <c r="K219" s="215" t="s">
        <v>19</v>
      </c>
      <c r="L219" s="45"/>
      <c r="M219" s="220" t="s">
        <v>19</v>
      </c>
      <c r="N219" s="221" t="s">
        <v>42</v>
      </c>
      <c r="O219" s="85"/>
      <c r="P219" s="222">
        <f>O219*H219</f>
        <v>0</v>
      </c>
      <c r="Q219" s="222">
        <v>0</v>
      </c>
      <c r="R219" s="222">
        <f>Q219*H219</f>
        <v>0</v>
      </c>
      <c r="S219" s="222">
        <v>0</v>
      </c>
      <c r="T219" s="223">
        <f>S219*H219</f>
        <v>0</v>
      </c>
      <c r="U219" s="39"/>
      <c r="V219" s="39"/>
      <c r="W219" s="39"/>
      <c r="X219" s="39"/>
      <c r="Y219" s="39"/>
      <c r="Z219" s="39"/>
      <c r="AA219" s="39"/>
      <c r="AB219" s="39"/>
      <c r="AC219" s="39"/>
      <c r="AD219" s="39"/>
      <c r="AE219" s="39"/>
      <c r="AR219" s="224" t="s">
        <v>152</v>
      </c>
      <c r="AT219" s="224" t="s">
        <v>147</v>
      </c>
      <c r="AU219" s="224" t="s">
        <v>79</v>
      </c>
      <c r="AY219" s="18" t="s">
        <v>144</v>
      </c>
      <c r="BE219" s="225">
        <f>IF(N219="základní",J219,0)</f>
        <v>0</v>
      </c>
      <c r="BF219" s="225">
        <f>IF(N219="snížená",J219,0)</f>
        <v>0</v>
      </c>
      <c r="BG219" s="225">
        <f>IF(N219="zákl. přenesená",J219,0)</f>
        <v>0</v>
      </c>
      <c r="BH219" s="225">
        <f>IF(N219="sníž. přenesená",J219,0)</f>
        <v>0</v>
      </c>
      <c r="BI219" s="225">
        <f>IF(N219="nulová",J219,0)</f>
        <v>0</v>
      </c>
      <c r="BJ219" s="18" t="s">
        <v>79</v>
      </c>
      <c r="BK219" s="225">
        <f>ROUND(I219*H219,2)</f>
        <v>0</v>
      </c>
      <c r="BL219" s="18" t="s">
        <v>152</v>
      </c>
      <c r="BM219" s="224" t="s">
        <v>1475</v>
      </c>
    </row>
    <row r="220" spans="1:65" s="2" customFormat="1" ht="16.5" customHeight="1">
      <c r="A220" s="39"/>
      <c r="B220" s="40"/>
      <c r="C220" s="213" t="s">
        <v>1266</v>
      </c>
      <c r="D220" s="213" t="s">
        <v>147</v>
      </c>
      <c r="E220" s="214" t="s">
        <v>1955</v>
      </c>
      <c r="F220" s="215" t="s">
        <v>1956</v>
      </c>
      <c r="G220" s="216" t="s">
        <v>1692</v>
      </c>
      <c r="H220" s="217">
        <v>1</v>
      </c>
      <c r="I220" s="218"/>
      <c r="J220" s="219">
        <f>ROUND(I220*H220,2)</f>
        <v>0</v>
      </c>
      <c r="K220" s="215" t="s">
        <v>19</v>
      </c>
      <c r="L220" s="45"/>
      <c r="M220" s="220" t="s">
        <v>19</v>
      </c>
      <c r="N220" s="221" t="s">
        <v>42</v>
      </c>
      <c r="O220" s="85"/>
      <c r="P220" s="222">
        <f>O220*H220</f>
        <v>0</v>
      </c>
      <c r="Q220" s="222">
        <v>0</v>
      </c>
      <c r="R220" s="222">
        <f>Q220*H220</f>
        <v>0</v>
      </c>
      <c r="S220" s="222">
        <v>0</v>
      </c>
      <c r="T220" s="223">
        <f>S220*H220</f>
        <v>0</v>
      </c>
      <c r="U220" s="39"/>
      <c r="V220" s="39"/>
      <c r="W220" s="39"/>
      <c r="X220" s="39"/>
      <c r="Y220" s="39"/>
      <c r="Z220" s="39"/>
      <c r="AA220" s="39"/>
      <c r="AB220" s="39"/>
      <c r="AC220" s="39"/>
      <c r="AD220" s="39"/>
      <c r="AE220" s="39"/>
      <c r="AR220" s="224" t="s">
        <v>152</v>
      </c>
      <c r="AT220" s="224" t="s">
        <v>147</v>
      </c>
      <c r="AU220" s="224" t="s">
        <v>79</v>
      </c>
      <c r="AY220" s="18" t="s">
        <v>144</v>
      </c>
      <c r="BE220" s="225">
        <f>IF(N220="základní",J220,0)</f>
        <v>0</v>
      </c>
      <c r="BF220" s="225">
        <f>IF(N220="snížená",J220,0)</f>
        <v>0</v>
      </c>
      <c r="BG220" s="225">
        <f>IF(N220="zákl. přenesená",J220,0)</f>
        <v>0</v>
      </c>
      <c r="BH220" s="225">
        <f>IF(N220="sníž. přenesená",J220,0)</f>
        <v>0</v>
      </c>
      <c r="BI220" s="225">
        <f>IF(N220="nulová",J220,0)</f>
        <v>0</v>
      </c>
      <c r="BJ220" s="18" t="s">
        <v>79</v>
      </c>
      <c r="BK220" s="225">
        <f>ROUND(I220*H220,2)</f>
        <v>0</v>
      </c>
      <c r="BL220" s="18" t="s">
        <v>152</v>
      </c>
      <c r="BM220" s="224" t="s">
        <v>1478</v>
      </c>
    </row>
    <row r="221" spans="1:65" s="2" customFormat="1" ht="16.5" customHeight="1">
      <c r="A221" s="39"/>
      <c r="B221" s="40"/>
      <c r="C221" s="213" t="s">
        <v>1479</v>
      </c>
      <c r="D221" s="213" t="s">
        <v>147</v>
      </c>
      <c r="E221" s="214" t="s">
        <v>1957</v>
      </c>
      <c r="F221" s="215" t="s">
        <v>1958</v>
      </c>
      <c r="G221" s="216" t="s">
        <v>1692</v>
      </c>
      <c r="H221" s="217">
        <v>4</v>
      </c>
      <c r="I221" s="218"/>
      <c r="J221" s="219">
        <f>ROUND(I221*H221,2)</f>
        <v>0</v>
      </c>
      <c r="K221" s="215" t="s">
        <v>19</v>
      </c>
      <c r="L221" s="45"/>
      <c r="M221" s="220" t="s">
        <v>19</v>
      </c>
      <c r="N221" s="221" t="s">
        <v>42</v>
      </c>
      <c r="O221" s="85"/>
      <c r="P221" s="222">
        <f>O221*H221</f>
        <v>0</v>
      </c>
      <c r="Q221" s="222">
        <v>0</v>
      </c>
      <c r="R221" s="222">
        <f>Q221*H221</f>
        <v>0</v>
      </c>
      <c r="S221" s="222">
        <v>0</v>
      </c>
      <c r="T221" s="223">
        <f>S221*H221</f>
        <v>0</v>
      </c>
      <c r="U221" s="39"/>
      <c r="V221" s="39"/>
      <c r="W221" s="39"/>
      <c r="X221" s="39"/>
      <c r="Y221" s="39"/>
      <c r="Z221" s="39"/>
      <c r="AA221" s="39"/>
      <c r="AB221" s="39"/>
      <c r="AC221" s="39"/>
      <c r="AD221" s="39"/>
      <c r="AE221" s="39"/>
      <c r="AR221" s="224" t="s">
        <v>152</v>
      </c>
      <c r="AT221" s="224" t="s">
        <v>147</v>
      </c>
      <c r="AU221" s="224" t="s">
        <v>79</v>
      </c>
      <c r="AY221" s="18" t="s">
        <v>144</v>
      </c>
      <c r="BE221" s="225">
        <f>IF(N221="základní",J221,0)</f>
        <v>0</v>
      </c>
      <c r="BF221" s="225">
        <f>IF(N221="snížená",J221,0)</f>
        <v>0</v>
      </c>
      <c r="BG221" s="225">
        <f>IF(N221="zákl. přenesená",J221,0)</f>
        <v>0</v>
      </c>
      <c r="BH221" s="225">
        <f>IF(N221="sníž. přenesená",J221,0)</f>
        <v>0</v>
      </c>
      <c r="BI221" s="225">
        <f>IF(N221="nulová",J221,0)</f>
        <v>0</v>
      </c>
      <c r="BJ221" s="18" t="s">
        <v>79</v>
      </c>
      <c r="BK221" s="225">
        <f>ROUND(I221*H221,2)</f>
        <v>0</v>
      </c>
      <c r="BL221" s="18" t="s">
        <v>152</v>
      </c>
      <c r="BM221" s="224" t="s">
        <v>1482</v>
      </c>
    </row>
    <row r="222" spans="1:65" s="2" customFormat="1" ht="16.5" customHeight="1">
      <c r="A222" s="39"/>
      <c r="B222" s="40"/>
      <c r="C222" s="213" t="s">
        <v>1268</v>
      </c>
      <c r="D222" s="213" t="s">
        <v>147</v>
      </c>
      <c r="E222" s="214" t="s">
        <v>1959</v>
      </c>
      <c r="F222" s="215" t="s">
        <v>1960</v>
      </c>
      <c r="G222" s="216" t="s">
        <v>1692</v>
      </c>
      <c r="H222" s="217">
        <v>1</v>
      </c>
      <c r="I222" s="218"/>
      <c r="J222" s="219">
        <f>ROUND(I222*H222,2)</f>
        <v>0</v>
      </c>
      <c r="K222" s="215" t="s">
        <v>19</v>
      </c>
      <c r="L222" s="45"/>
      <c r="M222" s="220" t="s">
        <v>19</v>
      </c>
      <c r="N222" s="221" t="s">
        <v>42</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152</v>
      </c>
      <c r="AT222" s="224" t="s">
        <v>147</v>
      </c>
      <c r="AU222" s="224" t="s">
        <v>79</v>
      </c>
      <c r="AY222" s="18" t="s">
        <v>144</v>
      </c>
      <c r="BE222" s="225">
        <f>IF(N222="základní",J222,0)</f>
        <v>0</v>
      </c>
      <c r="BF222" s="225">
        <f>IF(N222="snížená",J222,0)</f>
        <v>0</v>
      </c>
      <c r="BG222" s="225">
        <f>IF(N222="zákl. přenesená",J222,0)</f>
        <v>0</v>
      </c>
      <c r="BH222" s="225">
        <f>IF(N222="sníž. přenesená",J222,0)</f>
        <v>0</v>
      </c>
      <c r="BI222" s="225">
        <f>IF(N222="nulová",J222,0)</f>
        <v>0</v>
      </c>
      <c r="BJ222" s="18" t="s">
        <v>79</v>
      </c>
      <c r="BK222" s="225">
        <f>ROUND(I222*H222,2)</f>
        <v>0</v>
      </c>
      <c r="BL222" s="18" t="s">
        <v>152</v>
      </c>
      <c r="BM222" s="224" t="s">
        <v>1485</v>
      </c>
    </row>
    <row r="223" spans="1:63" s="12" customFormat="1" ht="25.9" customHeight="1">
      <c r="A223" s="12"/>
      <c r="B223" s="197"/>
      <c r="C223" s="198"/>
      <c r="D223" s="199" t="s">
        <v>70</v>
      </c>
      <c r="E223" s="200" t="s">
        <v>1961</v>
      </c>
      <c r="F223" s="200" t="s">
        <v>1962</v>
      </c>
      <c r="G223" s="198"/>
      <c r="H223" s="198"/>
      <c r="I223" s="201"/>
      <c r="J223" s="202">
        <f>BK223</f>
        <v>0</v>
      </c>
      <c r="K223" s="198"/>
      <c r="L223" s="203"/>
      <c r="M223" s="204"/>
      <c r="N223" s="205"/>
      <c r="O223" s="205"/>
      <c r="P223" s="206">
        <f>SUM(P224:P228)</f>
        <v>0</v>
      </c>
      <c r="Q223" s="205"/>
      <c r="R223" s="206">
        <f>SUM(R224:R228)</f>
        <v>0</v>
      </c>
      <c r="S223" s="205"/>
      <c r="T223" s="207">
        <f>SUM(T224:T228)</f>
        <v>0</v>
      </c>
      <c r="U223" s="12"/>
      <c r="V223" s="12"/>
      <c r="W223" s="12"/>
      <c r="X223" s="12"/>
      <c r="Y223" s="12"/>
      <c r="Z223" s="12"/>
      <c r="AA223" s="12"/>
      <c r="AB223" s="12"/>
      <c r="AC223" s="12"/>
      <c r="AD223" s="12"/>
      <c r="AE223" s="12"/>
      <c r="AR223" s="208" t="s">
        <v>79</v>
      </c>
      <c r="AT223" s="209" t="s">
        <v>70</v>
      </c>
      <c r="AU223" s="209" t="s">
        <v>71</v>
      </c>
      <c r="AY223" s="208" t="s">
        <v>144</v>
      </c>
      <c r="BK223" s="210">
        <f>SUM(BK224:BK228)</f>
        <v>0</v>
      </c>
    </row>
    <row r="224" spans="1:65" s="2" customFormat="1" ht="16.5" customHeight="1">
      <c r="A224" s="39"/>
      <c r="B224" s="40"/>
      <c r="C224" s="213" t="s">
        <v>1486</v>
      </c>
      <c r="D224" s="213" t="s">
        <v>147</v>
      </c>
      <c r="E224" s="214" t="s">
        <v>1963</v>
      </c>
      <c r="F224" s="215" t="s">
        <v>1964</v>
      </c>
      <c r="G224" s="216" t="s">
        <v>1965</v>
      </c>
      <c r="H224" s="217">
        <v>90</v>
      </c>
      <c r="I224" s="218"/>
      <c r="J224" s="219">
        <f>ROUND(I224*H224,2)</f>
        <v>0</v>
      </c>
      <c r="K224" s="215" t="s">
        <v>19</v>
      </c>
      <c r="L224" s="45"/>
      <c r="M224" s="220" t="s">
        <v>19</v>
      </c>
      <c r="N224" s="221" t="s">
        <v>42</v>
      </c>
      <c r="O224" s="85"/>
      <c r="P224" s="222">
        <f>O224*H224</f>
        <v>0</v>
      </c>
      <c r="Q224" s="222">
        <v>0</v>
      </c>
      <c r="R224" s="222">
        <f>Q224*H224</f>
        <v>0</v>
      </c>
      <c r="S224" s="222">
        <v>0</v>
      </c>
      <c r="T224" s="223">
        <f>S224*H224</f>
        <v>0</v>
      </c>
      <c r="U224" s="39"/>
      <c r="V224" s="39"/>
      <c r="W224" s="39"/>
      <c r="X224" s="39"/>
      <c r="Y224" s="39"/>
      <c r="Z224" s="39"/>
      <c r="AA224" s="39"/>
      <c r="AB224" s="39"/>
      <c r="AC224" s="39"/>
      <c r="AD224" s="39"/>
      <c r="AE224" s="39"/>
      <c r="AR224" s="224" t="s">
        <v>152</v>
      </c>
      <c r="AT224" s="224" t="s">
        <v>147</v>
      </c>
      <c r="AU224" s="224" t="s">
        <v>79</v>
      </c>
      <c r="AY224" s="18" t="s">
        <v>144</v>
      </c>
      <c r="BE224" s="225">
        <f>IF(N224="základní",J224,0)</f>
        <v>0</v>
      </c>
      <c r="BF224" s="225">
        <f>IF(N224="snížená",J224,0)</f>
        <v>0</v>
      </c>
      <c r="BG224" s="225">
        <f>IF(N224="zákl. přenesená",J224,0)</f>
        <v>0</v>
      </c>
      <c r="BH224" s="225">
        <f>IF(N224="sníž. přenesená",J224,0)</f>
        <v>0</v>
      </c>
      <c r="BI224" s="225">
        <f>IF(N224="nulová",J224,0)</f>
        <v>0</v>
      </c>
      <c r="BJ224" s="18" t="s">
        <v>79</v>
      </c>
      <c r="BK224" s="225">
        <f>ROUND(I224*H224,2)</f>
        <v>0</v>
      </c>
      <c r="BL224" s="18" t="s">
        <v>152</v>
      </c>
      <c r="BM224" s="224" t="s">
        <v>1489</v>
      </c>
    </row>
    <row r="225" spans="1:65" s="2" customFormat="1" ht="16.5" customHeight="1">
      <c r="A225" s="39"/>
      <c r="B225" s="40"/>
      <c r="C225" s="213" t="s">
        <v>1272</v>
      </c>
      <c r="D225" s="213" t="s">
        <v>147</v>
      </c>
      <c r="E225" s="214" t="s">
        <v>1966</v>
      </c>
      <c r="F225" s="215" t="s">
        <v>1967</v>
      </c>
      <c r="G225" s="216" t="s">
        <v>1965</v>
      </c>
      <c r="H225" s="217">
        <v>8</v>
      </c>
      <c r="I225" s="218"/>
      <c r="J225" s="219">
        <f>ROUND(I225*H225,2)</f>
        <v>0</v>
      </c>
      <c r="K225" s="215" t="s">
        <v>19</v>
      </c>
      <c r="L225" s="45"/>
      <c r="M225" s="220" t="s">
        <v>19</v>
      </c>
      <c r="N225" s="221" t="s">
        <v>42</v>
      </c>
      <c r="O225" s="85"/>
      <c r="P225" s="222">
        <f>O225*H225</f>
        <v>0</v>
      </c>
      <c r="Q225" s="222">
        <v>0</v>
      </c>
      <c r="R225" s="222">
        <f>Q225*H225</f>
        <v>0</v>
      </c>
      <c r="S225" s="222">
        <v>0</v>
      </c>
      <c r="T225" s="223">
        <f>S225*H225</f>
        <v>0</v>
      </c>
      <c r="U225" s="39"/>
      <c r="V225" s="39"/>
      <c r="W225" s="39"/>
      <c r="X225" s="39"/>
      <c r="Y225" s="39"/>
      <c r="Z225" s="39"/>
      <c r="AA225" s="39"/>
      <c r="AB225" s="39"/>
      <c r="AC225" s="39"/>
      <c r="AD225" s="39"/>
      <c r="AE225" s="39"/>
      <c r="AR225" s="224" t="s">
        <v>152</v>
      </c>
      <c r="AT225" s="224" t="s">
        <v>147</v>
      </c>
      <c r="AU225" s="224" t="s">
        <v>79</v>
      </c>
      <c r="AY225" s="18" t="s">
        <v>144</v>
      </c>
      <c r="BE225" s="225">
        <f>IF(N225="základní",J225,0)</f>
        <v>0</v>
      </c>
      <c r="BF225" s="225">
        <f>IF(N225="snížená",J225,0)</f>
        <v>0</v>
      </c>
      <c r="BG225" s="225">
        <f>IF(N225="zákl. přenesená",J225,0)</f>
        <v>0</v>
      </c>
      <c r="BH225" s="225">
        <f>IF(N225="sníž. přenesená",J225,0)</f>
        <v>0</v>
      </c>
      <c r="BI225" s="225">
        <f>IF(N225="nulová",J225,0)</f>
        <v>0</v>
      </c>
      <c r="BJ225" s="18" t="s">
        <v>79</v>
      </c>
      <c r="BK225" s="225">
        <f>ROUND(I225*H225,2)</f>
        <v>0</v>
      </c>
      <c r="BL225" s="18" t="s">
        <v>152</v>
      </c>
      <c r="BM225" s="224" t="s">
        <v>1492</v>
      </c>
    </row>
    <row r="226" spans="1:65" s="2" customFormat="1" ht="16.5" customHeight="1">
      <c r="A226" s="39"/>
      <c r="B226" s="40"/>
      <c r="C226" s="213" t="s">
        <v>1493</v>
      </c>
      <c r="D226" s="213" t="s">
        <v>147</v>
      </c>
      <c r="E226" s="214" t="s">
        <v>1968</v>
      </c>
      <c r="F226" s="215" t="s">
        <v>1969</v>
      </c>
      <c r="G226" s="216" t="s">
        <v>1965</v>
      </c>
      <c r="H226" s="217">
        <v>16</v>
      </c>
      <c r="I226" s="218"/>
      <c r="J226" s="219">
        <f>ROUND(I226*H226,2)</f>
        <v>0</v>
      </c>
      <c r="K226" s="215" t="s">
        <v>19</v>
      </c>
      <c r="L226" s="45"/>
      <c r="M226" s="220" t="s">
        <v>19</v>
      </c>
      <c r="N226" s="221" t="s">
        <v>42</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152</v>
      </c>
      <c r="AT226" s="224" t="s">
        <v>147</v>
      </c>
      <c r="AU226" s="224" t="s">
        <v>79</v>
      </c>
      <c r="AY226" s="18" t="s">
        <v>144</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152</v>
      </c>
      <c r="BM226" s="224" t="s">
        <v>1496</v>
      </c>
    </row>
    <row r="227" spans="1:65" s="2" customFormat="1" ht="16.5" customHeight="1">
      <c r="A227" s="39"/>
      <c r="B227" s="40"/>
      <c r="C227" s="213" t="s">
        <v>1275</v>
      </c>
      <c r="D227" s="213" t="s">
        <v>147</v>
      </c>
      <c r="E227" s="214" t="s">
        <v>1970</v>
      </c>
      <c r="F227" s="215" t="s">
        <v>1971</v>
      </c>
      <c r="G227" s="216" t="s">
        <v>1972</v>
      </c>
      <c r="H227" s="217">
        <v>1</v>
      </c>
      <c r="I227" s="218"/>
      <c r="J227" s="219">
        <f>ROUND(I227*H227,2)</f>
        <v>0</v>
      </c>
      <c r="K227" s="215" t="s">
        <v>19</v>
      </c>
      <c r="L227" s="45"/>
      <c r="M227" s="220" t="s">
        <v>19</v>
      </c>
      <c r="N227" s="221" t="s">
        <v>42</v>
      </c>
      <c r="O227" s="85"/>
      <c r="P227" s="222">
        <f>O227*H227</f>
        <v>0</v>
      </c>
      <c r="Q227" s="222">
        <v>0</v>
      </c>
      <c r="R227" s="222">
        <f>Q227*H227</f>
        <v>0</v>
      </c>
      <c r="S227" s="222">
        <v>0</v>
      </c>
      <c r="T227" s="223">
        <f>S227*H227</f>
        <v>0</v>
      </c>
      <c r="U227" s="39"/>
      <c r="V227" s="39"/>
      <c r="W227" s="39"/>
      <c r="X227" s="39"/>
      <c r="Y227" s="39"/>
      <c r="Z227" s="39"/>
      <c r="AA227" s="39"/>
      <c r="AB227" s="39"/>
      <c r="AC227" s="39"/>
      <c r="AD227" s="39"/>
      <c r="AE227" s="39"/>
      <c r="AR227" s="224" t="s">
        <v>152</v>
      </c>
      <c r="AT227" s="224" t="s">
        <v>147</v>
      </c>
      <c r="AU227" s="224" t="s">
        <v>79</v>
      </c>
      <c r="AY227" s="18" t="s">
        <v>144</v>
      </c>
      <c r="BE227" s="225">
        <f>IF(N227="základní",J227,0)</f>
        <v>0</v>
      </c>
      <c r="BF227" s="225">
        <f>IF(N227="snížená",J227,0)</f>
        <v>0</v>
      </c>
      <c r="BG227" s="225">
        <f>IF(N227="zákl. přenesená",J227,0)</f>
        <v>0</v>
      </c>
      <c r="BH227" s="225">
        <f>IF(N227="sníž. přenesená",J227,0)</f>
        <v>0</v>
      </c>
      <c r="BI227" s="225">
        <f>IF(N227="nulová",J227,0)</f>
        <v>0</v>
      </c>
      <c r="BJ227" s="18" t="s">
        <v>79</v>
      </c>
      <c r="BK227" s="225">
        <f>ROUND(I227*H227,2)</f>
        <v>0</v>
      </c>
      <c r="BL227" s="18" t="s">
        <v>152</v>
      </c>
      <c r="BM227" s="224" t="s">
        <v>1498</v>
      </c>
    </row>
    <row r="228" spans="1:65" s="2" customFormat="1" ht="16.5" customHeight="1">
      <c r="A228" s="39"/>
      <c r="B228" s="40"/>
      <c r="C228" s="213" t="s">
        <v>1499</v>
      </c>
      <c r="D228" s="213" t="s">
        <v>147</v>
      </c>
      <c r="E228" s="214" t="s">
        <v>1973</v>
      </c>
      <c r="F228" s="215" t="s">
        <v>1974</v>
      </c>
      <c r="G228" s="216" t="s">
        <v>1965</v>
      </c>
      <c r="H228" s="217">
        <v>24</v>
      </c>
      <c r="I228" s="218"/>
      <c r="J228" s="219">
        <f>ROUND(I228*H228,2)</f>
        <v>0</v>
      </c>
      <c r="K228" s="215" t="s">
        <v>19</v>
      </c>
      <c r="L228" s="45"/>
      <c r="M228" s="278" t="s">
        <v>19</v>
      </c>
      <c r="N228" s="279" t="s">
        <v>42</v>
      </c>
      <c r="O228" s="280"/>
      <c r="P228" s="281">
        <f>O228*H228</f>
        <v>0</v>
      </c>
      <c r="Q228" s="281">
        <v>0</v>
      </c>
      <c r="R228" s="281">
        <f>Q228*H228</f>
        <v>0</v>
      </c>
      <c r="S228" s="281">
        <v>0</v>
      </c>
      <c r="T228" s="282">
        <f>S228*H228</f>
        <v>0</v>
      </c>
      <c r="U228" s="39"/>
      <c r="V228" s="39"/>
      <c r="W228" s="39"/>
      <c r="X228" s="39"/>
      <c r="Y228" s="39"/>
      <c r="Z228" s="39"/>
      <c r="AA228" s="39"/>
      <c r="AB228" s="39"/>
      <c r="AC228" s="39"/>
      <c r="AD228" s="39"/>
      <c r="AE228" s="39"/>
      <c r="AR228" s="224" t="s">
        <v>152</v>
      </c>
      <c r="AT228" s="224" t="s">
        <v>147</v>
      </c>
      <c r="AU228" s="224" t="s">
        <v>79</v>
      </c>
      <c r="AY228" s="18" t="s">
        <v>144</v>
      </c>
      <c r="BE228" s="225">
        <f>IF(N228="základní",J228,0)</f>
        <v>0</v>
      </c>
      <c r="BF228" s="225">
        <f>IF(N228="snížená",J228,0)</f>
        <v>0</v>
      </c>
      <c r="BG228" s="225">
        <f>IF(N228="zákl. přenesená",J228,0)</f>
        <v>0</v>
      </c>
      <c r="BH228" s="225">
        <f>IF(N228="sníž. přenesená",J228,0)</f>
        <v>0</v>
      </c>
      <c r="BI228" s="225">
        <f>IF(N228="nulová",J228,0)</f>
        <v>0</v>
      </c>
      <c r="BJ228" s="18" t="s">
        <v>79</v>
      </c>
      <c r="BK228" s="225">
        <f>ROUND(I228*H228,2)</f>
        <v>0</v>
      </c>
      <c r="BL228" s="18" t="s">
        <v>152</v>
      </c>
      <c r="BM228" s="224" t="s">
        <v>1502</v>
      </c>
    </row>
    <row r="229" spans="1:31" s="2" customFormat="1" ht="6.95" customHeight="1">
      <c r="A229" s="39"/>
      <c r="B229" s="60"/>
      <c r="C229" s="61"/>
      <c r="D229" s="61"/>
      <c r="E229" s="61"/>
      <c r="F229" s="61"/>
      <c r="G229" s="61"/>
      <c r="H229" s="61"/>
      <c r="I229" s="61"/>
      <c r="J229" s="61"/>
      <c r="K229" s="61"/>
      <c r="L229" s="45"/>
      <c r="M229" s="39"/>
      <c r="O229" s="39"/>
      <c r="P229" s="39"/>
      <c r="Q229" s="39"/>
      <c r="R229" s="39"/>
      <c r="S229" s="39"/>
      <c r="T229" s="39"/>
      <c r="U229" s="39"/>
      <c r="V229" s="39"/>
      <c r="W229" s="39"/>
      <c r="X229" s="39"/>
      <c r="Y229" s="39"/>
      <c r="Z229" s="39"/>
      <c r="AA229" s="39"/>
      <c r="AB229" s="39"/>
      <c r="AC229" s="39"/>
      <c r="AD229" s="39"/>
      <c r="AE229" s="39"/>
    </row>
  </sheetData>
  <sheetProtection password="CC35" sheet="1" objects="1" scenarios="1" formatColumns="0" formatRows="0" autoFilter="0"/>
  <autoFilter ref="C84:K228"/>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1975</v>
      </c>
      <c r="D3" s="291"/>
      <c r="E3" s="291"/>
      <c r="F3" s="291"/>
      <c r="G3" s="291"/>
      <c r="H3" s="291"/>
      <c r="I3" s="291"/>
      <c r="J3" s="291"/>
      <c r="K3" s="292"/>
    </row>
    <row r="4" spans="2:11" s="1" customFormat="1" ht="25.5" customHeight="1">
      <c r="B4" s="293"/>
      <c r="C4" s="294" t="s">
        <v>1976</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1977</v>
      </c>
      <c r="D6" s="297"/>
      <c r="E6" s="297"/>
      <c r="F6" s="297"/>
      <c r="G6" s="297"/>
      <c r="H6" s="297"/>
      <c r="I6" s="297"/>
      <c r="J6" s="297"/>
      <c r="K6" s="295"/>
    </row>
    <row r="7" spans="2:11" s="1" customFormat="1" ht="15" customHeight="1">
      <c r="B7" s="298"/>
      <c r="C7" s="297" t="s">
        <v>1978</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1979</v>
      </c>
      <c r="D9" s="297"/>
      <c r="E9" s="297"/>
      <c r="F9" s="297"/>
      <c r="G9" s="297"/>
      <c r="H9" s="297"/>
      <c r="I9" s="297"/>
      <c r="J9" s="297"/>
      <c r="K9" s="295"/>
    </row>
    <row r="10" spans="2:11" s="1" customFormat="1" ht="15" customHeight="1">
      <c r="B10" s="298"/>
      <c r="C10" s="297"/>
      <c r="D10" s="297" t="s">
        <v>1980</v>
      </c>
      <c r="E10" s="297"/>
      <c r="F10" s="297"/>
      <c r="G10" s="297"/>
      <c r="H10" s="297"/>
      <c r="I10" s="297"/>
      <c r="J10" s="297"/>
      <c r="K10" s="295"/>
    </row>
    <row r="11" spans="2:11" s="1" customFormat="1" ht="15" customHeight="1">
      <c r="B11" s="298"/>
      <c r="C11" s="299"/>
      <c r="D11" s="297" t="s">
        <v>1981</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1982</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1983</v>
      </c>
      <c r="E15" s="297"/>
      <c r="F15" s="297"/>
      <c r="G15" s="297"/>
      <c r="H15" s="297"/>
      <c r="I15" s="297"/>
      <c r="J15" s="297"/>
      <c r="K15" s="295"/>
    </row>
    <row r="16" spans="2:11" s="1" customFormat="1" ht="15" customHeight="1">
      <c r="B16" s="298"/>
      <c r="C16" s="299"/>
      <c r="D16" s="297" t="s">
        <v>1984</v>
      </c>
      <c r="E16" s="297"/>
      <c r="F16" s="297"/>
      <c r="G16" s="297"/>
      <c r="H16" s="297"/>
      <c r="I16" s="297"/>
      <c r="J16" s="297"/>
      <c r="K16" s="295"/>
    </row>
    <row r="17" spans="2:11" s="1" customFormat="1" ht="15" customHeight="1">
      <c r="B17" s="298"/>
      <c r="C17" s="299"/>
      <c r="D17" s="297" t="s">
        <v>1985</v>
      </c>
      <c r="E17" s="297"/>
      <c r="F17" s="297"/>
      <c r="G17" s="297"/>
      <c r="H17" s="297"/>
      <c r="I17" s="297"/>
      <c r="J17" s="297"/>
      <c r="K17" s="295"/>
    </row>
    <row r="18" spans="2:11" s="1" customFormat="1" ht="15" customHeight="1">
      <c r="B18" s="298"/>
      <c r="C18" s="299"/>
      <c r="D18" s="299"/>
      <c r="E18" s="301" t="s">
        <v>78</v>
      </c>
      <c r="F18" s="297" t="s">
        <v>1986</v>
      </c>
      <c r="G18" s="297"/>
      <c r="H18" s="297"/>
      <c r="I18" s="297"/>
      <c r="J18" s="297"/>
      <c r="K18" s="295"/>
    </row>
    <row r="19" spans="2:11" s="1" customFormat="1" ht="15" customHeight="1">
      <c r="B19" s="298"/>
      <c r="C19" s="299"/>
      <c r="D19" s="299"/>
      <c r="E19" s="301" t="s">
        <v>1987</v>
      </c>
      <c r="F19" s="297" t="s">
        <v>1988</v>
      </c>
      <c r="G19" s="297"/>
      <c r="H19" s="297"/>
      <c r="I19" s="297"/>
      <c r="J19" s="297"/>
      <c r="K19" s="295"/>
    </row>
    <row r="20" spans="2:11" s="1" customFormat="1" ht="15" customHeight="1">
      <c r="B20" s="298"/>
      <c r="C20" s="299"/>
      <c r="D20" s="299"/>
      <c r="E20" s="301" t="s">
        <v>1989</v>
      </c>
      <c r="F20" s="297" t="s">
        <v>1990</v>
      </c>
      <c r="G20" s="297"/>
      <c r="H20" s="297"/>
      <c r="I20" s="297"/>
      <c r="J20" s="297"/>
      <c r="K20" s="295"/>
    </row>
    <row r="21" spans="2:11" s="1" customFormat="1" ht="15" customHeight="1">
      <c r="B21" s="298"/>
      <c r="C21" s="299"/>
      <c r="D21" s="299"/>
      <c r="E21" s="301" t="s">
        <v>1991</v>
      </c>
      <c r="F21" s="297" t="s">
        <v>1992</v>
      </c>
      <c r="G21" s="297"/>
      <c r="H21" s="297"/>
      <c r="I21" s="297"/>
      <c r="J21" s="297"/>
      <c r="K21" s="295"/>
    </row>
    <row r="22" spans="2:11" s="1" customFormat="1" ht="15" customHeight="1">
      <c r="B22" s="298"/>
      <c r="C22" s="299"/>
      <c r="D22" s="299"/>
      <c r="E22" s="301" t="s">
        <v>329</v>
      </c>
      <c r="F22" s="297" t="s">
        <v>330</v>
      </c>
      <c r="G22" s="297"/>
      <c r="H22" s="297"/>
      <c r="I22" s="297"/>
      <c r="J22" s="297"/>
      <c r="K22" s="295"/>
    </row>
    <row r="23" spans="2:11" s="1" customFormat="1" ht="15" customHeight="1">
      <c r="B23" s="298"/>
      <c r="C23" s="299"/>
      <c r="D23" s="299"/>
      <c r="E23" s="301" t="s">
        <v>90</v>
      </c>
      <c r="F23" s="297" t="s">
        <v>1993</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1994</v>
      </c>
      <c r="D25" s="297"/>
      <c r="E25" s="297"/>
      <c r="F25" s="297"/>
      <c r="G25" s="297"/>
      <c r="H25" s="297"/>
      <c r="I25" s="297"/>
      <c r="J25" s="297"/>
      <c r="K25" s="295"/>
    </row>
    <row r="26" spans="2:11" s="1" customFormat="1" ht="15" customHeight="1">
      <c r="B26" s="298"/>
      <c r="C26" s="297" t="s">
        <v>1995</v>
      </c>
      <c r="D26" s="297"/>
      <c r="E26" s="297"/>
      <c r="F26" s="297"/>
      <c r="G26" s="297"/>
      <c r="H26" s="297"/>
      <c r="I26" s="297"/>
      <c r="J26" s="297"/>
      <c r="K26" s="295"/>
    </row>
    <row r="27" spans="2:11" s="1" customFormat="1" ht="15" customHeight="1">
      <c r="B27" s="298"/>
      <c r="C27" s="297"/>
      <c r="D27" s="297" t="s">
        <v>1996</v>
      </c>
      <c r="E27" s="297"/>
      <c r="F27" s="297"/>
      <c r="G27" s="297"/>
      <c r="H27" s="297"/>
      <c r="I27" s="297"/>
      <c r="J27" s="297"/>
      <c r="K27" s="295"/>
    </row>
    <row r="28" spans="2:11" s="1" customFormat="1" ht="15" customHeight="1">
      <c r="B28" s="298"/>
      <c r="C28" s="299"/>
      <c r="D28" s="297" t="s">
        <v>1997</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1998</v>
      </c>
      <c r="E30" s="297"/>
      <c r="F30" s="297"/>
      <c r="G30" s="297"/>
      <c r="H30" s="297"/>
      <c r="I30" s="297"/>
      <c r="J30" s="297"/>
      <c r="K30" s="295"/>
    </row>
    <row r="31" spans="2:11" s="1" customFormat="1" ht="15" customHeight="1">
      <c r="B31" s="298"/>
      <c r="C31" s="299"/>
      <c r="D31" s="297" t="s">
        <v>1999</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2000</v>
      </c>
      <c r="E33" s="297"/>
      <c r="F33" s="297"/>
      <c r="G33" s="297"/>
      <c r="H33" s="297"/>
      <c r="I33" s="297"/>
      <c r="J33" s="297"/>
      <c r="K33" s="295"/>
    </row>
    <row r="34" spans="2:11" s="1" customFormat="1" ht="15" customHeight="1">
      <c r="B34" s="298"/>
      <c r="C34" s="299"/>
      <c r="D34" s="297" t="s">
        <v>2001</v>
      </c>
      <c r="E34" s="297"/>
      <c r="F34" s="297"/>
      <c r="G34" s="297"/>
      <c r="H34" s="297"/>
      <c r="I34" s="297"/>
      <c r="J34" s="297"/>
      <c r="K34" s="295"/>
    </row>
    <row r="35" spans="2:11" s="1" customFormat="1" ht="15" customHeight="1">
      <c r="B35" s="298"/>
      <c r="C35" s="299"/>
      <c r="D35" s="297" t="s">
        <v>2002</v>
      </c>
      <c r="E35" s="297"/>
      <c r="F35" s="297"/>
      <c r="G35" s="297"/>
      <c r="H35" s="297"/>
      <c r="I35" s="297"/>
      <c r="J35" s="297"/>
      <c r="K35" s="295"/>
    </row>
    <row r="36" spans="2:11" s="1" customFormat="1" ht="15" customHeight="1">
      <c r="B36" s="298"/>
      <c r="C36" s="299"/>
      <c r="D36" s="297"/>
      <c r="E36" s="300" t="s">
        <v>130</v>
      </c>
      <c r="F36" s="297"/>
      <c r="G36" s="297" t="s">
        <v>2003</v>
      </c>
      <c r="H36" s="297"/>
      <c r="I36" s="297"/>
      <c r="J36" s="297"/>
      <c r="K36" s="295"/>
    </row>
    <row r="37" spans="2:11" s="1" customFormat="1" ht="30.75" customHeight="1">
      <c r="B37" s="298"/>
      <c r="C37" s="299"/>
      <c r="D37" s="297"/>
      <c r="E37" s="300" t="s">
        <v>2004</v>
      </c>
      <c r="F37" s="297"/>
      <c r="G37" s="297" t="s">
        <v>2005</v>
      </c>
      <c r="H37" s="297"/>
      <c r="I37" s="297"/>
      <c r="J37" s="297"/>
      <c r="K37" s="295"/>
    </row>
    <row r="38" spans="2:11" s="1" customFormat="1" ht="15" customHeight="1">
      <c r="B38" s="298"/>
      <c r="C38" s="299"/>
      <c r="D38" s="297"/>
      <c r="E38" s="300" t="s">
        <v>52</v>
      </c>
      <c r="F38" s="297"/>
      <c r="G38" s="297" t="s">
        <v>2006</v>
      </c>
      <c r="H38" s="297"/>
      <c r="I38" s="297"/>
      <c r="J38" s="297"/>
      <c r="K38" s="295"/>
    </row>
    <row r="39" spans="2:11" s="1" customFormat="1" ht="15" customHeight="1">
      <c r="B39" s="298"/>
      <c r="C39" s="299"/>
      <c r="D39" s="297"/>
      <c r="E39" s="300" t="s">
        <v>53</v>
      </c>
      <c r="F39" s="297"/>
      <c r="G39" s="297" t="s">
        <v>2007</v>
      </c>
      <c r="H39" s="297"/>
      <c r="I39" s="297"/>
      <c r="J39" s="297"/>
      <c r="K39" s="295"/>
    </row>
    <row r="40" spans="2:11" s="1" customFormat="1" ht="15" customHeight="1">
      <c r="B40" s="298"/>
      <c r="C40" s="299"/>
      <c r="D40" s="297"/>
      <c r="E40" s="300" t="s">
        <v>131</v>
      </c>
      <c r="F40" s="297"/>
      <c r="G40" s="297" t="s">
        <v>2008</v>
      </c>
      <c r="H40" s="297"/>
      <c r="I40" s="297"/>
      <c r="J40" s="297"/>
      <c r="K40" s="295"/>
    </row>
    <row r="41" spans="2:11" s="1" customFormat="1" ht="15" customHeight="1">
      <c r="B41" s="298"/>
      <c r="C41" s="299"/>
      <c r="D41" s="297"/>
      <c r="E41" s="300" t="s">
        <v>132</v>
      </c>
      <c r="F41" s="297"/>
      <c r="G41" s="297" t="s">
        <v>2009</v>
      </c>
      <c r="H41" s="297"/>
      <c r="I41" s="297"/>
      <c r="J41" s="297"/>
      <c r="K41" s="295"/>
    </row>
    <row r="42" spans="2:11" s="1" customFormat="1" ht="15" customHeight="1">
      <c r="B42" s="298"/>
      <c r="C42" s="299"/>
      <c r="D42" s="297"/>
      <c r="E42" s="300" t="s">
        <v>2010</v>
      </c>
      <c r="F42" s="297"/>
      <c r="G42" s="297" t="s">
        <v>2011</v>
      </c>
      <c r="H42" s="297"/>
      <c r="I42" s="297"/>
      <c r="J42" s="297"/>
      <c r="K42" s="295"/>
    </row>
    <row r="43" spans="2:11" s="1" customFormat="1" ht="15" customHeight="1">
      <c r="B43" s="298"/>
      <c r="C43" s="299"/>
      <c r="D43" s="297"/>
      <c r="E43" s="300"/>
      <c r="F43" s="297"/>
      <c r="G43" s="297" t="s">
        <v>2012</v>
      </c>
      <c r="H43" s="297"/>
      <c r="I43" s="297"/>
      <c r="J43" s="297"/>
      <c r="K43" s="295"/>
    </row>
    <row r="44" spans="2:11" s="1" customFormat="1" ht="15" customHeight="1">
      <c r="B44" s="298"/>
      <c r="C44" s="299"/>
      <c r="D44" s="297"/>
      <c r="E44" s="300" t="s">
        <v>2013</v>
      </c>
      <c r="F44" s="297"/>
      <c r="G44" s="297" t="s">
        <v>2014</v>
      </c>
      <c r="H44" s="297"/>
      <c r="I44" s="297"/>
      <c r="J44" s="297"/>
      <c r="K44" s="295"/>
    </row>
    <row r="45" spans="2:11" s="1" customFormat="1" ht="15" customHeight="1">
      <c r="B45" s="298"/>
      <c r="C45" s="299"/>
      <c r="D45" s="297"/>
      <c r="E45" s="300" t="s">
        <v>134</v>
      </c>
      <c r="F45" s="297"/>
      <c r="G45" s="297" t="s">
        <v>2015</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2016</v>
      </c>
      <c r="E47" s="297"/>
      <c r="F47" s="297"/>
      <c r="G47" s="297"/>
      <c r="H47" s="297"/>
      <c r="I47" s="297"/>
      <c r="J47" s="297"/>
      <c r="K47" s="295"/>
    </row>
    <row r="48" spans="2:11" s="1" customFormat="1" ht="15" customHeight="1">
      <c r="B48" s="298"/>
      <c r="C48" s="299"/>
      <c r="D48" s="299"/>
      <c r="E48" s="297" t="s">
        <v>2017</v>
      </c>
      <c r="F48" s="297"/>
      <c r="G48" s="297"/>
      <c r="H48" s="297"/>
      <c r="I48" s="297"/>
      <c r="J48" s="297"/>
      <c r="K48" s="295"/>
    </row>
    <row r="49" spans="2:11" s="1" customFormat="1" ht="15" customHeight="1">
      <c r="B49" s="298"/>
      <c r="C49" s="299"/>
      <c r="D49" s="299"/>
      <c r="E49" s="297" t="s">
        <v>2018</v>
      </c>
      <c r="F49" s="297"/>
      <c r="G49" s="297"/>
      <c r="H49" s="297"/>
      <c r="I49" s="297"/>
      <c r="J49" s="297"/>
      <c r="K49" s="295"/>
    </row>
    <row r="50" spans="2:11" s="1" customFormat="1" ht="15" customHeight="1">
      <c r="B50" s="298"/>
      <c r="C50" s="299"/>
      <c r="D50" s="299"/>
      <c r="E50" s="297" t="s">
        <v>2019</v>
      </c>
      <c r="F50" s="297"/>
      <c r="G50" s="297"/>
      <c r="H50" s="297"/>
      <c r="I50" s="297"/>
      <c r="J50" s="297"/>
      <c r="K50" s="295"/>
    </row>
    <row r="51" spans="2:11" s="1" customFormat="1" ht="15" customHeight="1">
      <c r="B51" s="298"/>
      <c r="C51" s="299"/>
      <c r="D51" s="297" t="s">
        <v>2020</v>
      </c>
      <c r="E51" s="297"/>
      <c r="F51" s="297"/>
      <c r="G51" s="297"/>
      <c r="H51" s="297"/>
      <c r="I51" s="297"/>
      <c r="J51" s="297"/>
      <c r="K51" s="295"/>
    </row>
    <row r="52" spans="2:11" s="1" customFormat="1" ht="25.5" customHeight="1">
      <c r="B52" s="293"/>
      <c r="C52" s="294" t="s">
        <v>2021</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2022</v>
      </c>
      <c r="D54" s="297"/>
      <c r="E54" s="297"/>
      <c r="F54" s="297"/>
      <c r="G54" s="297"/>
      <c r="H54" s="297"/>
      <c r="I54" s="297"/>
      <c r="J54" s="297"/>
      <c r="K54" s="295"/>
    </row>
    <row r="55" spans="2:11" s="1" customFormat="1" ht="15" customHeight="1">
      <c r="B55" s="293"/>
      <c r="C55" s="297" t="s">
        <v>2023</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2024</v>
      </c>
      <c r="D57" s="297"/>
      <c r="E57" s="297"/>
      <c r="F57" s="297"/>
      <c r="G57" s="297"/>
      <c r="H57" s="297"/>
      <c r="I57" s="297"/>
      <c r="J57" s="297"/>
      <c r="K57" s="295"/>
    </row>
    <row r="58" spans="2:11" s="1" customFormat="1" ht="15" customHeight="1">
      <c r="B58" s="293"/>
      <c r="C58" s="299"/>
      <c r="D58" s="297" t="s">
        <v>2025</v>
      </c>
      <c r="E58" s="297"/>
      <c r="F58" s="297"/>
      <c r="G58" s="297"/>
      <c r="H58" s="297"/>
      <c r="I58" s="297"/>
      <c r="J58" s="297"/>
      <c r="K58" s="295"/>
    </row>
    <row r="59" spans="2:11" s="1" customFormat="1" ht="15" customHeight="1">
      <c r="B59" s="293"/>
      <c r="C59" s="299"/>
      <c r="D59" s="297" t="s">
        <v>2026</v>
      </c>
      <c r="E59" s="297"/>
      <c r="F59" s="297"/>
      <c r="G59" s="297"/>
      <c r="H59" s="297"/>
      <c r="I59" s="297"/>
      <c r="J59" s="297"/>
      <c r="K59" s="295"/>
    </row>
    <row r="60" spans="2:11" s="1" customFormat="1" ht="15" customHeight="1">
      <c r="B60" s="293"/>
      <c r="C60" s="299"/>
      <c r="D60" s="297" t="s">
        <v>2027</v>
      </c>
      <c r="E60" s="297"/>
      <c r="F60" s="297"/>
      <c r="G60" s="297"/>
      <c r="H60" s="297"/>
      <c r="I60" s="297"/>
      <c r="J60" s="297"/>
      <c r="K60" s="295"/>
    </row>
    <row r="61" spans="2:11" s="1" customFormat="1" ht="15" customHeight="1">
      <c r="B61" s="293"/>
      <c r="C61" s="299"/>
      <c r="D61" s="297" t="s">
        <v>2028</v>
      </c>
      <c r="E61" s="297"/>
      <c r="F61" s="297"/>
      <c r="G61" s="297"/>
      <c r="H61" s="297"/>
      <c r="I61" s="297"/>
      <c r="J61" s="297"/>
      <c r="K61" s="295"/>
    </row>
    <row r="62" spans="2:11" s="1" customFormat="1" ht="15" customHeight="1">
      <c r="B62" s="293"/>
      <c r="C62" s="299"/>
      <c r="D62" s="302" t="s">
        <v>2029</v>
      </c>
      <c r="E62" s="302"/>
      <c r="F62" s="302"/>
      <c r="G62" s="302"/>
      <c r="H62" s="302"/>
      <c r="I62" s="302"/>
      <c r="J62" s="302"/>
      <c r="K62" s="295"/>
    </row>
    <row r="63" spans="2:11" s="1" customFormat="1" ht="15" customHeight="1">
      <c r="B63" s="293"/>
      <c r="C63" s="299"/>
      <c r="D63" s="297" t="s">
        <v>2030</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2031</v>
      </c>
      <c r="E65" s="297"/>
      <c r="F65" s="297"/>
      <c r="G65" s="297"/>
      <c r="H65" s="297"/>
      <c r="I65" s="297"/>
      <c r="J65" s="297"/>
      <c r="K65" s="295"/>
    </row>
    <row r="66" spans="2:11" s="1" customFormat="1" ht="15" customHeight="1">
      <c r="B66" s="293"/>
      <c r="C66" s="299"/>
      <c r="D66" s="302" t="s">
        <v>2032</v>
      </c>
      <c r="E66" s="302"/>
      <c r="F66" s="302"/>
      <c r="G66" s="302"/>
      <c r="H66" s="302"/>
      <c r="I66" s="302"/>
      <c r="J66" s="302"/>
      <c r="K66" s="295"/>
    </row>
    <row r="67" spans="2:11" s="1" customFormat="1" ht="15" customHeight="1">
      <c r="B67" s="293"/>
      <c r="C67" s="299"/>
      <c r="D67" s="297" t="s">
        <v>2033</v>
      </c>
      <c r="E67" s="297"/>
      <c r="F67" s="297"/>
      <c r="G67" s="297"/>
      <c r="H67" s="297"/>
      <c r="I67" s="297"/>
      <c r="J67" s="297"/>
      <c r="K67" s="295"/>
    </row>
    <row r="68" spans="2:11" s="1" customFormat="1" ht="15" customHeight="1">
      <c r="B68" s="293"/>
      <c r="C68" s="299"/>
      <c r="D68" s="297" t="s">
        <v>2034</v>
      </c>
      <c r="E68" s="297"/>
      <c r="F68" s="297"/>
      <c r="G68" s="297"/>
      <c r="H68" s="297"/>
      <c r="I68" s="297"/>
      <c r="J68" s="297"/>
      <c r="K68" s="295"/>
    </row>
    <row r="69" spans="2:11" s="1" customFormat="1" ht="15" customHeight="1">
      <c r="B69" s="293"/>
      <c r="C69" s="299"/>
      <c r="D69" s="297" t="s">
        <v>2035</v>
      </c>
      <c r="E69" s="297"/>
      <c r="F69" s="297"/>
      <c r="G69" s="297"/>
      <c r="H69" s="297"/>
      <c r="I69" s="297"/>
      <c r="J69" s="297"/>
      <c r="K69" s="295"/>
    </row>
    <row r="70" spans="2:11" s="1" customFormat="1" ht="15" customHeight="1">
      <c r="B70" s="293"/>
      <c r="C70" s="299"/>
      <c r="D70" s="297" t="s">
        <v>2036</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2037</v>
      </c>
      <c r="D75" s="313"/>
      <c r="E75" s="313"/>
      <c r="F75" s="313"/>
      <c r="G75" s="313"/>
      <c r="H75" s="313"/>
      <c r="I75" s="313"/>
      <c r="J75" s="313"/>
      <c r="K75" s="314"/>
    </row>
    <row r="76" spans="2:11" s="1" customFormat="1" ht="17.25" customHeight="1">
      <c r="B76" s="312"/>
      <c r="C76" s="315" t="s">
        <v>2038</v>
      </c>
      <c r="D76" s="315"/>
      <c r="E76" s="315"/>
      <c r="F76" s="315" t="s">
        <v>2039</v>
      </c>
      <c r="G76" s="316"/>
      <c r="H76" s="315" t="s">
        <v>53</v>
      </c>
      <c r="I76" s="315" t="s">
        <v>56</v>
      </c>
      <c r="J76" s="315" t="s">
        <v>2040</v>
      </c>
      <c r="K76" s="314"/>
    </row>
    <row r="77" spans="2:11" s="1" customFormat="1" ht="17.25" customHeight="1">
      <c r="B77" s="312"/>
      <c r="C77" s="317" t="s">
        <v>2041</v>
      </c>
      <c r="D77" s="317"/>
      <c r="E77" s="317"/>
      <c r="F77" s="318" t="s">
        <v>2042</v>
      </c>
      <c r="G77" s="319"/>
      <c r="H77" s="317"/>
      <c r="I77" s="317"/>
      <c r="J77" s="317" t="s">
        <v>2043</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52</v>
      </c>
      <c r="D79" s="322"/>
      <c r="E79" s="322"/>
      <c r="F79" s="323" t="s">
        <v>505</v>
      </c>
      <c r="G79" s="324"/>
      <c r="H79" s="300" t="s">
        <v>2044</v>
      </c>
      <c r="I79" s="300" t="s">
        <v>2045</v>
      </c>
      <c r="J79" s="300">
        <v>20</v>
      </c>
      <c r="K79" s="314"/>
    </row>
    <row r="80" spans="2:11" s="1" customFormat="1" ht="15" customHeight="1">
      <c r="B80" s="312"/>
      <c r="C80" s="300" t="s">
        <v>2046</v>
      </c>
      <c r="D80" s="300"/>
      <c r="E80" s="300"/>
      <c r="F80" s="323" t="s">
        <v>505</v>
      </c>
      <c r="G80" s="324"/>
      <c r="H80" s="300" t="s">
        <v>2047</v>
      </c>
      <c r="I80" s="300" t="s">
        <v>2045</v>
      </c>
      <c r="J80" s="300">
        <v>120</v>
      </c>
      <c r="K80" s="314"/>
    </row>
    <row r="81" spans="2:11" s="1" customFormat="1" ht="15" customHeight="1">
      <c r="B81" s="325"/>
      <c r="C81" s="300" t="s">
        <v>2048</v>
      </c>
      <c r="D81" s="300"/>
      <c r="E81" s="300"/>
      <c r="F81" s="323" t="s">
        <v>2049</v>
      </c>
      <c r="G81" s="324"/>
      <c r="H81" s="300" t="s">
        <v>2050</v>
      </c>
      <c r="I81" s="300" t="s">
        <v>2045</v>
      </c>
      <c r="J81" s="300">
        <v>50</v>
      </c>
      <c r="K81" s="314"/>
    </row>
    <row r="82" spans="2:11" s="1" customFormat="1" ht="15" customHeight="1">
      <c r="B82" s="325"/>
      <c r="C82" s="300" t="s">
        <v>2051</v>
      </c>
      <c r="D82" s="300"/>
      <c r="E82" s="300"/>
      <c r="F82" s="323" t="s">
        <v>505</v>
      </c>
      <c r="G82" s="324"/>
      <c r="H82" s="300" t="s">
        <v>2052</v>
      </c>
      <c r="I82" s="300" t="s">
        <v>2053</v>
      </c>
      <c r="J82" s="300"/>
      <c r="K82" s="314"/>
    </row>
    <row r="83" spans="2:11" s="1" customFormat="1" ht="15" customHeight="1">
      <c r="B83" s="325"/>
      <c r="C83" s="326" t="s">
        <v>2054</v>
      </c>
      <c r="D83" s="326"/>
      <c r="E83" s="326"/>
      <c r="F83" s="327" t="s">
        <v>2049</v>
      </c>
      <c r="G83" s="326"/>
      <c r="H83" s="326" t="s">
        <v>2055</v>
      </c>
      <c r="I83" s="326" t="s">
        <v>2045</v>
      </c>
      <c r="J83" s="326">
        <v>15</v>
      </c>
      <c r="K83" s="314"/>
    </row>
    <row r="84" spans="2:11" s="1" customFormat="1" ht="15" customHeight="1">
      <c r="B84" s="325"/>
      <c r="C84" s="326" t="s">
        <v>2056</v>
      </c>
      <c r="D84" s="326"/>
      <c r="E84" s="326"/>
      <c r="F84" s="327" t="s">
        <v>2049</v>
      </c>
      <c r="G84" s="326"/>
      <c r="H84" s="326" t="s">
        <v>2057</v>
      </c>
      <c r="I84" s="326" t="s">
        <v>2045</v>
      </c>
      <c r="J84" s="326">
        <v>15</v>
      </c>
      <c r="K84" s="314"/>
    </row>
    <row r="85" spans="2:11" s="1" customFormat="1" ht="15" customHeight="1">
      <c r="B85" s="325"/>
      <c r="C85" s="326" t="s">
        <v>2058</v>
      </c>
      <c r="D85" s="326"/>
      <c r="E85" s="326"/>
      <c r="F85" s="327" t="s">
        <v>2049</v>
      </c>
      <c r="G85" s="326"/>
      <c r="H85" s="326" t="s">
        <v>2059</v>
      </c>
      <c r="I85" s="326" t="s">
        <v>2045</v>
      </c>
      <c r="J85" s="326">
        <v>20</v>
      </c>
      <c r="K85" s="314"/>
    </row>
    <row r="86" spans="2:11" s="1" customFormat="1" ht="15" customHeight="1">
      <c r="B86" s="325"/>
      <c r="C86" s="326" t="s">
        <v>2060</v>
      </c>
      <c r="D86" s="326"/>
      <c r="E86" s="326"/>
      <c r="F86" s="327" t="s">
        <v>2049</v>
      </c>
      <c r="G86" s="326"/>
      <c r="H86" s="326" t="s">
        <v>2061</v>
      </c>
      <c r="I86" s="326" t="s">
        <v>2045</v>
      </c>
      <c r="J86" s="326">
        <v>20</v>
      </c>
      <c r="K86" s="314"/>
    </row>
    <row r="87" spans="2:11" s="1" customFormat="1" ht="15" customHeight="1">
      <c r="B87" s="325"/>
      <c r="C87" s="300" t="s">
        <v>2062</v>
      </c>
      <c r="D87" s="300"/>
      <c r="E87" s="300"/>
      <c r="F87" s="323" t="s">
        <v>2049</v>
      </c>
      <c r="G87" s="324"/>
      <c r="H87" s="300" t="s">
        <v>2063</v>
      </c>
      <c r="I87" s="300" t="s">
        <v>2045</v>
      </c>
      <c r="J87" s="300">
        <v>50</v>
      </c>
      <c r="K87" s="314"/>
    </row>
    <row r="88" spans="2:11" s="1" customFormat="1" ht="15" customHeight="1">
      <c r="B88" s="325"/>
      <c r="C88" s="300" t="s">
        <v>2064</v>
      </c>
      <c r="D88" s="300"/>
      <c r="E88" s="300"/>
      <c r="F88" s="323" t="s">
        <v>2049</v>
      </c>
      <c r="G88" s="324"/>
      <c r="H88" s="300" t="s">
        <v>2065</v>
      </c>
      <c r="I88" s="300" t="s">
        <v>2045</v>
      </c>
      <c r="J88" s="300">
        <v>20</v>
      </c>
      <c r="K88" s="314"/>
    </row>
    <row r="89" spans="2:11" s="1" customFormat="1" ht="15" customHeight="1">
      <c r="B89" s="325"/>
      <c r="C89" s="300" t="s">
        <v>2066</v>
      </c>
      <c r="D89" s="300"/>
      <c r="E89" s="300"/>
      <c r="F89" s="323" t="s">
        <v>2049</v>
      </c>
      <c r="G89" s="324"/>
      <c r="H89" s="300" t="s">
        <v>2067</v>
      </c>
      <c r="I89" s="300" t="s">
        <v>2045</v>
      </c>
      <c r="J89" s="300">
        <v>20</v>
      </c>
      <c r="K89" s="314"/>
    </row>
    <row r="90" spans="2:11" s="1" customFormat="1" ht="15" customHeight="1">
      <c r="B90" s="325"/>
      <c r="C90" s="300" t="s">
        <v>2068</v>
      </c>
      <c r="D90" s="300"/>
      <c r="E90" s="300"/>
      <c r="F90" s="323" t="s">
        <v>2049</v>
      </c>
      <c r="G90" s="324"/>
      <c r="H90" s="300" t="s">
        <v>2069</v>
      </c>
      <c r="I90" s="300" t="s">
        <v>2045</v>
      </c>
      <c r="J90" s="300">
        <v>50</v>
      </c>
      <c r="K90" s="314"/>
    </row>
    <row r="91" spans="2:11" s="1" customFormat="1" ht="15" customHeight="1">
      <c r="B91" s="325"/>
      <c r="C91" s="300" t="s">
        <v>2070</v>
      </c>
      <c r="D91" s="300"/>
      <c r="E91" s="300"/>
      <c r="F91" s="323" t="s">
        <v>2049</v>
      </c>
      <c r="G91" s="324"/>
      <c r="H91" s="300" t="s">
        <v>2070</v>
      </c>
      <c r="I91" s="300" t="s">
        <v>2045</v>
      </c>
      <c r="J91" s="300">
        <v>50</v>
      </c>
      <c r="K91" s="314"/>
    </row>
    <row r="92" spans="2:11" s="1" customFormat="1" ht="15" customHeight="1">
      <c r="B92" s="325"/>
      <c r="C92" s="300" t="s">
        <v>2071</v>
      </c>
      <c r="D92" s="300"/>
      <c r="E92" s="300"/>
      <c r="F92" s="323" t="s">
        <v>2049</v>
      </c>
      <c r="G92" s="324"/>
      <c r="H92" s="300" t="s">
        <v>2072</v>
      </c>
      <c r="I92" s="300" t="s">
        <v>2045</v>
      </c>
      <c r="J92" s="300">
        <v>255</v>
      </c>
      <c r="K92" s="314"/>
    </row>
    <row r="93" spans="2:11" s="1" customFormat="1" ht="15" customHeight="1">
      <c r="B93" s="325"/>
      <c r="C93" s="300" t="s">
        <v>2073</v>
      </c>
      <c r="D93" s="300"/>
      <c r="E93" s="300"/>
      <c r="F93" s="323" t="s">
        <v>505</v>
      </c>
      <c r="G93" s="324"/>
      <c r="H93" s="300" t="s">
        <v>2074</v>
      </c>
      <c r="I93" s="300" t="s">
        <v>2075</v>
      </c>
      <c r="J93" s="300"/>
      <c r="K93" s="314"/>
    </row>
    <row r="94" spans="2:11" s="1" customFormat="1" ht="15" customHeight="1">
      <c r="B94" s="325"/>
      <c r="C94" s="300" t="s">
        <v>2076</v>
      </c>
      <c r="D94" s="300"/>
      <c r="E94" s="300"/>
      <c r="F94" s="323" t="s">
        <v>505</v>
      </c>
      <c r="G94" s="324"/>
      <c r="H94" s="300" t="s">
        <v>2077</v>
      </c>
      <c r="I94" s="300" t="s">
        <v>2078</v>
      </c>
      <c r="J94" s="300"/>
      <c r="K94" s="314"/>
    </row>
    <row r="95" spans="2:11" s="1" customFormat="1" ht="15" customHeight="1">
      <c r="B95" s="325"/>
      <c r="C95" s="300" t="s">
        <v>2079</v>
      </c>
      <c r="D95" s="300"/>
      <c r="E95" s="300"/>
      <c r="F95" s="323" t="s">
        <v>505</v>
      </c>
      <c r="G95" s="324"/>
      <c r="H95" s="300" t="s">
        <v>2079</v>
      </c>
      <c r="I95" s="300" t="s">
        <v>2078</v>
      </c>
      <c r="J95" s="300"/>
      <c r="K95" s="314"/>
    </row>
    <row r="96" spans="2:11" s="1" customFormat="1" ht="15" customHeight="1">
      <c r="B96" s="325"/>
      <c r="C96" s="300" t="s">
        <v>37</v>
      </c>
      <c r="D96" s="300"/>
      <c r="E96" s="300"/>
      <c r="F96" s="323" t="s">
        <v>505</v>
      </c>
      <c r="G96" s="324"/>
      <c r="H96" s="300" t="s">
        <v>2080</v>
      </c>
      <c r="I96" s="300" t="s">
        <v>2078</v>
      </c>
      <c r="J96" s="300"/>
      <c r="K96" s="314"/>
    </row>
    <row r="97" spans="2:11" s="1" customFormat="1" ht="15" customHeight="1">
      <c r="B97" s="325"/>
      <c r="C97" s="300" t="s">
        <v>47</v>
      </c>
      <c r="D97" s="300"/>
      <c r="E97" s="300"/>
      <c r="F97" s="323" t="s">
        <v>505</v>
      </c>
      <c r="G97" s="324"/>
      <c r="H97" s="300" t="s">
        <v>2081</v>
      </c>
      <c r="I97" s="300" t="s">
        <v>2078</v>
      </c>
      <c r="J97" s="300"/>
      <c r="K97" s="314"/>
    </row>
    <row r="98" spans="2:11" s="1" customFormat="1" ht="15" customHeight="1">
      <c r="B98" s="328"/>
      <c r="C98" s="329"/>
      <c r="D98" s="329"/>
      <c r="E98" s="329"/>
      <c r="F98" s="329"/>
      <c r="G98" s="329"/>
      <c r="H98" s="329"/>
      <c r="I98" s="329"/>
      <c r="J98" s="329"/>
      <c r="K98" s="330"/>
    </row>
    <row r="99" spans="2:11" s="1" customFormat="1" ht="18.75" customHeight="1">
      <c r="B99" s="331"/>
      <c r="C99" s="332"/>
      <c r="D99" s="332"/>
      <c r="E99" s="332"/>
      <c r="F99" s="332"/>
      <c r="G99" s="332"/>
      <c r="H99" s="332"/>
      <c r="I99" s="332"/>
      <c r="J99" s="332"/>
      <c r="K99" s="331"/>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2082</v>
      </c>
      <c r="D102" s="313"/>
      <c r="E102" s="313"/>
      <c r="F102" s="313"/>
      <c r="G102" s="313"/>
      <c r="H102" s="313"/>
      <c r="I102" s="313"/>
      <c r="J102" s="313"/>
      <c r="K102" s="314"/>
    </row>
    <row r="103" spans="2:11" s="1" customFormat="1" ht="17.25" customHeight="1">
      <c r="B103" s="312"/>
      <c r="C103" s="315" t="s">
        <v>2038</v>
      </c>
      <c r="D103" s="315"/>
      <c r="E103" s="315"/>
      <c r="F103" s="315" t="s">
        <v>2039</v>
      </c>
      <c r="G103" s="316"/>
      <c r="H103" s="315" t="s">
        <v>53</v>
      </c>
      <c r="I103" s="315" t="s">
        <v>56</v>
      </c>
      <c r="J103" s="315" t="s">
        <v>2040</v>
      </c>
      <c r="K103" s="314"/>
    </row>
    <row r="104" spans="2:11" s="1" customFormat="1" ht="17.25" customHeight="1">
      <c r="B104" s="312"/>
      <c r="C104" s="317" t="s">
        <v>2041</v>
      </c>
      <c r="D104" s="317"/>
      <c r="E104" s="317"/>
      <c r="F104" s="318" t="s">
        <v>2042</v>
      </c>
      <c r="G104" s="319"/>
      <c r="H104" s="317"/>
      <c r="I104" s="317"/>
      <c r="J104" s="317" t="s">
        <v>2043</v>
      </c>
      <c r="K104" s="314"/>
    </row>
    <row r="105" spans="2:11" s="1" customFormat="1" ht="5.25" customHeight="1">
      <c r="B105" s="312"/>
      <c r="C105" s="315"/>
      <c r="D105" s="315"/>
      <c r="E105" s="315"/>
      <c r="F105" s="315"/>
      <c r="G105" s="333"/>
      <c r="H105" s="315"/>
      <c r="I105" s="315"/>
      <c r="J105" s="315"/>
      <c r="K105" s="314"/>
    </row>
    <row r="106" spans="2:11" s="1" customFormat="1" ht="15" customHeight="1">
      <c r="B106" s="312"/>
      <c r="C106" s="300" t="s">
        <v>52</v>
      </c>
      <c r="D106" s="322"/>
      <c r="E106" s="322"/>
      <c r="F106" s="323" t="s">
        <v>505</v>
      </c>
      <c r="G106" s="300"/>
      <c r="H106" s="300" t="s">
        <v>2083</v>
      </c>
      <c r="I106" s="300" t="s">
        <v>2045</v>
      </c>
      <c r="J106" s="300">
        <v>20</v>
      </c>
      <c r="K106" s="314"/>
    </row>
    <row r="107" spans="2:11" s="1" customFormat="1" ht="15" customHeight="1">
      <c r="B107" s="312"/>
      <c r="C107" s="300" t="s">
        <v>2046</v>
      </c>
      <c r="D107" s="300"/>
      <c r="E107" s="300"/>
      <c r="F107" s="323" t="s">
        <v>505</v>
      </c>
      <c r="G107" s="300"/>
      <c r="H107" s="300" t="s">
        <v>2083</v>
      </c>
      <c r="I107" s="300" t="s">
        <v>2045</v>
      </c>
      <c r="J107" s="300">
        <v>120</v>
      </c>
      <c r="K107" s="314"/>
    </row>
    <row r="108" spans="2:11" s="1" customFormat="1" ht="15" customHeight="1">
      <c r="B108" s="325"/>
      <c r="C108" s="300" t="s">
        <v>2048</v>
      </c>
      <c r="D108" s="300"/>
      <c r="E108" s="300"/>
      <c r="F108" s="323" t="s">
        <v>2049</v>
      </c>
      <c r="G108" s="300"/>
      <c r="H108" s="300" t="s">
        <v>2083</v>
      </c>
      <c r="I108" s="300" t="s">
        <v>2045</v>
      </c>
      <c r="J108" s="300">
        <v>50</v>
      </c>
      <c r="K108" s="314"/>
    </row>
    <row r="109" spans="2:11" s="1" customFormat="1" ht="15" customHeight="1">
      <c r="B109" s="325"/>
      <c r="C109" s="300" t="s">
        <v>2051</v>
      </c>
      <c r="D109" s="300"/>
      <c r="E109" s="300"/>
      <c r="F109" s="323" t="s">
        <v>505</v>
      </c>
      <c r="G109" s="300"/>
      <c r="H109" s="300" t="s">
        <v>2083</v>
      </c>
      <c r="I109" s="300" t="s">
        <v>2053</v>
      </c>
      <c r="J109" s="300"/>
      <c r="K109" s="314"/>
    </row>
    <row r="110" spans="2:11" s="1" customFormat="1" ht="15" customHeight="1">
      <c r="B110" s="325"/>
      <c r="C110" s="300" t="s">
        <v>2062</v>
      </c>
      <c r="D110" s="300"/>
      <c r="E110" s="300"/>
      <c r="F110" s="323" t="s">
        <v>2049</v>
      </c>
      <c r="G110" s="300"/>
      <c r="H110" s="300" t="s">
        <v>2083</v>
      </c>
      <c r="I110" s="300" t="s">
        <v>2045</v>
      </c>
      <c r="J110" s="300">
        <v>50</v>
      </c>
      <c r="K110" s="314"/>
    </row>
    <row r="111" spans="2:11" s="1" customFormat="1" ht="15" customHeight="1">
      <c r="B111" s="325"/>
      <c r="C111" s="300" t="s">
        <v>2070</v>
      </c>
      <c r="D111" s="300"/>
      <c r="E111" s="300"/>
      <c r="F111" s="323" t="s">
        <v>2049</v>
      </c>
      <c r="G111" s="300"/>
      <c r="H111" s="300" t="s">
        <v>2083</v>
      </c>
      <c r="I111" s="300" t="s">
        <v>2045</v>
      </c>
      <c r="J111" s="300">
        <v>50</v>
      </c>
      <c r="K111" s="314"/>
    </row>
    <row r="112" spans="2:11" s="1" customFormat="1" ht="15" customHeight="1">
      <c r="B112" s="325"/>
      <c r="C112" s="300" t="s">
        <v>2068</v>
      </c>
      <c r="D112" s="300"/>
      <c r="E112" s="300"/>
      <c r="F112" s="323" t="s">
        <v>2049</v>
      </c>
      <c r="G112" s="300"/>
      <c r="H112" s="300" t="s">
        <v>2083</v>
      </c>
      <c r="I112" s="300" t="s">
        <v>2045</v>
      </c>
      <c r="J112" s="300">
        <v>50</v>
      </c>
      <c r="K112" s="314"/>
    </row>
    <row r="113" spans="2:11" s="1" customFormat="1" ht="15" customHeight="1">
      <c r="B113" s="325"/>
      <c r="C113" s="300" t="s">
        <v>52</v>
      </c>
      <c r="D113" s="300"/>
      <c r="E113" s="300"/>
      <c r="F113" s="323" t="s">
        <v>505</v>
      </c>
      <c r="G113" s="300"/>
      <c r="H113" s="300" t="s">
        <v>2084</v>
      </c>
      <c r="I113" s="300" t="s">
        <v>2045</v>
      </c>
      <c r="J113" s="300">
        <v>20</v>
      </c>
      <c r="K113" s="314"/>
    </row>
    <row r="114" spans="2:11" s="1" customFormat="1" ht="15" customHeight="1">
      <c r="B114" s="325"/>
      <c r="C114" s="300" t="s">
        <v>2085</v>
      </c>
      <c r="D114" s="300"/>
      <c r="E114" s="300"/>
      <c r="F114" s="323" t="s">
        <v>505</v>
      </c>
      <c r="G114" s="300"/>
      <c r="H114" s="300" t="s">
        <v>2086</v>
      </c>
      <c r="I114" s="300" t="s">
        <v>2045</v>
      </c>
      <c r="J114" s="300">
        <v>120</v>
      </c>
      <c r="K114" s="314"/>
    </row>
    <row r="115" spans="2:11" s="1" customFormat="1" ht="15" customHeight="1">
      <c r="B115" s="325"/>
      <c r="C115" s="300" t="s">
        <v>37</v>
      </c>
      <c r="D115" s="300"/>
      <c r="E115" s="300"/>
      <c r="F115" s="323" t="s">
        <v>505</v>
      </c>
      <c r="G115" s="300"/>
      <c r="H115" s="300" t="s">
        <v>2087</v>
      </c>
      <c r="I115" s="300" t="s">
        <v>2078</v>
      </c>
      <c r="J115" s="300"/>
      <c r="K115" s="314"/>
    </row>
    <row r="116" spans="2:11" s="1" customFormat="1" ht="15" customHeight="1">
      <c r="B116" s="325"/>
      <c r="C116" s="300" t="s">
        <v>47</v>
      </c>
      <c r="D116" s="300"/>
      <c r="E116" s="300"/>
      <c r="F116" s="323" t="s">
        <v>505</v>
      </c>
      <c r="G116" s="300"/>
      <c r="H116" s="300" t="s">
        <v>2088</v>
      </c>
      <c r="I116" s="300" t="s">
        <v>2078</v>
      </c>
      <c r="J116" s="300"/>
      <c r="K116" s="314"/>
    </row>
    <row r="117" spans="2:11" s="1" customFormat="1" ht="15" customHeight="1">
      <c r="B117" s="325"/>
      <c r="C117" s="300" t="s">
        <v>56</v>
      </c>
      <c r="D117" s="300"/>
      <c r="E117" s="300"/>
      <c r="F117" s="323" t="s">
        <v>505</v>
      </c>
      <c r="G117" s="300"/>
      <c r="H117" s="300" t="s">
        <v>2089</v>
      </c>
      <c r="I117" s="300" t="s">
        <v>2090</v>
      </c>
      <c r="J117" s="300"/>
      <c r="K117" s="314"/>
    </row>
    <row r="118" spans="2:11" s="1" customFormat="1" ht="15" customHeight="1">
      <c r="B118" s="328"/>
      <c r="C118" s="334"/>
      <c r="D118" s="334"/>
      <c r="E118" s="334"/>
      <c r="F118" s="334"/>
      <c r="G118" s="334"/>
      <c r="H118" s="334"/>
      <c r="I118" s="334"/>
      <c r="J118" s="334"/>
      <c r="K118" s="330"/>
    </row>
    <row r="119" spans="2:11" s="1" customFormat="1" ht="18.75" customHeight="1">
      <c r="B119" s="335"/>
      <c r="C119" s="336"/>
      <c r="D119" s="336"/>
      <c r="E119" s="336"/>
      <c r="F119" s="337"/>
      <c r="G119" s="336"/>
      <c r="H119" s="336"/>
      <c r="I119" s="336"/>
      <c r="J119" s="336"/>
      <c r="K119" s="335"/>
    </row>
    <row r="120" spans="2:11" s="1" customFormat="1" ht="18.75" customHeight="1">
      <c r="B120" s="308"/>
      <c r="C120" s="308"/>
      <c r="D120" s="308"/>
      <c r="E120" s="308"/>
      <c r="F120" s="308"/>
      <c r="G120" s="308"/>
      <c r="H120" s="308"/>
      <c r="I120" s="308"/>
      <c r="J120" s="308"/>
      <c r="K120" s="308"/>
    </row>
    <row r="121" spans="2:11" s="1" customFormat="1" ht="7.5" customHeight="1">
      <c r="B121" s="338"/>
      <c r="C121" s="339"/>
      <c r="D121" s="339"/>
      <c r="E121" s="339"/>
      <c r="F121" s="339"/>
      <c r="G121" s="339"/>
      <c r="H121" s="339"/>
      <c r="I121" s="339"/>
      <c r="J121" s="339"/>
      <c r="K121" s="340"/>
    </row>
    <row r="122" spans="2:11" s="1" customFormat="1" ht="45" customHeight="1">
      <c r="B122" s="341"/>
      <c r="C122" s="291" t="s">
        <v>2091</v>
      </c>
      <c r="D122" s="291"/>
      <c r="E122" s="291"/>
      <c r="F122" s="291"/>
      <c r="G122" s="291"/>
      <c r="H122" s="291"/>
      <c r="I122" s="291"/>
      <c r="J122" s="291"/>
      <c r="K122" s="342"/>
    </row>
    <row r="123" spans="2:11" s="1" customFormat="1" ht="17.25" customHeight="1">
      <c r="B123" s="343"/>
      <c r="C123" s="315" t="s">
        <v>2038</v>
      </c>
      <c r="D123" s="315"/>
      <c r="E123" s="315"/>
      <c r="F123" s="315" t="s">
        <v>2039</v>
      </c>
      <c r="G123" s="316"/>
      <c r="H123" s="315" t="s">
        <v>53</v>
      </c>
      <c r="I123" s="315" t="s">
        <v>56</v>
      </c>
      <c r="J123" s="315" t="s">
        <v>2040</v>
      </c>
      <c r="K123" s="344"/>
    </row>
    <row r="124" spans="2:11" s="1" customFormat="1" ht="17.25" customHeight="1">
      <c r="B124" s="343"/>
      <c r="C124" s="317" t="s">
        <v>2041</v>
      </c>
      <c r="D124" s="317"/>
      <c r="E124" s="317"/>
      <c r="F124" s="318" t="s">
        <v>2042</v>
      </c>
      <c r="G124" s="319"/>
      <c r="H124" s="317"/>
      <c r="I124" s="317"/>
      <c r="J124" s="317" t="s">
        <v>2043</v>
      </c>
      <c r="K124" s="344"/>
    </row>
    <row r="125" spans="2:11" s="1" customFormat="1" ht="5.25" customHeight="1">
      <c r="B125" s="345"/>
      <c r="C125" s="320"/>
      <c r="D125" s="320"/>
      <c r="E125" s="320"/>
      <c r="F125" s="320"/>
      <c r="G125" s="346"/>
      <c r="H125" s="320"/>
      <c r="I125" s="320"/>
      <c r="J125" s="320"/>
      <c r="K125" s="347"/>
    </row>
    <row r="126" spans="2:11" s="1" customFormat="1" ht="15" customHeight="1">
      <c r="B126" s="345"/>
      <c r="C126" s="300" t="s">
        <v>2046</v>
      </c>
      <c r="D126" s="322"/>
      <c r="E126" s="322"/>
      <c r="F126" s="323" t="s">
        <v>505</v>
      </c>
      <c r="G126" s="300"/>
      <c r="H126" s="300" t="s">
        <v>2083</v>
      </c>
      <c r="I126" s="300" t="s">
        <v>2045</v>
      </c>
      <c r="J126" s="300">
        <v>120</v>
      </c>
      <c r="K126" s="348"/>
    </row>
    <row r="127" spans="2:11" s="1" customFormat="1" ht="15" customHeight="1">
      <c r="B127" s="345"/>
      <c r="C127" s="300" t="s">
        <v>2092</v>
      </c>
      <c r="D127" s="300"/>
      <c r="E127" s="300"/>
      <c r="F127" s="323" t="s">
        <v>505</v>
      </c>
      <c r="G127" s="300"/>
      <c r="H127" s="300" t="s">
        <v>2093</v>
      </c>
      <c r="I127" s="300" t="s">
        <v>2045</v>
      </c>
      <c r="J127" s="300" t="s">
        <v>2094</v>
      </c>
      <c r="K127" s="348"/>
    </row>
    <row r="128" spans="2:11" s="1" customFormat="1" ht="15" customHeight="1">
      <c r="B128" s="345"/>
      <c r="C128" s="300" t="s">
        <v>90</v>
      </c>
      <c r="D128" s="300"/>
      <c r="E128" s="300"/>
      <c r="F128" s="323" t="s">
        <v>505</v>
      </c>
      <c r="G128" s="300"/>
      <c r="H128" s="300" t="s">
        <v>2095</v>
      </c>
      <c r="I128" s="300" t="s">
        <v>2045</v>
      </c>
      <c r="J128" s="300" t="s">
        <v>2094</v>
      </c>
      <c r="K128" s="348"/>
    </row>
    <row r="129" spans="2:11" s="1" customFormat="1" ht="15" customHeight="1">
      <c r="B129" s="345"/>
      <c r="C129" s="300" t="s">
        <v>2054</v>
      </c>
      <c r="D129" s="300"/>
      <c r="E129" s="300"/>
      <c r="F129" s="323" t="s">
        <v>2049</v>
      </c>
      <c r="G129" s="300"/>
      <c r="H129" s="300" t="s">
        <v>2055</v>
      </c>
      <c r="I129" s="300" t="s">
        <v>2045</v>
      </c>
      <c r="J129" s="300">
        <v>15</v>
      </c>
      <c r="K129" s="348"/>
    </row>
    <row r="130" spans="2:11" s="1" customFormat="1" ht="15" customHeight="1">
      <c r="B130" s="345"/>
      <c r="C130" s="326" t="s">
        <v>2056</v>
      </c>
      <c r="D130" s="326"/>
      <c r="E130" s="326"/>
      <c r="F130" s="327" t="s">
        <v>2049</v>
      </c>
      <c r="G130" s="326"/>
      <c r="H130" s="326" t="s">
        <v>2057</v>
      </c>
      <c r="I130" s="326" t="s">
        <v>2045</v>
      </c>
      <c r="J130" s="326">
        <v>15</v>
      </c>
      <c r="K130" s="348"/>
    </row>
    <row r="131" spans="2:11" s="1" customFormat="1" ht="15" customHeight="1">
      <c r="B131" s="345"/>
      <c r="C131" s="326" t="s">
        <v>2058</v>
      </c>
      <c r="D131" s="326"/>
      <c r="E131" s="326"/>
      <c r="F131" s="327" t="s">
        <v>2049</v>
      </c>
      <c r="G131" s="326"/>
      <c r="H131" s="326" t="s">
        <v>2059</v>
      </c>
      <c r="I131" s="326" t="s">
        <v>2045</v>
      </c>
      <c r="J131" s="326">
        <v>20</v>
      </c>
      <c r="K131" s="348"/>
    </row>
    <row r="132" spans="2:11" s="1" customFormat="1" ht="15" customHeight="1">
      <c r="B132" s="345"/>
      <c r="C132" s="326" t="s">
        <v>2060</v>
      </c>
      <c r="D132" s="326"/>
      <c r="E132" s="326"/>
      <c r="F132" s="327" t="s">
        <v>2049</v>
      </c>
      <c r="G132" s="326"/>
      <c r="H132" s="326" t="s">
        <v>2061</v>
      </c>
      <c r="I132" s="326" t="s">
        <v>2045</v>
      </c>
      <c r="J132" s="326">
        <v>20</v>
      </c>
      <c r="K132" s="348"/>
    </row>
    <row r="133" spans="2:11" s="1" customFormat="1" ht="15" customHeight="1">
      <c r="B133" s="345"/>
      <c r="C133" s="300" t="s">
        <v>2048</v>
      </c>
      <c r="D133" s="300"/>
      <c r="E133" s="300"/>
      <c r="F133" s="323" t="s">
        <v>2049</v>
      </c>
      <c r="G133" s="300"/>
      <c r="H133" s="300" t="s">
        <v>2083</v>
      </c>
      <c r="I133" s="300" t="s">
        <v>2045</v>
      </c>
      <c r="J133" s="300">
        <v>50</v>
      </c>
      <c r="K133" s="348"/>
    </row>
    <row r="134" spans="2:11" s="1" customFormat="1" ht="15" customHeight="1">
      <c r="B134" s="345"/>
      <c r="C134" s="300" t="s">
        <v>2062</v>
      </c>
      <c r="D134" s="300"/>
      <c r="E134" s="300"/>
      <c r="F134" s="323" t="s">
        <v>2049</v>
      </c>
      <c r="G134" s="300"/>
      <c r="H134" s="300" t="s">
        <v>2083</v>
      </c>
      <c r="I134" s="300" t="s">
        <v>2045</v>
      </c>
      <c r="J134" s="300">
        <v>50</v>
      </c>
      <c r="K134" s="348"/>
    </row>
    <row r="135" spans="2:11" s="1" customFormat="1" ht="15" customHeight="1">
      <c r="B135" s="345"/>
      <c r="C135" s="300" t="s">
        <v>2068</v>
      </c>
      <c r="D135" s="300"/>
      <c r="E135" s="300"/>
      <c r="F135" s="323" t="s">
        <v>2049</v>
      </c>
      <c r="G135" s="300"/>
      <c r="H135" s="300" t="s">
        <v>2083</v>
      </c>
      <c r="I135" s="300" t="s">
        <v>2045</v>
      </c>
      <c r="J135" s="300">
        <v>50</v>
      </c>
      <c r="K135" s="348"/>
    </row>
    <row r="136" spans="2:11" s="1" customFormat="1" ht="15" customHeight="1">
      <c r="B136" s="345"/>
      <c r="C136" s="300" t="s">
        <v>2070</v>
      </c>
      <c r="D136" s="300"/>
      <c r="E136" s="300"/>
      <c r="F136" s="323" t="s">
        <v>2049</v>
      </c>
      <c r="G136" s="300"/>
      <c r="H136" s="300" t="s">
        <v>2083</v>
      </c>
      <c r="I136" s="300" t="s">
        <v>2045</v>
      </c>
      <c r="J136" s="300">
        <v>50</v>
      </c>
      <c r="K136" s="348"/>
    </row>
    <row r="137" spans="2:11" s="1" customFormat="1" ht="15" customHeight="1">
      <c r="B137" s="345"/>
      <c r="C137" s="300" t="s">
        <v>2071</v>
      </c>
      <c r="D137" s="300"/>
      <c r="E137" s="300"/>
      <c r="F137" s="323" t="s">
        <v>2049</v>
      </c>
      <c r="G137" s="300"/>
      <c r="H137" s="300" t="s">
        <v>2096</v>
      </c>
      <c r="I137" s="300" t="s">
        <v>2045</v>
      </c>
      <c r="J137" s="300">
        <v>255</v>
      </c>
      <c r="K137" s="348"/>
    </row>
    <row r="138" spans="2:11" s="1" customFormat="1" ht="15" customHeight="1">
      <c r="B138" s="345"/>
      <c r="C138" s="300" t="s">
        <v>2073</v>
      </c>
      <c r="D138" s="300"/>
      <c r="E138" s="300"/>
      <c r="F138" s="323" t="s">
        <v>505</v>
      </c>
      <c r="G138" s="300"/>
      <c r="H138" s="300" t="s">
        <v>2097</v>
      </c>
      <c r="I138" s="300" t="s">
        <v>2075</v>
      </c>
      <c r="J138" s="300"/>
      <c r="K138" s="348"/>
    </row>
    <row r="139" spans="2:11" s="1" customFormat="1" ht="15" customHeight="1">
      <c r="B139" s="345"/>
      <c r="C139" s="300" t="s">
        <v>2076</v>
      </c>
      <c r="D139" s="300"/>
      <c r="E139" s="300"/>
      <c r="F139" s="323" t="s">
        <v>505</v>
      </c>
      <c r="G139" s="300"/>
      <c r="H139" s="300" t="s">
        <v>2098</v>
      </c>
      <c r="I139" s="300" t="s">
        <v>2078</v>
      </c>
      <c r="J139" s="300"/>
      <c r="K139" s="348"/>
    </row>
    <row r="140" spans="2:11" s="1" customFormat="1" ht="15" customHeight="1">
      <c r="B140" s="345"/>
      <c r="C140" s="300" t="s">
        <v>2079</v>
      </c>
      <c r="D140" s="300"/>
      <c r="E140" s="300"/>
      <c r="F140" s="323" t="s">
        <v>505</v>
      </c>
      <c r="G140" s="300"/>
      <c r="H140" s="300" t="s">
        <v>2079</v>
      </c>
      <c r="I140" s="300" t="s">
        <v>2078</v>
      </c>
      <c r="J140" s="300"/>
      <c r="K140" s="348"/>
    </row>
    <row r="141" spans="2:11" s="1" customFormat="1" ht="15" customHeight="1">
      <c r="B141" s="345"/>
      <c r="C141" s="300" t="s">
        <v>37</v>
      </c>
      <c r="D141" s="300"/>
      <c r="E141" s="300"/>
      <c r="F141" s="323" t="s">
        <v>505</v>
      </c>
      <c r="G141" s="300"/>
      <c r="H141" s="300" t="s">
        <v>2099</v>
      </c>
      <c r="I141" s="300" t="s">
        <v>2078</v>
      </c>
      <c r="J141" s="300"/>
      <c r="K141" s="348"/>
    </row>
    <row r="142" spans="2:11" s="1" customFormat="1" ht="15" customHeight="1">
      <c r="B142" s="345"/>
      <c r="C142" s="300" t="s">
        <v>2100</v>
      </c>
      <c r="D142" s="300"/>
      <c r="E142" s="300"/>
      <c r="F142" s="323" t="s">
        <v>505</v>
      </c>
      <c r="G142" s="300"/>
      <c r="H142" s="300" t="s">
        <v>2101</v>
      </c>
      <c r="I142" s="300" t="s">
        <v>2078</v>
      </c>
      <c r="J142" s="300"/>
      <c r="K142" s="348"/>
    </row>
    <row r="143" spans="2:11" s="1" customFormat="1" ht="15" customHeight="1">
      <c r="B143" s="349"/>
      <c r="C143" s="350"/>
      <c r="D143" s="350"/>
      <c r="E143" s="350"/>
      <c r="F143" s="350"/>
      <c r="G143" s="350"/>
      <c r="H143" s="350"/>
      <c r="I143" s="350"/>
      <c r="J143" s="350"/>
      <c r="K143" s="351"/>
    </row>
    <row r="144" spans="2:11" s="1" customFormat="1" ht="18.75" customHeight="1">
      <c r="B144" s="336"/>
      <c r="C144" s="336"/>
      <c r="D144" s="336"/>
      <c r="E144" s="336"/>
      <c r="F144" s="337"/>
      <c r="G144" s="336"/>
      <c r="H144" s="336"/>
      <c r="I144" s="336"/>
      <c r="J144" s="336"/>
      <c r="K144" s="336"/>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2102</v>
      </c>
      <c r="D147" s="313"/>
      <c r="E147" s="313"/>
      <c r="F147" s="313"/>
      <c r="G147" s="313"/>
      <c r="H147" s="313"/>
      <c r="I147" s="313"/>
      <c r="J147" s="313"/>
      <c r="K147" s="314"/>
    </row>
    <row r="148" spans="2:11" s="1" customFormat="1" ht="17.25" customHeight="1">
      <c r="B148" s="312"/>
      <c r="C148" s="315" t="s">
        <v>2038</v>
      </c>
      <c r="D148" s="315"/>
      <c r="E148" s="315"/>
      <c r="F148" s="315" t="s">
        <v>2039</v>
      </c>
      <c r="G148" s="316"/>
      <c r="H148" s="315" t="s">
        <v>53</v>
      </c>
      <c r="I148" s="315" t="s">
        <v>56</v>
      </c>
      <c r="J148" s="315" t="s">
        <v>2040</v>
      </c>
      <c r="K148" s="314"/>
    </row>
    <row r="149" spans="2:11" s="1" customFormat="1" ht="17.25" customHeight="1">
      <c r="B149" s="312"/>
      <c r="C149" s="317" t="s">
        <v>2041</v>
      </c>
      <c r="D149" s="317"/>
      <c r="E149" s="317"/>
      <c r="F149" s="318" t="s">
        <v>2042</v>
      </c>
      <c r="G149" s="319"/>
      <c r="H149" s="317"/>
      <c r="I149" s="317"/>
      <c r="J149" s="317" t="s">
        <v>2043</v>
      </c>
      <c r="K149" s="314"/>
    </row>
    <row r="150" spans="2:11" s="1" customFormat="1" ht="5.25" customHeight="1">
      <c r="B150" s="325"/>
      <c r="C150" s="320"/>
      <c r="D150" s="320"/>
      <c r="E150" s="320"/>
      <c r="F150" s="320"/>
      <c r="G150" s="321"/>
      <c r="H150" s="320"/>
      <c r="I150" s="320"/>
      <c r="J150" s="320"/>
      <c r="K150" s="348"/>
    </row>
    <row r="151" spans="2:11" s="1" customFormat="1" ht="15" customHeight="1">
      <c r="B151" s="325"/>
      <c r="C151" s="352" t="s">
        <v>2046</v>
      </c>
      <c r="D151" s="300"/>
      <c r="E151" s="300"/>
      <c r="F151" s="353" t="s">
        <v>505</v>
      </c>
      <c r="G151" s="300"/>
      <c r="H151" s="352" t="s">
        <v>2083</v>
      </c>
      <c r="I151" s="352" t="s">
        <v>2045</v>
      </c>
      <c r="J151" s="352">
        <v>120</v>
      </c>
      <c r="K151" s="348"/>
    </row>
    <row r="152" spans="2:11" s="1" customFormat="1" ht="15" customHeight="1">
      <c r="B152" s="325"/>
      <c r="C152" s="352" t="s">
        <v>2092</v>
      </c>
      <c r="D152" s="300"/>
      <c r="E152" s="300"/>
      <c r="F152" s="353" t="s">
        <v>505</v>
      </c>
      <c r="G152" s="300"/>
      <c r="H152" s="352" t="s">
        <v>2103</v>
      </c>
      <c r="I152" s="352" t="s">
        <v>2045</v>
      </c>
      <c r="J152" s="352" t="s">
        <v>2094</v>
      </c>
      <c r="K152" s="348"/>
    </row>
    <row r="153" spans="2:11" s="1" customFormat="1" ht="15" customHeight="1">
      <c r="B153" s="325"/>
      <c r="C153" s="352" t="s">
        <v>90</v>
      </c>
      <c r="D153" s="300"/>
      <c r="E153" s="300"/>
      <c r="F153" s="353" t="s">
        <v>505</v>
      </c>
      <c r="G153" s="300"/>
      <c r="H153" s="352" t="s">
        <v>2104</v>
      </c>
      <c r="I153" s="352" t="s">
        <v>2045</v>
      </c>
      <c r="J153" s="352" t="s">
        <v>2094</v>
      </c>
      <c r="K153" s="348"/>
    </row>
    <row r="154" spans="2:11" s="1" customFormat="1" ht="15" customHeight="1">
      <c r="B154" s="325"/>
      <c r="C154" s="352" t="s">
        <v>2048</v>
      </c>
      <c r="D154" s="300"/>
      <c r="E154" s="300"/>
      <c r="F154" s="353" t="s">
        <v>2049</v>
      </c>
      <c r="G154" s="300"/>
      <c r="H154" s="352" t="s">
        <v>2083</v>
      </c>
      <c r="I154" s="352" t="s">
        <v>2045</v>
      </c>
      <c r="J154" s="352">
        <v>50</v>
      </c>
      <c r="K154" s="348"/>
    </row>
    <row r="155" spans="2:11" s="1" customFormat="1" ht="15" customHeight="1">
      <c r="B155" s="325"/>
      <c r="C155" s="352" t="s">
        <v>2051</v>
      </c>
      <c r="D155" s="300"/>
      <c r="E155" s="300"/>
      <c r="F155" s="353" t="s">
        <v>505</v>
      </c>
      <c r="G155" s="300"/>
      <c r="H155" s="352" t="s">
        <v>2083</v>
      </c>
      <c r="I155" s="352" t="s">
        <v>2053</v>
      </c>
      <c r="J155" s="352"/>
      <c r="K155" s="348"/>
    </row>
    <row r="156" spans="2:11" s="1" customFormat="1" ht="15" customHeight="1">
      <c r="B156" s="325"/>
      <c r="C156" s="352" t="s">
        <v>2062</v>
      </c>
      <c r="D156" s="300"/>
      <c r="E156" s="300"/>
      <c r="F156" s="353" t="s">
        <v>2049</v>
      </c>
      <c r="G156" s="300"/>
      <c r="H156" s="352" t="s">
        <v>2083</v>
      </c>
      <c r="I156" s="352" t="s">
        <v>2045</v>
      </c>
      <c r="J156" s="352">
        <v>50</v>
      </c>
      <c r="K156" s="348"/>
    </row>
    <row r="157" spans="2:11" s="1" customFormat="1" ht="15" customHeight="1">
      <c r="B157" s="325"/>
      <c r="C157" s="352" t="s">
        <v>2070</v>
      </c>
      <c r="D157" s="300"/>
      <c r="E157" s="300"/>
      <c r="F157" s="353" t="s">
        <v>2049</v>
      </c>
      <c r="G157" s="300"/>
      <c r="H157" s="352" t="s">
        <v>2083</v>
      </c>
      <c r="I157" s="352" t="s">
        <v>2045</v>
      </c>
      <c r="J157" s="352">
        <v>50</v>
      </c>
      <c r="K157" s="348"/>
    </row>
    <row r="158" spans="2:11" s="1" customFormat="1" ht="15" customHeight="1">
      <c r="B158" s="325"/>
      <c r="C158" s="352" t="s">
        <v>2068</v>
      </c>
      <c r="D158" s="300"/>
      <c r="E158" s="300"/>
      <c r="F158" s="353" t="s">
        <v>2049</v>
      </c>
      <c r="G158" s="300"/>
      <c r="H158" s="352" t="s">
        <v>2083</v>
      </c>
      <c r="I158" s="352" t="s">
        <v>2045</v>
      </c>
      <c r="J158" s="352">
        <v>50</v>
      </c>
      <c r="K158" s="348"/>
    </row>
    <row r="159" spans="2:11" s="1" customFormat="1" ht="15" customHeight="1">
      <c r="B159" s="325"/>
      <c r="C159" s="352" t="s">
        <v>115</v>
      </c>
      <c r="D159" s="300"/>
      <c r="E159" s="300"/>
      <c r="F159" s="353" t="s">
        <v>505</v>
      </c>
      <c r="G159" s="300"/>
      <c r="H159" s="352" t="s">
        <v>2105</v>
      </c>
      <c r="I159" s="352" t="s">
        <v>2045</v>
      </c>
      <c r="J159" s="352" t="s">
        <v>2106</v>
      </c>
      <c r="K159" s="348"/>
    </row>
    <row r="160" spans="2:11" s="1" customFormat="1" ht="15" customHeight="1">
      <c r="B160" s="325"/>
      <c r="C160" s="352" t="s">
        <v>2107</v>
      </c>
      <c r="D160" s="300"/>
      <c r="E160" s="300"/>
      <c r="F160" s="353" t="s">
        <v>505</v>
      </c>
      <c r="G160" s="300"/>
      <c r="H160" s="352" t="s">
        <v>2108</v>
      </c>
      <c r="I160" s="352" t="s">
        <v>2078</v>
      </c>
      <c r="J160" s="352"/>
      <c r="K160" s="348"/>
    </row>
    <row r="161" spans="2:11" s="1" customFormat="1" ht="15" customHeight="1">
      <c r="B161" s="354"/>
      <c r="C161" s="334"/>
      <c r="D161" s="334"/>
      <c r="E161" s="334"/>
      <c r="F161" s="334"/>
      <c r="G161" s="334"/>
      <c r="H161" s="334"/>
      <c r="I161" s="334"/>
      <c r="J161" s="334"/>
      <c r="K161" s="355"/>
    </row>
    <row r="162" spans="2:11" s="1" customFormat="1" ht="18.75" customHeight="1">
      <c r="B162" s="336"/>
      <c r="C162" s="346"/>
      <c r="D162" s="346"/>
      <c r="E162" s="346"/>
      <c r="F162" s="356"/>
      <c r="G162" s="346"/>
      <c r="H162" s="346"/>
      <c r="I162" s="346"/>
      <c r="J162" s="346"/>
      <c r="K162" s="336"/>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2109</v>
      </c>
      <c r="D165" s="291"/>
      <c r="E165" s="291"/>
      <c r="F165" s="291"/>
      <c r="G165" s="291"/>
      <c r="H165" s="291"/>
      <c r="I165" s="291"/>
      <c r="J165" s="291"/>
      <c r="K165" s="292"/>
    </row>
    <row r="166" spans="2:11" s="1" customFormat="1" ht="17.25" customHeight="1">
      <c r="B166" s="290"/>
      <c r="C166" s="315" t="s">
        <v>2038</v>
      </c>
      <c r="D166" s="315"/>
      <c r="E166" s="315"/>
      <c r="F166" s="315" t="s">
        <v>2039</v>
      </c>
      <c r="G166" s="357"/>
      <c r="H166" s="358" t="s">
        <v>53</v>
      </c>
      <c r="I166" s="358" t="s">
        <v>56</v>
      </c>
      <c r="J166" s="315" t="s">
        <v>2040</v>
      </c>
      <c r="K166" s="292"/>
    </row>
    <row r="167" spans="2:11" s="1" customFormat="1" ht="17.25" customHeight="1">
      <c r="B167" s="293"/>
      <c r="C167" s="317" t="s">
        <v>2041</v>
      </c>
      <c r="D167" s="317"/>
      <c r="E167" s="317"/>
      <c r="F167" s="318" t="s">
        <v>2042</v>
      </c>
      <c r="G167" s="359"/>
      <c r="H167" s="360"/>
      <c r="I167" s="360"/>
      <c r="J167" s="317" t="s">
        <v>2043</v>
      </c>
      <c r="K167" s="295"/>
    </row>
    <row r="168" spans="2:11" s="1" customFormat="1" ht="5.25" customHeight="1">
      <c r="B168" s="325"/>
      <c r="C168" s="320"/>
      <c r="D168" s="320"/>
      <c r="E168" s="320"/>
      <c r="F168" s="320"/>
      <c r="G168" s="321"/>
      <c r="H168" s="320"/>
      <c r="I168" s="320"/>
      <c r="J168" s="320"/>
      <c r="K168" s="348"/>
    </row>
    <row r="169" spans="2:11" s="1" customFormat="1" ht="15" customHeight="1">
      <c r="B169" s="325"/>
      <c r="C169" s="300" t="s">
        <v>2046</v>
      </c>
      <c r="D169" s="300"/>
      <c r="E169" s="300"/>
      <c r="F169" s="323" t="s">
        <v>505</v>
      </c>
      <c r="G169" s="300"/>
      <c r="H169" s="300" t="s">
        <v>2083</v>
      </c>
      <c r="I169" s="300" t="s">
        <v>2045</v>
      </c>
      <c r="J169" s="300">
        <v>120</v>
      </c>
      <c r="K169" s="348"/>
    </row>
    <row r="170" spans="2:11" s="1" customFormat="1" ht="15" customHeight="1">
      <c r="B170" s="325"/>
      <c r="C170" s="300" t="s">
        <v>2092</v>
      </c>
      <c r="D170" s="300"/>
      <c r="E170" s="300"/>
      <c r="F170" s="323" t="s">
        <v>505</v>
      </c>
      <c r="G170" s="300"/>
      <c r="H170" s="300" t="s">
        <v>2093</v>
      </c>
      <c r="I170" s="300" t="s">
        <v>2045</v>
      </c>
      <c r="J170" s="300" t="s">
        <v>2094</v>
      </c>
      <c r="K170" s="348"/>
    </row>
    <row r="171" spans="2:11" s="1" customFormat="1" ht="15" customHeight="1">
      <c r="B171" s="325"/>
      <c r="C171" s="300" t="s">
        <v>90</v>
      </c>
      <c r="D171" s="300"/>
      <c r="E171" s="300"/>
      <c r="F171" s="323" t="s">
        <v>505</v>
      </c>
      <c r="G171" s="300"/>
      <c r="H171" s="300" t="s">
        <v>2110</v>
      </c>
      <c r="I171" s="300" t="s">
        <v>2045</v>
      </c>
      <c r="J171" s="300" t="s">
        <v>2094</v>
      </c>
      <c r="K171" s="348"/>
    </row>
    <row r="172" spans="2:11" s="1" customFormat="1" ht="15" customHeight="1">
      <c r="B172" s="325"/>
      <c r="C172" s="300" t="s">
        <v>2048</v>
      </c>
      <c r="D172" s="300"/>
      <c r="E172" s="300"/>
      <c r="F172" s="323" t="s">
        <v>2049</v>
      </c>
      <c r="G172" s="300"/>
      <c r="H172" s="300" t="s">
        <v>2110</v>
      </c>
      <c r="I172" s="300" t="s">
        <v>2045</v>
      </c>
      <c r="J172" s="300">
        <v>50</v>
      </c>
      <c r="K172" s="348"/>
    </row>
    <row r="173" spans="2:11" s="1" customFormat="1" ht="15" customHeight="1">
      <c r="B173" s="325"/>
      <c r="C173" s="300" t="s">
        <v>2051</v>
      </c>
      <c r="D173" s="300"/>
      <c r="E173" s="300"/>
      <c r="F173" s="323" t="s">
        <v>505</v>
      </c>
      <c r="G173" s="300"/>
      <c r="H173" s="300" t="s">
        <v>2110</v>
      </c>
      <c r="I173" s="300" t="s">
        <v>2053</v>
      </c>
      <c r="J173" s="300"/>
      <c r="K173" s="348"/>
    </row>
    <row r="174" spans="2:11" s="1" customFormat="1" ht="15" customHeight="1">
      <c r="B174" s="325"/>
      <c r="C174" s="300" t="s">
        <v>2062</v>
      </c>
      <c r="D174" s="300"/>
      <c r="E174" s="300"/>
      <c r="F174" s="323" t="s">
        <v>2049</v>
      </c>
      <c r="G174" s="300"/>
      <c r="H174" s="300" t="s">
        <v>2110</v>
      </c>
      <c r="I174" s="300" t="s">
        <v>2045</v>
      </c>
      <c r="J174" s="300">
        <v>50</v>
      </c>
      <c r="K174" s="348"/>
    </row>
    <row r="175" spans="2:11" s="1" customFormat="1" ht="15" customHeight="1">
      <c r="B175" s="325"/>
      <c r="C175" s="300" t="s">
        <v>2070</v>
      </c>
      <c r="D175" s="300"/>
      <c r="E175" s="300"/>
      <c r="F175" s="323" t="s">
        <v>2049</v>
      </c>
      <c r="G175" s="300"/>
      <c r="H175" s="300" t="s">
        <v>2110</v>
      </c>
      <c r="I175" s="300" t="s">
        <v>2045</v>
      </c>
      <c r="J175" s="300">
        <v>50</v>
      </c>
      <c r="K175" s="348"/>
    </row>
    <row r="176" spans="2:11" s="1" customFormat="1" ht="15" customHeight="1">
      <c r="B176" s="325"/>
      <c r="C176" s="300" t="s">
        <v>2068</v>
      </c>
      <c r="D176" s="300"/>
      <c r="E176" s="300"/>
      <c r="F176" s="323" t="s">
        <v>2049</v>
      </c>
      <c r="G176" s="300"/>
      <c r="H176" s="300" t="s">
        <v>2110</v>
      </c>
      <c r="I176" s="300" t="s">
        <v>2045</v>
      </c>
      <c r="J176" s="300">
        <v>50</v>
      </c>
      <c r="K176" s="348"/>
    </row>
    <row r="177" spans="2:11" s="1" customFormat="1" ht="15" customHeight="1">
      <c r="B177" s="325"/>
      <c r="C177" s="300" t="s">
        <v>130</v>
      </c>
      <c r="D177" s="300"/>
      <c r="E177" s="300"/>
      <c r="F177" s="323" t="s">
        <v>505</v>
      </c>
      <c r="G177" s="300"/>
      <c r="H177" s="300" t="s">
        <v>2111</v>
      </c>
      <c r="I177" s="300" t="s">
        <v>2112</v>
      </c>
      <c r="J177" s="300"/>
      <c r="K177" s="348"/>
    </row>
    <row r="178" spans="2:11" s="1" customFormat="1" ht="15" customHeight="1">
      <c r="B178" s="325"/>
      <c r="C178" s="300" t="s">
        <v>56</v>
      </c>
      <c r="D178" s="300"/>
      <c r="E178" s="300"/>
      <c r="F178" s="323" t="s">
        <v>505</v>
      </c>
      <c r="G178" s="300"/>
      <c r="H178" s="300" t="s">
        <v>2113</v>
      </c>
      <c r="I178" s="300" t="s">
        <v>2114</v>
      </c>
      <c r="J178" s="300">
        <v>1</v>
      </c>
      <c r="K178" s="348"/>
    </row>
    <row r="179" spans="2:11" s="1" customFormat="1" ht="15" customHeight="1">
      <c r="B179" s="325"/>
      <c r="C179" s="300" t="s">
        <v>52</v>
      </c>
      <c r="D179" s="300"/>
      <c r="E179" s="300"/>
      <c r="F179" s="323" t="s">
        <v>505</v>
      </c>
      <c r="G179" s="300"/>
      <c r="H179" s="300" t="s">
        <v>2115</v>
      </c>
      <c r="I179" s="300" t="s">
        <v>2045</v>
      </c>
      <c r="J179" s="300">
        <v>20</v>
      </c>
      <c r="K179" s="348"/>
    </row>
    <row r="180" spans="2:11" s="1" customFormat="1" ht="15" customHeight="1">
      <c r="B180" s="325"/>
      <c r="C180" s="300" t="s">
        <v>53</v>
      </c>
      <c r="D180" s="300"/>
      <c r="E180" s="300"/>
      <c r="F180" s="323" t="s">
        <v>505</v>
      </c>
      <c r="G180" s="300"/>
      <c r="H180" s="300" t="s">
        <v>2116</v>
      </c>
      <c r="I180" s="300" t="s">
        <v>2045</v>
      </c>
      <c r="J180" s="300">
        <v>255</v>
      </c>
      <c r="K180" s="348"/>
    </row>
    <row r="181" spans="2:11" s="1" customFormat="1" ht="15" customHeight="1">
      <c r="B181" s="325"/>
      <c r="C181" s="300" t="s">
        <v>131</v>
      </c>
      <c r="D181" s="300"/>
      <c r="E181" s="300"/>
      <c r="F181" s="323" t="s">
        <v>505</v>
      </c>
      <c r="G181" s="300"/>
      <c r="H181" s="300" t="s">
        <v>2008</v>
      </c>
      <c r="I181" s="300" t="s">
        <v>2045</v>
      </c>
      <c r="J181" s="300">
        <v>10</v>
      </c>
      <c r="K181" s="348"/>
    </row>
    <row r="182" spans="2:11" s="1" customFormat="1" ht="15" customHeight="1">
      <c r="B182" s="325"/>
      <c r="C182" s="300" t="s">
        <v>132</v>
      </c>
      <c r="D182" s="300"/>
      <c r="E182" s="300"/>
      <c r="F182" s="323" t="s">
        <v>505</v>
      </c>
      <c r="G182" s="300"/>
      <c r="H182" s="300" t="s">
        <v>2117</v>
      </c>
      <c r="I182" s="300" t="s">
        <v>2078</v>
      </c>
      <c r="J182" s="300"/>
      <c r="K182" s="348"/>
    </row>
    <row r="183" spans="2:11" s="1" customFormat="1" ht="15" customHeight="1">
      <c r="B183" s="325"/>
      <c r="C183" s="300" t="s">
        <v>2118</v>
      </c>
      <c r="D183" s="300"/>
      <c r="E183" s="300"/>
      <c r="F183" s="323" t="s">
        <v>505</v>
      </c>
      <c r="G183" s="300"/>
      <c r="H183" s="300" t="s">
        <v>2119</v>
      </c>
      <c r="I183" s="300" t="s">
        <v>2078</v>
      </c>
      <c r="J183" s="300"/>
      <c r="K183" s="348"/>
    </row>
    <row r="184" spans="2:11" s="1" customFormat="1" ht="15" customHeight="1">
      <c r="B184" s="325"/>
      <c r="C184" s="300" t="s">
        <v>2107</v>
      </c>
      <c r="D184" s="300"/>
      <c r="E184" s="300"/>
      <c r="F184" s="323" t="s">
        <v>505</v>
      </c>
      <c r="G184" s="300"/>
      <c r="H184" s="300" t="s">
        <v>2120</v>
      </c>
      <c r="I184" s="300" t="s">
        <v>2078</v>
      </c>
      <c r="J184" s="300"/>
      <c r="K184" s="348"/>
    </row>
    <row r="185" spans="2:11" s="1" customFormat="1" ht="15" customHeight="1">
      <c r="B185" s="325"/>
      <c r="C185" s="300" t="s">
        <v>134</v>
      </c>
      <c r="D185" s="300"/>
      <c r="E185" s="300"/>
      <c r="F185" s="323" t="s">
        <v>2049</v>
      </c>
      <c r="G185" s="300"/>
      <c r="H185" s="300" t="s">
        <v>2121</v>
      </c>
      <c r="I185" s="300" t="s">
        <v>2045</v>
      </c>
      <c r="J185" s="300">
        <v>50</v>
      </c>
      <c r="K185" s="348"/>
    </row>
    <row r="186" spans="2:11" s="1" customFormat="1" ht="15" customHeight="1">
      <c r="B186" s="325"/>
      <c r="C186" s="300" t="s">
        <v>2122</v>
      </c>
      <c r="D186" s="300"/>
      <c r="E186" s="300"/>
      <c r="F186" s="323" t="s">
        <v>2049</v>
      </c>
      <c r="G186" s="300"/>
      <c r="H186" s="300" t="s">
        <v>2123</v>
      </c>
      <c r="I186" s="300" t="s">
        <v>2124</v>
      </c>
      <c r="J186" s="300"/>
      <c r="K186" s="348"/>
    </row>
    <row r="187" spans="2:11" s="1" customFormat="1" ht="15" customHeight="1">
      <c r="B187" s="325"/>
      <c r="C187" s="300" t="s">
        <v>2125</v>
      </c>
      <c r="D187" s="300"/>
      <c r="E187" s="300"/>
      <c r="F187" s="323" t="s">
        <v>2049</v>
      </c>
      <c r="G187" s="300"/>
      <c r="H187" s="300" t="s">
        <v>2126</v>
      </c>
      <c r="I187" s="300" t="s">
        <v>2124</v>
      </c>
      <c r="J187" s="300"/>
      <c r="K187" s="348"/>
    </row>
    <row r="188" spans="2:11" s="1" customFormat="1" ht="15" customHeight="1">
      <c r="B188" s="325"/>
      <c r="C188" s="300" t="s">
        <v>2127</v>
      </c>
      <c r="D188" s="300"/>
      <c r="E188" s="300"/>
      <c r="F188" s="323" t="s">
        <v>2049</v>
      </c>
      <c r="G188" s="300"/>
      <c r="H188" s="300" t="s">
        <v>2128</v>
      </c>
      <c r="I188" s="300" t="s">
        <v>2124</v>
      </c>
      <c r="J188" s="300"/>
      <c r="K188" s="348"/>
    </row>
    <row r="189" spans="2:11" s="1" customFormat="1" ht="15" customHeight="1">
      <c r="B189" s="325"/>
      <c r="C189" s="361" t="s">
        <v>2129</v>
      </c>
      <c r="D189" s="300"/>
      <c r="E189" s="300"/>
      <c r="F189" s="323" t="s">
        <v>2049</v>
      </c>
      <c r="G189" s="300"/>
      <c r="H189" s="300" t="s">
        <v>2130</v>
      </c>
      <c r="I189" s="300" t="s">
        <v>2131</v>
      </c>
      <c r="J189" s="362" t="s">
        <v>2132</v>
      </c>
      <c r="K189" s="348"/>
    </row>
    <row r="190" spans="2:11" s="1" customFormat="1" ht="15" customHeight="1">
      <c r="B190" s="325"/>
      <c r="C190" s="361" t="s">
        <v>41</v>
      </c>
      <c r="D190" s="300"/>
      <c r="E190" s="300"/>
      <c r="F190" s="323" t="s">
        <v>505</v>
      </c>
      <c r="G190" s="300"/>
      <c r="H190" s="297" t="s">
        <v>2133</v>
      </c>
      <c r="I190" s="300" t="s">
        <v>2134</v>
      </c>
      <c r="J190" s="300"/>
      <c r="K190" s="348"/>
    </row>
    <row r="191" spans="2:11" s="1" customFormat="1" ht="15" customHeight="1">
      <c r="B191" s="325"/>
      <c r="C191" s="361" t="s">
        <v>2135</v>
      </c>
      <c r="D191" s="300"/>
      <c r="E191" s="300"/>
      <c r="F191" s="323" t="s">
        <v>505</v>
      </c>
      <c r="G191" s="300"/>
      <c r="H191" s="300" t="s">
        <v>2136</v>
      </c>
      <c r="I191" s="300" t="s">
        <v>2078</v>
      </c>
      <c r="J191" s="300"/>
      <c r="K191" s="348"/>
    </row>
    <row r="192" spans="2:11" s="1" customFormat="1" ht="15" customHeight="1">
      <c r="B192" s="325"/>
      <c r="C192" s="361" t="s">
        <v>2137</v>
      </c>
      <c r="D192" s="300"/>
      <c r="E192" s="300"/>
      <c r="F192" s="323" t="s">
        <v>505</v>
      </c>
      <c r="G192" s="300"/>
      <c r="H192" s="300" t="s">
        <v>2138</v>
      </c>
      <c r="I192" s="300" t="s">
        <v>2078</v>
      </c>
      <c r="J192" s="300"/>
      <c r="K192" s="348"/>
    </row>
    <row r="193" spans="2:11" s="1" customFormat="1" ht="15" customHeight="1">
      <c r="B193" s="325"/>
      <c r="C193" s="361" t="s">
        <v>2139</v>
      </c>
      <c r="D193" s="300"/>
      <c r="E193" s="300"/>
      <c r="F193" s="323" t="s">
        <v>2049</v>
      </c>
      <c r="G193" s="300"/>
      <c r="H193" s="300" t="s">
        <v>2140</v>
      </c>
      <c r="I193" s="300" t="s">
        <v>2078</v>
      </c>
      <c r="J193" s="300"/>
      <c r="K193" s="348"/>
    </row>
    <row r="194" spans="2:11" s="1" customFormat="1" ht="15" customHeight="1">
      <c r="B194" s="354"/>
      <c r="C194" s="363"/>
      <c r="D194" s="334"/>
      <c r="E194" s="334"/>
      <c r="F194" s="334"/>
      <c r="G194" s="334"/>
      <c r="H194" s="334"/>
      <c r="I194" s="334"/>
      <c r="J194" s="334"/>
      <c r="K194" s="355"/>
    </row>
    <row r="195" spans="2:11" s="1" customFormat="1" ht="18.75" customHeight="1">
      <c r="B195" s="336"/>
      <c r="C195" s="346"/>
      <c r="D195" s="346"/>
      <c r="E195" s="346"/>
      <c r="F195" s="356"/>
      <c r="G195" s="346"/>
      <c r="H195" s="346"/>
      <c r="I195" s="346"/>
      <c r="J195" s="346"/>
      <c r="K195" s="336"/>
    </row>
    <row r="196" spans="2:11" s="1" customFormat="1" ht="18.75" customHeight="1">
      <c r="B196" s="336"/>
      <c r="C196" s="346"/>
      <c r="D196" s="346"/>
      <c r="E196" s="346"/>
      <c r="F196" s="356"/>
      <c r="G196" s="346"/>
      <c r="H196" s="346"/>
      <c r="I196" s="346"/>
      <c r="J196" s="346"/>
      <c r="K196" s="336"/>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2141</v>
      </c>
      <c r="D199" s="291"/>
      <c r="E199" s="291"/>
      <c r="F199" s="291"/>
      <c r="G199" s="291"/>
      <c r="H199" s="291"/>
      <c r="I199" s="291"/>
      <c r="J199" s="291"/>
      <c r="K199" s="292"/>
    </row>
    <row r="200" spans="2:11" s="1" customFormat="1" ht="25.5" customHeight="1">
      <c r="B200" s="290"/>
      <c r="C200" s="364" t="s">
        <v>2142</v>
      </c>
      <c r="D200" s="364"/>
      <c r="E200" s="364"/>
      <c r="F200" s="364" t="s">
        <v>2143</v>
      </c>
      <c r="G200" s="365"/>
      <c r="H200" s="364" t="s">
        <v>2144</v>
      </c>
      <c r="I200" s="364"/>
      <c r="J200" s="364"/>
      <c r="K200" s="292"/>
    </row>
    <row r="201" spans="2:11" s="1" customFormat="1" ht="5.25" customHeight="1">
      <c r="B201" s="325"/>
      <c r="C201" s="320"/>
      <c r="D201" s="320"/>
      <c r="E201" s="320"/>
      <c r="F201" s="320"/>
      <c r="G201" s="346"/>
      <c r="H201" s="320"/>
      <c r="I201" s="320"/>
      <c r="J201" s="320"/>
      <c r="K201" s="348"/>
    </row>
    <row r="202" spans="2:11" s="1" customFormat="1" ht="15" customHeight="1">
      <c r="B202" s="325"/>
      <c r="C202" s="300" t="s">
        <v>2134</v>
      </c>
      <c r="D202" s="300"/>
      <c r="E202" s="300"/>
      <c r="F202" s="323" t="s">
        <v>42</v>
      </c>
      <c r="G202" s="300"/>
      <c r="H202" s="300" t="s">
        <v>2145</v>
      </c>
      <c r="I202" s="300"/>
      <c r="J202" s="300"/>
      <c r="K202" s="348"/>
    </row>
    <row r="203" spans="2:11" s="1" customFormat="1" ht="15" customHeight="1">
      <c r="B203" s="325"/>
      <c r="C203" s="300"/>
      <c r="D203" s="300"/>
      <c r="E203" s="300"/>
      <c r="F203" s="323" t="s">
        <v>43</v>
      </c>
      <c r="G203" s="300"/>
      <c r="H203" s="300" t="s">
        <v>2146</v>
      </c>
      <c r="I203" s="300"/>
      <c r="J203" s="300"/>
      <c r="K203" s="348"/>
    </row>
    <row r="204" spans="2:11" s="1" customFormat="1" ht="15" customHeight="1">
      <c r="B204" s="325"/>
      <c r="C204" s="300"/>
      <c r="D204" s="300"/>
      <c r="E204" s="300"/>
      <c r="F204" s="323" t="s">
        <v>46</v>
      </c>
      <c r="G204" s="300"/>
      <c r="H204" s="300" t="s">
        <v>2147</v>
      </c>
      <c r="I204" s="300"/>
      <c r="J204" s="300"/>
      <c r="K204" s="348"/>
    </row>
    <row r="205" spans="2:11" s="1" customFormat="1" ht="15" customHeight="1">
      <c r="B205" s="325"/>
      <c r="C205" s="300"/>
      <c r="D205" s="300"/>
      <c r="E205" s="300"/>
      <c r="F205" s="323" t="s">
        <v>44</v>
      </c>
      <c r="G205" s="300"/>
      <c r="H205" s="300" t="s">
        <v>2148</v>
      </c>
      <c r="I205" s="300"/>
      <c r="J205" s="300"/>
      <c r="K205" s="348"/>
    </row>
    <row r="206" spans="2:11" s="1" customFormat="1" ht="15" customHeight="1">
      <c r="B206" s="325"/>
      <c r="C206" s="300"/>
      <c r="D206" s="300"/>
      <c r="E206" s="300"/>
      <c r="F206" s="323" t="s">
        <v>45</v>
      </c>
      <c r="G206" s="300"/>
      <c r="H206" s="300" t="s">
        <v>2149</v>
      </c>
      <c r="I206" s="300"/>
      <c r="J206" s="300"/>
      <c r="K206" s="348"/>
    </row>
    <row r="207" spans="2:11" s="1" customFormat="1" ht="15" customHeight="1">
      <c r="B207" s="325"/>
      <c r="C207" s="300"/>
      <c r="D207" s="300"/>
      <c r="E207" s="300"/>
      <c r="F207" s="323"/>
      <c r="G207" s="300"/>
      <c r="H207" s="300"/>
      <c r="I207" s="300"/>
      <c r="J207" s="300"/>
      <c r="K207" s="348"/>
    </row>
    <row r="208" spans="2:11" s="1" customFormat="1" ht="15" customHeight="1">
      <c r="B208" s="325"/>
      <c r="C208" s="300" t="s">
        <v>2090</v>
      </c>
      <c r="D208" s="300"/>
      <c r="E208" s="300"/>
      <c r="F208" s="323" t="s">
        <v>78</v>
      </c>
      <c r="G208" s="300"/>
      <c r="H208" s="300" t="s">
        <v>2150</v>
      </c>
      <c r="I208" s="300"/>
      <c r="J208" s="300"/>
      <c r="K208" s="348"/>
    </row>
    <row r="209" spans="2:11" s="1" customFormat="1" ht="15" customHeight="1">
      <c r="B209" s="325"/>
      <c r="C209" s="300"/>
      <c r="D209" s="300"/>
      <c r="E209" s="300"/>
      <c r="F209" s="323" t="s">
        <v>1989</v>
      </c>
      <c r="G209" s="300"/>
      <c r="H209" s="300" t="s">
        <v>1990</v>
      </c>
      <c r="I209" s="300"/>
      <c r="J209" s="300"/>
      <c r="K209" s="348"/>
    </row>
    <row r="210" spans="2:11" s="1" customFormat="1" ht="15" customHeight="1">
      <c r="B210" s="325"/>
      <c r="C210" s="300"/>
      <c r="D210" s="300"/>
      <c r="E210" s="300"/>
      <c r="F210" s="323" t="s">
        <v>1987</v>
      </c>
      <c r="G210" s="300"/>
      <c r="H210" s="300" t="s">
        <v>2151</v>
      </c>
      <c r="I210" s="300"/>
      <c r="J210" s="300"/>
      <c r="K210" s="348"/>
    </row>
    <row r="211" spans="2:11" s="1" customFormat="1" ht="15" customHeight="1">
      <c r="B211" s="366"/>
      <c r="C211" s="300"/>
      <c r="D211" s="300"/>
      <c r="E211" s="300"/>
      <c r="F211" s="323" t="s">
        <v>1991</v>
      </c>
      <c r="G211" s="361"/>
      <c r="H211" s="352" t="s">
        <v>1992</v>
      </c>
      <c r="I211" s="352"/>
      <c r="J211" s="352"/>
      <c r="K211" s="367"/>
    </row>
    <row r="212" spans="2:11" s="1" customFormat="1" ht="15" customHeight="1">
      <c r="B212" s="366"/>
      <c r="C212" s="300"/>
      <c r="D212" s="300"/>
      <c r="E212" s="300"/>
      <c r="F212" s="323" t="s">
        <v>329</v>
      </c>
      <c r="G212" s="361"/>
      <c r="H212" s="352" t="s">
        <v>2152</v>
      </c>
      <c r="I212" s="352"/>
      <c r="J212" s="352"/>
      <c r="K212" s="367"/>
    </row>
    <row r="213" spans="2:11" s="1" customFormat="1" ht="15" customHeight="1">
      <c r="B213" s="366"/>
      <c r="C213" s="300"/>
      <c r="D213" s="300"/>
      <c r="E213" s="300"/>
      <c r="F213" s="323"/>
      <c r="G213" s="361"/>
      <c r="H213" s="352"/>
      <c r="I213" s="352"/>
      <c r="J213" s="352"/>
      <c r="K213" s="367"/>
    </row>
    <row r="214" spans="2:11" s="1" customFormat="1" ht="15" customHeight="1">
      <c r="B214" s="366"/>
      <c r="C214" s="300" t="s">
        <v>2114</v>
      </c>
      <c r="D214" s="300"/>
      <c r="E214" s="300"/>
      <c r="F214" s="323">
        <v>1</v>
      </c>
      <c r="G214" s="361"/>
      <c r="H214" s="352" t="s">
        <v>2153</v>
      </c>
      <c r="I214" s="352"/>
      <c r="J214" s="352"/>
      <c r="K214" s="367"/>
    </row>
    <row r="215" spans="2:11" s="1" customFormat="1" ht="15" customHeight="1">
      <c r="B215" s="366"/>
      <c r="C215" s="300"/>
      <c r="D215" s="300"/>
      <c r="E215" s="300"/>
      <c r="F215" s="323">
        <v>2</v>
      </c>
      <c r="G215" s="361"/>
      <c r="H215" s="352" t="s">
        <v>2154</v>
      </c>
      <c r="I215" s="352"/>
      <c r="J215" s="352"/>
      <c r="K215" s="367"/>
    </row>
    <row r="216" spans="2:11" s="1" customFormat="1" ht="15" customHeight="1">
      <c r="B216" s="366"/>
      <c r="C216" s="300"/>
      <c r="D216" s="300"/>
      <c r="E216" s="300"/>
      <c r="F216" s="323">
        <v>3</v>
      </c>
      <c r="G216" s="361"/>
      <c r="H216" s="352" t="s">
        <v>2155</v>
      </c>
      <c r="I216" s="352"/>
      <c r="J216" s="352"/>
      <c r="K216" s="367"/>
    </row>
    <row r="217" spans="2:11" s="1" customFormat="1" ht="15" customHeight="1">
      <c r="B217" s="366"/>
      <c r="C217" s="300"/>
      <c r="D217" s="300"/>
      <c r="E217" s="300"/>
      <c r="F217" s="323">
        <v>4</v>
      </c>
      <c r="G217" s="361"/>
      <c r="H217" s="352" t="s">
        <v>2156</v>
      </c>
      <c r="I217" s="352"/>
      <c r="J217" s="352"/>
      <c r="K217" s="367"/>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80</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113</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26. 1. 2022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19</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32</v>
      </c>
      <c r="F21" s="39"/>
      <c r="G21" s="39"/>
      <c r="H21" s="39"/>
      <c r="I21" s="143" t="s">
        <v>28</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ROUND(J90,2)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ROUND((SUM(BE90:BE268)),2)</f>
        <v>0</v>
      </c>
      <c r="G33" s="39"/>
      <c r="H33" s="39"/>
      <c r="I33" s="158">
        <v>0.21</v>
      </c>
      <c r="J33" s="157">
        <f>ROUND(((SUM(BE90:BE268))*I33),2)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ROUND((SUM(BF90:BF268)),2)</f>
        <v>0</v>
      </c>
      <c r="G34" s="39"/>
      <c r="H34" s="39"/>
      <c r="I34" s="158">
        <v>0.15</v>
      </c>
      <c r="J34" s="157">
        <f>ROUND(((SUM(BF90:BF268))*I34),2)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ROUND((SUM(BG90:BG268)),2)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ROUND((SUM(BH90:BH268)),2)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ROUND((SUM(BI90:BI268)),2)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Modernizace operačních sálů a výměna operačního technologického komplementu pavilonu 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Příprava stavby - bourání stávajících konstrukcí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SZZ Krnov,p.o.,I.P.Pavlova 552/9, 794 01 Krnov</v>
      </c>
      <c r="G54" s="41"/>
      <c r="H54" s="41"/>
      <c r="I54" s="33" t="s">
        <v>31</v>
      </c>
      <c r="J54" s="37" t="str">
        <f>E21</f>
        <v>Janda &amp; Zezula architekti, tř.28 října 1639, FM</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J90</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118</v>
      </c>
      <c r="E60" s="178"/>
      <c r="F60" s="178"/>
      <c r="G60" s="178"/>
      <c r="H60" s="178"/>
      <c r="I60" s="178"/>
      <c r="J60" s="179">
        <f>J91</f>
        <v>0</v>
      </c>
      <c r="K60" s="176"/>
      <c r="L60" s="180"/>
      <c r="S60" s="9"/>
      <c r="T60" s="9"/>
      <c r="U60" s="9"/>
      <c r="V60" s="9"/>
      <c r="W60" s="9"/>
      <c r="X60" s="9"/>
      <c r="Y60" s="9"/>
      <c r="Z60" s="9"/>
      <c r="AA60" s="9"/>
      <c r="AB60" s="9"/>
      <c r="AC60" s="9"/>
      <c r="AD60" s="9"/>
      <c r="AE60" s="9"/>
    </row>
    <row r="61" spans="1:31" s="10" customFormat="1" ht="19.9" customHeight="1">
      <c r="A61" s="10"/>
      <c r="B61" s="181"/>
      <c r="C61" s="126"/>
      <c r="D61" s="182" t="s">
        <v>119</v>
      </c>
      <c r="E61" s="183"/>
      <c r="F61" s="183"/>
      <c r="G61" s="183"/>
      <c r="H61" s="183"/>
      <c r="I61" s="183"/>
      <c r="J61" s="184">
        <f>J92</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120</v>
      </c>
      <c r="E62" s="183"/>
      <c r="F62" s="183"/>
      <c r="G62" s="183"/>
      <c r="H62" s="183"/>
      <c r="I62" s="183"/>
      <c r="J62" s="184">
        <f>J98</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121</v>
      </c>
      <c r="E63" s="183"/>
      <c r="F63" s="183"/>
      <c r="G63" s="183"/>
      <c r="H63" s="183"/>
      <c r="I63" s="183"/>
      <c r="J63" s="184">
        <f>J185</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122</v>
      </c>
      <c r="E64" s="183"/>
      <c r="F64" s="183"/>
      <c r="G64" s="183"/>
      <c r="H64" s="183"/>
      <c r="I64" s="183"/>
      <c r="J64" s="184">
        <f>J204</f>
        <v>0</v>
      </c>
      <c r="K64" s="126"/>
      <c r="L64" s="185"/>
      <c r="S64" s="10"/>
      <c r="T64" s="10"/>
      <c r="U64" s="10"/>
      <c r="V64" s="10"/>
      <c r="W64" s="10"/>
      <c r="X64" s="10"/>
      <c r="Y64" s="10"/>
      <c r="Z64" s="10"/>
      <c r="AA64" s="10"/>
      <c r="AB64" s="10"/>
      <c r="AC64" s="10"/>
      <c r="AD64" s="10"/>
      <c r="AE64" s="10"/>
    </row>
    <row r="65" spans="1:31" s="9" customFormat="1" ht="24.95" customHeight="1">
      <c r="A65" s="9"/>
      <c r="B65" s="175"/>
      <c r="C65" s="176"/>
      <c r="D65" s="177" t="s">
        <v>123</v>
      </c>
      <c r="E65" s="178"/>
      <c r="F65" s="178"/>
      <c r="G65" s="178"/>
      <c r="H65" s="178"/>
      <c r="I65" s="178"/>
      <c r="J65" s="179">
        <f>J207</f>
        <v>0</v>
      </c>
      <c r="K65" s="176"/>
      <c r="L65" s="180"/>
      <c r="S65" s="9"/>
      <c r="T65" s="9"/>
      <c r="U65" s="9"/>
      <c r="V65" s="9"/>
      <c r="W65" s="9"/>
      <c r="X65" s="9"/>
      <c r="Y65" s="9"/>
      <c r="Z65" s="9"/>
      <c r="AA65" s="9"/>
      <c r="AB65" s="9"/>
      <c r="AC65" s="9"/>
      <c r="AD65" s="9"/>
      <c r="AE65" s="9"/>
    </row>
    <row r="66" spans="1:31" s="10" customFormat="1" ht="19.9" customHeight="1">
      <c r="A66" s="10"/>
      <c r="B66" s="181"/>
      <c r="C66" s="126"/>
      <c r="D66" s="182" t="s">
        <v>124</v>
      </c>
      <c r="E66" s="183"/>
      <c r="F66" s="183"/>
      <c r="G66" s="183"/>
      <c r="H66" s="183"/>
      <c r="I66" s="183"/>
      <c r="J66" s="184">
        <f>J208</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125</v>
      </c>
      <c r="E67" s="183"/>
      <c r="F67" s="183"/>
      <c r="G67" s="183"/>
      <c r="H67" s="183"/>
      <c r="I67" s="183"/>
      <c r="J67" s="184">
        <f>J214</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126</v>
      </c>
      <c r="E68" s="183"/>
      <c r="F68" s="183"/>
      <c r="G68" s="183"/>
      <c r="H68" s="183"/>
      <c r="I68" s="183"/>
      <c r="J68" s="184">
        <f>J225</f>
        <v>0</v>
      </c>
      <c r="K68" s="126"/>
      <c r="L68" s="185"/>
      <c r="S68" s="10"/>
      <c r="T68" s="10"/>
      <c r="U68" s="10"/>
      <c r="V68" s="10"/>
      <c r="W68" s="10"/>
      <c r="X68" s="10"/>
      <c r="Y68" s="10"/>
      <c r="Z68" s="10"/>
      <c r="AA68" s="10"/>
      <c r="AB68" s="10"/>
      <c r="AC68" s="10"/>
      <c r="AD68" s="10"/>
      <c r="AE68" s="10"/>
    </row>
    <row r="69" spans="1:31" s="9" customFormat="1" ht="24.95" customHeight="1">
      <c r="A69" s="9"/>
      <c r="B69" s="175"/>
      <c r="C69" s="176"/>
      <c r="D69" s="177" t="s">
        <v>127</v>
      </c>
      <c r="E69" s="178"/>
      <c r="F69" s="178"/>
      <c r="G69" s="178"/>
      <c r="H69" s="178"/>
      <c r="I69" s="178"/>
      <c r="J69" s="179">
        <f>J255</f>
        <v>0</v>
      </c>
      <c r="K69" s="176"/>
      <c r="L69" s="180"/>
      <c r="S69" s="9"/>
      <c r="T69" s="9"/>
      <c r="U69" s="9"/>
      <c r="V69" s="9"/>
      <c r="W69" s="9"/>
      <c r="X69" s="9"/>
      <c r="Y69" s="9"/>
      <c r="Z69" s="9"/>
      <c r="AA69" s="9"/>
      <c r="AB69" s="9"/>
      <c r="AC69" s="9"/>
      <c r="AD69" s="9"/>
      <c r="AE69" s="9"/>
    </row>
    <row r="70" spans="1:31" s="9" customFormat="1" ht="24.95" customHeight="1">
      <c r="A70" s="9"/>
      <c r="B70" s="175"/>
      <c r="C70" s="176"/>
      <c r="D70" s="177" t="s">
        <v>128</v>
      </c>
      <c r="E70" s="178"/>
      <c r="F70" s="178"/>
      <c r="G70" s="178"/>
      <c r="H70" s="178"/>
      <c r="I70" s="178"/>
      <c r="J70" s="179">
        <f>J262</f>
        <v>0</v>
      </c>
      <c r="K70" s="176"/>
      <c r="L70" s="180"/>
      <c r="S70" s="9"/>
      <c r="T70" s="9"/>
      <c r="U70" s="9"/>
      <c r="V70" s="9"/>
      <c r="W70" s="9"/>
      <c r="X70" s="9"/>
      <c r="Y70" s="9"/>
      <c r="Z70" s="9"/>
      <c r="AA70" s="9"/>
      <c r="AB70" s="9"/>
      <c r="AC70" s="9"/>
      <c r="AD70" s="9"/>
      <c r="AE70" s="9"/>
    </row>
    <row r="71" spans="1:31" s="2" customFormat="1" ht="21.8"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4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45"/>
      <c r="S76" s="39"/>
      <c r="T76" s="39"/>
      <c r="U76" s="39"/>
      <c r="V76" s="39"/>
      <c r="W76" s="39"/>
      <c r="X76" s="39"/>
      <c r="Y76" s="39"/>
      <c r="Z76" s="39"/>
      <c r="AA76" s="39"/>
      <c r="AB76" s="39"/>
      <c r="AC76" s="39"/>
      <c r="AD76" s="39"/>
      <c r="AE76" s="39"/>
    </row>
    <row r="77" spans="1:31" s="2" customFormat="1" ht="24.95" customHeight="1">
      <c r="A77" s="39"/>
      <c r="B77" s="40"/>
      <c r="C77" s="24" t="s">
        <v>129</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170" t="str">
        <f>E7</f>
        <v>Modernizace operačních sálů a výměna operačního technologického komplementu pavilonu A</v>
      </c>
      <c r="F80" s="33"/>
      <c r="G80" s="33"/>
      <c r="H80" s="33"/>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112</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E9</f>
        <v>SO 01 - Příprava stavby - bourání stávajících konstrukcí</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 xml:space="preserve"> </v>
      </c>
      <c r="G84" s="41"/>
      <c r="H84" s="41"/>
      <c r="I84" s="33" t="s">
        <v>23</v>
      </c>
      <c r="J84" s="73" t="str">
        <f>IF(J12="","",J12)</f>
        <v>26. 1. 2022</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40.05" customHeight="1">
      <c r="A86" s="39"/>
      <c r="B86" s="40"/>
      <c r="C86" s="33" t="s">
        <v>25</v>
      </c>
      <c r="D86" s="41"/>
      <c r="E86" s="41"/>
      <c r="F86" s="28" t="str">
        <f>E15</f>
        <v>SZZ Krnov,p.o.,I.P.Pavlova 552/9, 794 01 Krnov</v>
      </c>
      <c r="G86" s="41"/>
      <c r="H86" s="41"/>
      <c r="I86" s="33" t="s">
        <v>31</v>
      </c>
      <c r="J86" s="37" t="str">
        <f>E21</f>
        <v>Janda &amp; Zezula architekti, tř.28 října 1639, FM</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33" t="s">
        <v>34</v>
      </c>
      <c r="J87" s="37" t="str">
        <f>E24</f>
        <v xml:space="preserve"> </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130</v>
      </c>
      <c r="D89" s="189" t="s">
        <v>56</v>
      </c>
      <c r="E89" s="189" t="s">
        <v>52</v>
      </c>
      <c r="F89" s="189" t="s">
        <v>53</v>
      </c>
      <c r="G89" s="189" t="s">
        <v>131</v>
      </c>
      <c r="H89" s="189" t="s">
        <v>132</v>
      </c>
      <c r="I89" s="189" t="s">
        <v>133</v>
      </c>
      <c r="J89" s="189" t="s">
        <v>116</v>
      </c>
      <c r="K89" s="190" t="s">
        <v>134</v>
      </c>
      <c r="L89" s="191"/>
      <c r="M89" s="93" t="s">
        <v>19</v>
      </c>
      <c r="N89" s="94" t="s">
        <v>41</v>
      </c>
      <c r="O89" s="94" t="s">
        <v>135</v>
      </c>
      <c r="P89" s="94" t="s">
        <v>136</v>
      </c>
      <c r="Q89" s="94" t="s">
        <v>137</v>
      </c>
      <c r="R89" s="94" t="s">
        <v>138</v>
      </c>
      <c r="S89" s="94" t="s">
        <v>139</v>
      </c>
      <c r="T89" s="95" t="s">
        <v>140</v>
      </c>
      <c r="U89" s="186"/>
      <c r="V89" s="186"/>
      <c r="W89" s="186"/>
      <c r="X89" s="186"/>
      <c r="Y89" s="186"/>
      <c r="Z89" s="186"/>
      <c r="AA89" s="186"/>
      <c r="AB89" s="186"/>
      <c r="AC89" s="186"/>
      <c r="AD89" s="186"/>
      <c r="AE89" s="186"/>
    </row>
    <row r="90" spans="1:63" s="2" customFormat="1" ht="22.8" customHeight="1">
      <c r="A90" s="39"/>
      <c r="B90" s="40"/>
      <c r="C90" s="100" t="s">
        <v>141</v>
      </c>
      <c r="D90" s="41"/>
      <c r="E90" s="41"/>
      <c r="F90" s="41"/>
      <c r="G90" s="41"/>
      <c r="H90" s="41"/>
      <c r="I90" s="41"/>
      <c r="J90" s="192">
        <f>BK90</f>
        <v>0</v>
      </c>
      <c r="K90" s="41"/>
      <c r="L90" s="45"/>
      <c r="M90" s="96"/>
      <c r="N90" s="193"/>
      <c r="O90" s="97"/>
      <c r="P90" s="194">
        <f>P91+P207+P255+P262</f>
        <v>0</v>
      </c>
      <c r="Q90" s="97"/>
      <c r="R90" s="194">
        <f>R91+R207+R255+R262</f>
        <v>3.4873853999999995</v>
      </c>
      <c r="S90" s="97"/>
      <c r="T90" s="195">
        <f>T91+T207+T255+T262</f>
        <v>69.564733</v>
      </c>
      <c r="U90" s="39"/>
      <c r="V90" s="39"/>
      <c r="W90" s="39"/>
      <c r="X90" s="39"/>
      <c r="Y90" s="39"/>
      <c r="Z90" s="39"/>
      <c r="AA90" s="39"/>
      <c r="AB90" s="39"/>
      <c r="AC90" s="39"/>
      <c r="AD90" s="39"/>
      <c r="AE90" s="39"/>
      <c r="AT90" s="18" t="s">
        <v>70</v>
      </c>
      <c r="AU90" s="18" t="s">
        <v>117</v>
      </c>
      <c r="BK90" s="196">
        <f>BK91+BK207+BK255+BK262</f>
        <v>0</v>
      </c>
    </row>
    <row r="91" spans="1:63" s="12" customFormat="1" ht="25.9" customHeight="1">
      <c r="A91" s="12"/>
      <c r="B91" s="197"/>
      <c r="C91" s="198"/>
      <c r="D91" s="199" t="s">
        <v>70</v>
      </c>
      <c r="E91" s="200" t="s">
        <v>142</v>
      </c>
      <c r="F91" s="200" t="s">
        <v>143</v>
      </c>
      <c r="G91" s="198"/>
      <c r="H91" s="198"/>
      <c r="I91" s="201"/>
      <c r="J91" s="202">
        <f>BK91</f>
        <v>0</v>
      </c>
      <c r="K91" s="198"/>
      <c r="L91" s="203"/>
      <c r="M91" s="204"/>
      <c r="N91" s="205"/>
      <c r="O91" s="205"/>
      <c r="P91" s="206">
        <f>P92+P98+P185+P204</f>
        <v>0</v>
      </c>
      <c r="Q91" s="205"/>
      <c r="R91" s="206">
        <f>R92+R98+R185+R204</f>
        <v>0.03686539999999999</v>
      </c>
      <c r="S91" s="205"/>
      <c r="T91" s="207">
        <f>T92+T98+T185+T204</f>
        <v>63.822238</v>
      </c>
      <c r="U91" s="12"/>
      <c r="V91" s="12"/>
      <c r="W91" s="12"/>
      <c r="X91" s="12"/>
      <c r="Y91" s="12"/>
      <c r="Z91" s="12"/>
      <c r="AA91" s="12"/>
      <c r="AB91" s="12"/>
      <c r="AC91" s="12"/>
      <c r="AD91" s="12"/>
      <c r="AE91" s="12"/>
      <c r="AR91" s="208" t="s">
        <v>79</v>
      </c>
      <c r="AT91" s="209" t="s">
        <v>70</v>
      </c>
      <c r="AU91" s="209" t="s">
        <v>71</v>
      </c>
      <c r="AY91" s="208" t="s">
        <v>144</v>
      </c>
      <c r="BK91" s="210">
        <f>BK92+BK98+BK185+BK204</f>
        <v>0</v>
      </c>
    </row>
    <row r="92" spans="1:63" s="12" customFormat="1" ht="22.8" customHeight="1">
      <c r="A92" s="12"/>
      <c r="B92" s="197"/>
      <c r="C92" s="198"/>
      <c r="D92" s="199" t="s">
        <v>70</v>
      </c>
      <c r="E92" s="211" t="s">
        <v>145</v>
      </c>
      <c r="F92" s="211" t="s">
        <v>146</v>
      </c>
      <c r="G92" s="198"/>
      <c r="H92" s="198"/>
      <c r="I92" s="201"/>
      <c r="J92" s="212">
        <f>BK92</f>
        <v>0</v>
      </c>
      <c r="K92" s="198"/>
      <c r="L92" s="203"/>
      <c r="M92" s="204"/>
      <c r="N92" s="205"/>
      <c r="O92" s="205"/>
      <c r="P92" s="206">
        <f>SUM(P93:P97)</f>
        <v>0</v>
      </c>
      <c r="Q92" s="205"/>
      <c r="R92" s="206">
        <f>SUM(R93:R97)</f>
        <v>0</v>
      </c>
      <c r="S92" s="205"/>
      <c r="T92" s="207">
        <f>SUM(T93:T97)</f>
        <v>0</v>
      </c>
      <c r="U92" s="12"/>
      <c r="V92" s="12"/>
      <c r="W92" s="12"/>
      <c r="X92" s="12"/>
      <c r="Y92" s="12"/>
      <c r="Z92" s="12"/>
      <c r="AA92" s="12"/>
      <c r="AB92" s="12"/>
      <c r="AC92" s="12"/>
      <c r="AD92" s="12"/>
      <c r="AE92" s="12"/>
      <c r="AR92" s="208" t="s">
        <v>79</v>
      </c>
      <c r="AT92" s="209" t="s">
        <v>70</v>
      </c>
      <c r="AU92" s="209" t="s">
        <v>79</v>
      </c>
      <c r="AY92" s="208" t="s">
        <v>144</v>
      </c>
      <c r="BK92" s="210">
        <f>SUM(BK93:BK97)</f>
        <v>0</v>
      </c>
    </row>
    <row r="93" spans="1:65" s="2" customFormat="1" ht="16.5" customHeight="1">
      <c r="A93" s="39"/>
      <c r="B93" s="40"/>
      <c r="C93" s="213" t="s">
        <v>79</v>
      </c>
      <c r="D93" s="213" t="s">
        <v>147</v>
      </c>
      <c r="E93" s="214" t="s">
        <v>148</v>
      </c>
      <c r="F93" s="215" t="s">
        <v>149</v>
      </c>
      <c r="G93" s="216" t="s">
        <v>150</v>
      </c>
      <c r="H93" s="217">
        <v>283.58</v>
      </c>
      <c r="I93" s="218"/>
      <c r="J93" s="219">
        <f>ROUND(I93*H93,2)</f>
        <v>0</v>
      </c>
      <c r="K93" s="215" t="s">
        <v>151</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152</v>
      </c>
      <c r="AT93" s="224" t="s">
        <v>147</v>
      </c>
      <c r="AU93" s="224" t="s">
        <v>81</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152</v>
      </c>
      <c r="BM93" s="224" t="s">
        <v>153</v>
      </c>
    </row>
    <row r="94" spans="1:47" s="2" customFormat="1" ht="12">
      <c r="A94" s="39"/>
      <c r="B94" s="40"/>
      <c r="C94" s="41"/>
      <c r="D94" s="226" t="s">
        <v>154</v>
      </c>
      <c r="E94" s="41"/>
      <c r="F94" s="227" t="s">
        <v>155</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81</v>
      </c>
    </row>
    <row r="95" spans="1:51" s="13" customFormat="1" ht="12">
      <c r="A95" s="13"/>
      <c r="B95" s="231"/>
      <c r="C95" s="232"/>
      <c r="D95" s="233" t="s">
        <v>156</v>
      </c>
      <c r="E95" s="234" t="s">
        <v>19</v>
      </c>
      <c r="F95" s="235" t="s">
        <v>157</v>
      </c>
      <c r="G95" s="232"/>
      <c r="H95" s="234" t="s">
        <v>19</v>
      </c>
      <c r="I95" s="236"/>
      <c r="J95" s="232"/>
      <c r="K95" s="232"/>
      <c r="L95" s="237"/>
      <c r="M95" s="238"/>
      <c r="N95" s="239"/>
      <c r="O95" s="239"/>
      <c r="P95" s="239"/>
      <c r="Q95" s="239"/>
      <c r="R95" s="239"/>
      <c r="S95" s="239"/>
      <c r="T95" s="240"/>
      <c r="U95" s="13"/>
      <c r="V95" s="13"/>
      <c r="W95" s="13"/>
      <c r="X95" s="13"/>
      <c r="Y95" s="13"/>
      <c r="Z95" s="13"/>
      <c r="AA95" s="13"/>
      <c r="AB95" s="13"/>
      <c r="AC95" s="13"/>
      <c r="AD95" s="13"/>
      <c r="AE95" s="13"/>
      <c r="AT95" s="241" t="s">
        <v>156</v>
      </c>
      <c r="AU95" s="241" t="s">
        <v>81</v>
      </c>
      <c r="AV95" s="13" t="s">
        <v>79</v>
      </c>
      <c r="AW95" s="13" t="s">
        <v>33</v>
      </c>
      <c r="AX95" s="13" t="s">
        <v>71</v>
      </c>
      <c r="AY95" s="241" t="s">
        <v>144</v>
      </c>
    </row>
    <row r="96" spans="1:51" s="14" customFormat="1" ht="12">
      <c r="A96" s="14"/>
      <c r="B96" s="242"/>
      <c r="C96" s="243"/>
      <c r="D96" s="233" t="s">
        <v>156</v>
      </c>
      <c r="E96" s="244" t="s">
        <v>19</v>
      </c>
      <c r="F96" s="245" t="s">
        <v>158</v>
      </c>
      <c r="G96" s="243"/>
      <c r="H96" s="246">
        <v>283.58</v>
      </c>
      <c r="I96" s="247"/>
      <c r="J96" s="243"/>
      <c r="K96" s="243"/>
      <c r="L96" s="248"/>
      <c r="M96" s="249"/>
      <c r="N96" s="250"/>
      <c r="O96" s="250"/>
      <c r="P96" s="250"/>
      <c r="Q96" s="250"/>
      <c r="R96" s="250"/>
      <c r="S96" s="250"/>
      <c r="T96" s="251"/>
      <c r="U96" s="14"/>
      <c r="V96" s="14"/>
      <c r="W96" s="14"/>
      <c r="X96" s="14"/>
      <c r="Y96" s="14"/>
      <c r="Z96" s="14"/>
      <c r="AA96" s="14"/>
      <c r="AB96" s="14"/>
      <c r="AC96" s="14"/>
      <c r="AD96" s="14"/>
      <c r="AE96" s="14"/>
      <c r="AT96" s="252" t="s">
        <v>156</v>
      </c>
      <c r="AU96" s="252" t="s">
        <v>81</v>
      </c>
      <c r="AV96" s="14" t="s">
        <v>81</v>
      </c>
      <c r="AW96" s="14" t="s">
        <v>33</v>
      </c>
      <c r="AX96" s="14" t="s">
        <v>71</v>
      </c>
      <c r="AY96" s="252" t="s">
        <v>144</v>
      </c>
    </row>
    <row r="97" spans="1:51" s="15" customFormat="1" ht="12">
      <c r="A97" s="15"/>
      <c r="B97" s="253"/>
      <c r="C97" s="254"/>
      <c r="D97" s="233" t="s">
        <v>156</v>
      </c>
      <c r="E97" s="255" t="s">
        <v>19</v>
      </c>
      <c r="F97" s="256" t="s">
        <v>159</v>
      </c>
      <c r="G97" s="254"/>
      <c r="H97" s="257">
        <v>283.58</v>
      </c>
      <c r="I97" s="258"/>
      <c r="J97" s="254"/>
      <c r="K97" s="254"/>
      <c r="L97" s="259"/>
      <c r="M97" s="260"/>
      <c r="N97" s="261"/>
      <c r="O97" s="261"/>
      <c r="P97" s="261"/>
      <c r="Q97" s="261"/>
      <c r="R97" s="261"/>
      <c r="S97" s="261"/>
      <c r="T97" s="262"/>
      <c r="U97" s="15"/>
      <c r="V97" s="15"/>
      <c r="W97" s="15"/>
      <c r="X97" s="15"/>
      <c r="Y97" s="15"/>
      <c r="Z97" s="15"/>
      <c r="AA97" s="15"/>
      <c r="AB97" s="15"/>
      <c r="AC97" s="15"/>
      <c r="AD97" s="15"/>
      <c r="AE97" s="15"/>
      <c r="AT97" s="263" t="s">
        <v>156</v>
      </c>
      <c r="AU97" s="263" t="s">
        <v>81</v>
      </c>
      <c r="AV97" s="15" t="s">
        <v>152</v>
      </c>
      <c r="AW97" s="15" t="s">
        <v>33</v>
      </c>
      <c r="AX97" s="15" t="s">
        <v>79</v>
      </c>
      <c r="AY97" s="263" t="s">
        <v>144</v>
      </c>
    </row>
    <row r="98" spans="1:63" s="12" customFormat="1" ht="22.8" customHeight="1">
      <c r="A98" s="12"/>
      <c r="B98" s="197"/>
      <c r="C98" s="198"/>
      <c r="D98" s="199" t="s">
        <v>70</v>
      </c>
      <c r="E98" s="211" t="s">
        <v>160</v>
      </c>
      <c r="F98" s="211" t="s">
        <v>161</v>
      </c>
      <c r="G98" s="198"/>
      <c r="H98" s="198"/>
      <c r="I98" s="201"/>
      <c r="J98" s="212">
        <f>BK98</f>
        <v>0</v>
      </c>
      <c r="K98" s="198"/>
      <c r="L98" s="203"/>
      <c r="M98" s="204"/>
      <c r="N98" s="205"/>
      <c r="O98" s="205"/>
      <c r="P98" s="206">
        <f>SUM(P99:P184)</f>
        <v>0</v>
      </c>
      <c r="Q98" s="205"/>
      <c r="R98" s="206">
        <f>SUM(R99:R184)</f>
        <v>0.03686539999999999</v>
      </c>
      <c r="S98" s="205"/>
      <c r="T98" s="207">
        <f>SUM(T99:T184)</f>
        <v>63.822238</v>
      </c>
      <c r="U98" s="12"/>
      <c r="V98" s="12"/>
      <c r="W98" s="12"/>
      <c r="X98" s="12"/>
      <c r="Y98" s="12"/>
      <c r="Z98" s="12"/>
      <c r="AA98" s="12"/>
      <c r="AB98" s="12"/>
      <c r="AC98" s="12"/>
      <c r="AD98" s="12"/>
      <c r="AE98" s="12"/>
      <c r="AR98" s="208" t="s">
        <v>79</v>
      </c>
      <c r="AT98" s="209" t="s">
        <v>70</v>
      </c>
      <c r="AU98" s="209" t="s">
        <v>79</v>
      </c>
      <c r="AY98" s="208" t="s">
        <v>144</v>
      </c>
      <c r="BK98" s="210">
        <f>SUM(BK99:BK184)</f>
        <v>0</v>
      </c>
    </row>
    <row r="99" spans="1:65" s="2" customFormat="1" ht="24.15" customHeight="1">
      <c r="A99" s="39"/>
      <c r="B99" s="40"/>
      <c r="C99" s="213" t="s">
        <v>81</v>
      </c>
      <c r="D99" s="213" t="s">
        <v>147</v>
      </c>
      <c r="E99" s="214" t="s">
        <v>162</v>
      </c>
      <c r="F99" s="215" t="s">
        <v>163</v>
      </c>
      <c r="G99" s="216" t="s">
        <v>150</v>
      </c>
      <c r="H99" s="217">
        <v>405.6</v>
      </c>
      <c r="I99" s="218"/>
      <c r="J99" s="219">
        <f>ROUND(I99*H99,2)</f>
        <v>0</v>
      </c>
      <c r="K99" s="215" t="s">
        <v>151</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81</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164</v>
      </c>
    </row>
    <row r="100" spans="1:47" s="2" customFormat="1" ht="12">
      <c r="A100" s="39"/>
      <c r="B100" s="40"/>
      <c r="C100" s="41"/>
      <c r="D100" s="226" t="s">
        <v>154</v>
      </c>
      <c r="E100" s="41"/>
      <c r="F100" s="227" t="s">
        <v>165</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154</v>
      </c>
      <c r="AU100" s="18" t="s">
        <v>81</v>
      </c>
    </row>
    <row r="101" spans="1:51" s="14" customFormat="1" ht="12">
      <c r="A101" s="14"/>
      <c r="B101" s="242"/>
      <c r="C101" s="243"/>
      <c r="D101" s="233" t="s">
        <v>156</v>
      </c>
      <c r="E101" s="244" t="s">
        <v>19</v>
      </c>
      <c r="F101" s="245" t="s">
        <v>166</v>
      </c>
      <c r="G101" s="243"/>
      <c r="H101" s="246">
        <v>244.8</v>
      </c>
      <c r="I101" s="247"/>
      <c r="J101" s="243"/>
      <c r="K101" s="243"/>
      <c r="L101" s="248"/>
      <c r="M101" s="249"/>
      <c r="N101" s="250"/>
      <c r="O101" s="250"/>
      <c r="P101" s="250"/>
      <c r="Q101" s="250"/>
      <c r="R101" s="250"/>
      <c r="S101" s="250"/>
      <c r="T101" s="251"/>
      <c r="U101" s="14"/>
      <c r="V101" s="14"/>
      <c r="W101" s="14"/>
      <c r="X101" s="14"/>
      <c r="Y101" s="14"/>
      <c r="Z101" s="14"/>
      <c r="AA101" s="14"/>
      <c r="AB101" s="14"/>
      <c r="AC101" s="14"/>
      <c r="AD101" s="14"/>
      <c r="AE101" s="14"/>
      <c r="AT101" s="252" t="s">
        <v>156</v>
      </c>
      <c r="AU101" s="252" t="s">
        <v>81</v>
      </c>
      <c r="AV101" s="14" t="s">
        <v>81</v>
      </c>
      <c r="AW101" s="14" t="s">
        <v>33</v>
      </c>
      <c r="AX101" s="14" t="s">
        <v>71</v>
      </c>
      <c r="AY101" s="252" t="s">
        <v>144</v>
      </c>
    </row>
    <row r="102" spans="1:51" s="14" customFormat="1" ht="12">
      <c r="A102" s="14"/>
      <c r="B102" s="242"/>
      <c r="C102" s="243"/>
      <c r="D102" s="233" t="s">
        <v>156</v>
      </c>
      <c r="E102" s="244" t="s">
        <v>19</v>
      </c>
      <c r="F102" s="245" t="s">
        <v>167</v>
      </c>
      <c r="G102" s="243"/>
      <c r="H102" s="246">
        <v>160.8</v>
      </c>
      <c r="I102" s="247"/>
      <c r="J102" s="243"/>
      <c r="K102" s="243"/>
      <c r="L102" s="248"/>
      <c r="M102" s="249"/>
      <c r="N102" s="250"/>
      <c r="O102" s="250"/>
      <c r="P102" s="250"/>
      <c r="Q102" s="250"/>
      <c r="R102" s="250"/>
      <c r="S102" s="250"/>
      <c r="T102" s="251"/>
      <c r="U102" s="14"/>
      <c r="V102" s="14"/>
      <c r="W102" s="14"/>
      <c r="X102" s="14"/>
      <c r="Y102" s="14"/>
      <c r="Z102" s="14"/>
      <c r="AA102" s="14"/>
      <c r="AB102" s="14"/>
      <c r="AC102" s="14"/>
      <c r="AD102" s="14"/>
      <c r="AE102" s="14"/>
      <c r="AT102" s="252" t="s">
        <v>156</v>
      </c>
      <c r="AU102" s="252" t="s">
        <v>81</v>
      </c>
      <c r="AV102" s="14" t="s">
        <v>81</v>
      </c>
      <c r="AW102" s="14" t="s">
        <v>33</v>
      </c>
      <c r="AX102" s="14" t="s">
        <v>71</v>
      </c>
      <c r="AY102" s="252" t="s">
        <v>144</v>
      </c>
    </row>
    <row r="103" spans="1:51" s="15" customFormat="1" ht="12">
      <c r="A103" s="15"/>
      <c r="B103" s="253"/>
      <c r="C103" s="254"/>
      <c r="D103" s="233" t="s">
        <v>156</v>
      </c>
      <c r="E103" s="255" t="s">
        <v>19</v>
      </c>
      <c r="F103" s="256" t="s">
        <v>159</v>
      </c>
      <c r="G103" s="254"/>
      <c r="H103" s="257">
        <v>405.6</v>
      </c>
      <c r="I103" s="258"/>
      <c r="J103" s="254"/>
      <c r="K103" s="254"/>
      <c r="L103" s="259"/>
      <c r="M103" s="260"/>
      <c r="N103" s="261"/>
      <c r="O103" s="261"/>
      <c r="P103" s="261"/>
      <c r="Q103" s="261"/>
      <c r="R103" s="261"/>
      <c r="S103" s="261"/>
      <c r="T103" s="262"/>
      <c r="U103" s="15"/>
      <c r="V103" s="15"/>
      <c r="W103" s="15"/>
      <c r="X103" s="15"/>
      <c r="Y103" s="15"/>
      <c r="Z103" s="15"/>
      <c r="AA103" s="15"/>
      <c r="AB103" s="15"/>
      <c r="AC103" s="15"/>
      <c r="AD103" s="15"/>
      <c r="AE103" s="15"/>
      <c r="AT103" s="263" t="s">
        <v>156</v>
      </c>
      <c r="AU103" s="263" t="s">
        <v>81</v>
      </c>
      <c r="AV103" s="15" t="s">
        <v>152</v>
      </c>
      <c r="AW103" s="15" t="s">
        <v>33</v>
      </c>
      <c r="AX103" s="15" t="s">
        <v>79</v>
      </c>
      <c r="AY103" s="263" t="s">
        <v>144</v>
      </c>
    </row>
    <row r="104" spans="1:65" s="2" customFormat="1" ht="24.15" customHeight="1">
      <c r="A104" s="39"/>
      <c r="B104" s="40"/>
      <c r="C104" s="213" t="s">
        <v>168</v>
      </c>
      <c r="D104" s="213" t="s">
        <v>147</v>
      </c>
      <c r="E104" s="214" t="s">
        <v>169</v>
      </c>
      <c r="F104" s="215" t="s">
        <v>170</v>
      </c>
      <c r="G104" s="216" t="s">
        <v>150</v>
      </c>
      <c r="H104" s="217">
        <v>12168</v>
      </c>
      <c r="I104" s="218"/>
      <c r="J104" s="219">
        <f>ROUND(I104*H104,2)</f>
        <v>0</v>
      </c>
      <c r="K104" s="215" t="s">
        <v>151</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152</v>
      </c>
      <c r="AT104" s="224" t="s">
        <v>147</v>
      </c>
      <c r="AU104" s="224" t="s">
        <v>81</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152</v>
      </c>
      <c r="BM104" s="224" t="s">
        <v>171</v>
      </c>
    </row>
    <row r="105" spans="1:47" s="2" customFormat="1" ht="12">
      <c r="A105" s="39"/>
      <c r="B105" s="40"/>
      <c r="C105" s="41"/>
      <c r="D105" s="226" t="s">
        <v>154</v>
      </c>
      <c r="E105" s="41"/>
      <c r="F105" s="227" t="s">
        <v>172</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154</v>
      </c>
      <c r="AU105" s="18" t="s">
        <v>81</v>
      </c>
    </row>
    <row r="106" spans="1:51" s="14" customFormat="1" ht="12">
      <c r="A106" s="14"/>
      <c r="B106" s="242"/>
      <c r="C106" s="243"/>
      <c r="D106" s="233" t="s">
        <v>156</v>
      </c>
      <c r="E106" s="244" t="s">
        <v>19</v>
      </c>
      <c r="F106" s="245" t="s">
        <v>173</v>
      </c>
      <c r="G106" s="243"/>
      <c r="H106" s="246">
        <v>12168</v>
      </c>
      <c r="I106" s="247"/>
      <c r="J106" s="243"/>
      <c r="K106" s="243"/>
      <c r="L106" s="248"/>
      <c r="M106" s="249"/>
      <c r="N106" s="250"/>
      <c r="O106" s="250"/>
      <c r="P106" s="250"/>
      <c r="Q106" s="250"/>
      <c r="R106" s="250"/>
      <c r="S106" s="250"/>
      <c r="T106" s="251"/>
      <c r="U106" s="14"/>
      <c r="V106" s="14"/>
      <c r="W106" s="14"/>
      <c r="X106" s="14"/>
      <c r="Y106" s="14"/>
      <c r="Z106" s="14"/>
      <c r="AA106" s="14"/>
      <c r="AB106" s="14"/>
      <c r="AC106" s="14"/>
      <c r="AD106" s="14"/>
      <c r="AE106" s="14"/>
      <c r="AT106" s="252" t="s">
        <v>156</v>
      </c>
      <c r="AU106" s="252" t="s">
        <v>81</v>
      </c>
      <c r="AV106" s="14" t="s">
        <v>81</v>
      </c>
      <c r="AW106" s="14" t="s">
        <v>33</v>
      </c>
      <c r="AX106" s="14" t="s">
        <v>71</v>
      </c>
      <c r="AY106" s="252" t="s">
        <v>144</v>
      </c>
    </row>
    <row r="107" spans="1:51" s="15" customFormat="1" ht="12">
      <c r="A107" s="15"/>
      <c r="B107" s="253"/>
      <c r="C107" s="254"/>
      <c r="D107" s="233" t="s">
        <v>156</v>
      </c>
      <c r="E107" s="255" t="s">
        <v>19</v>
      </c>
      <c r="F107" s="256" t="s">
        <v>159</v>
      </c>
      <c r="G107" s="254"/>
      <c r="H107" s="257">
        <v>12168</v>
      </c>
      <c r="I107" s="258"/>
      <c r="J107" s="254"/>
      <c r="K107" s="254"/>
      <c r="L107" s="259"/>
      <c r="M107" s="260"/>
      <c r="N107" s="261"/>
      <c r="O107" s="261"/>
      <c r="P107" s="261"/>
      <c r="Q107" s="261"/>
      <c r="R107" s="261"/>
      <c r="S107" s="261"/>
      <c r="T107" s="262"/>
      <c r="U107" s="15"/>
      <c r="V107" s="15"/>
      <c r="W107" s="15"/>
      <c r="X107" s="15"/>
      <c r="Y107" s="15"/>
      <c r="Z107" s="15"/>
      <c r="AA107" s="15"/>
      <c r="AB107" s="15"/>
      <c r="AC107" s="15"/>
      <c r="AD107" s="15"/>
      <c r="AE107" s="15"/>
      <c r="AT107" s="263" t="s">
        <v>156</v>
      </c>
      <c r="AU107" s="263" t="s">
        <v>81</v>
      </c>
      <c r="AV107" s="15" t="s">
        <v>152</v>
      </c>
      <c r="AW107" s="15" t="s">
        <v>33</v>
      </c>
      <c r="AX107" s="15" t="s">
        <v>79</v>
      </c>
      <c r="AY107" s="263" t="s">
        <v>144</v>
      </c>
    </row>
    <row r="108" spans="1:65" s="2" customFormat="1" ht="24.15" customHeight="1">
      <c r="A108" s="39"/>
      <c r="B108" s="40"/>
      <c r="C108" s="213" t="s">
        <v>152</v>
      </c>
      <c r="D108" s="213" t="s">
        <v>147</v>
      </c>
      <c r="E108" s="214" t="s">
        <v>174</v>
      </c>
      <c r="F108" s="215" t="s">
        <v>175</v>
      </c>
      <c r="G108" s="216" t="s">
        <v>150</v>
      </c>
      <c r="H108" s="217">
        <v>405.6</v>
      </c>
      <c r="I108" s="218"/>
      <c r="J108" s="219">
        <f>ROUND(I108*H108,2)</f>
        <v>0</v>
      </c>
      <c r="K108" s="215" t="s">
        <v>151</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152</v>
      </c>
      <c r="AT108" s="224" t="s">
        <v>147</v>
      </c>
      <c r="AU108" s="224" t="s">
        <v>81</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152</v>
      </c>
      <c r="BM108" s="224" t="s">
        <v>176</v>
      </c>
    </row>
    <row r="109" spans="1:47" s="2" customFormat="1" ht="12">
      <c r="A109" s="39"/>
      <c r="B109" s="40"/>
      <c r="C109" s="41"/>
      <c r="D109" s="226" t="s">
        <v>154</v>
      </c>
      <c r="E109" s="41"/>
      <c r="F109" s="227" t="s">
        <v>177</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154</v>
      </c>
      <c r="AU109" s="18" t="s">
        <v>81</v>
      </c>
    </row>
    <row r="110" spans="1:51" s="14" customFormat="1" ht="12">
      <c r="A110" s="14"/>
      <c r="B110" s="242"/>
      <c r="C110" s="243"/>
      <c r="D110" s="233" t="s">
        <v>156</v>
      </c>
      <c r="E110" s="244" t="s">
        <v>19</v>
      </c>
      <c r="F110" s="245" t="s">
        <v>166</v>
      </c>
      <c r="G110" s="243"/>
      <c r="H110" s="246">
        <v>244.8</v>
      </c>
      <c r="I110" s="247"/>
      <c r="J110" s="243"/>
      <c r="K110" s="243"/>
      <c r="L110" s="248"/>
      <c r="M110" s="249"/>
      <c r="N110" s="250"/>
      <c r="O110" s="250"/>
      <c r="P110" s="250"/>
      <c r="Q110" s="250"/>
      <c r="R110" s="250"/>
      <c r="S110" s="250"/>
      <c r="T110" s="251"/>
      <c r="U110" s="14"/>
      <c r="V110" s="14"/>
      <c r="W110" s="14"/>
      <c r="X110" s="14"/>
      <c r="Y110" s="14"/>
      <c r="Z110" s="14"/>
      <c r="AA110" s="14"/>
      <c r="AB110" s="14"/>
      <c r="AC110" s="14"/>
      <c r="AD110" s="14"/>
      <c r="AE110" s="14"/>
      <c r="AT110" s="252" t="s">
        <v>156</v>
      </c>
      <c r="AU110" s="252" t="s">
        <v>81</v>
      </c>
      <c r="AV110" s="14" t="s">
        <v>81</v>
      </c>
      <c r="AW110" s="14" t="s">
        <v>33</v>
      </c>
      <c r="AX110" s="14" t="s">
        <v>71</v>
      </c>
      <c r="AY110" s="252" t="s">
        <v>144</v>
      </c>
    </row>
    <row r="111" spans="1:51" s="14" customFormat="1" ht="12">
      <c r="A111" s="14"/>
      <c r="B111" s="242"/>
      <c r="C111" s="243"/>
      <c r="D111" s="233" t="s">
        <v>156</v>
      </c>
      <c r="E111" s="244" t="s">
        <v>19</v>
      </c>
      <c r="F111" s="245" t="s">
        <v>167</v>
      </c>
      <c r="G111" s="243"/>
      <c r="H111" s="246">
        <v>160.8</v>
      </c>
      <c r="I111" s="247"/>
      <c r="J111" s="243"/>
      <c r="K111" s="243"/>
      <c r="L111" s="248"/>
      <c r="M111" s="249"/>
      <c r="N111" s="250"/>
      <c r="O111" s="250"/>
      <c r="P111" s="250"/>
      <c r="Q111" s="250"/>
      <c r="R111" s="250"/>
      <c r="S111" s="250"/>
      <c r="T111" s="251"/>
      <c r="U111" s="14"/>
      <c r="V111" s="14"/>
      <c r="W111" s="14"/>
      <c r="X111" s="14"/>
      <c r="Y111" s="14"/>
      <c r="Z111" s="14"/>
      <c r="AA111" s="14"/>
      <c r="AB111" s="14"/>
      <c r="AC111" s="14"/>
      <c r="AD111" s="14"/>
      <c r="AE111" s="14"/>
      <c r="AT111" s="252" t="s">
        <v>156</v>
      </c>
      <c r="AU111" s="252" t="s">
        <v>81</v>
      </c>
      <c r="AV111" s="14" t="s">
        <v>81</v>
      </c>
      <c r="AW111" s="14" t="s">
        <v>33</v>
      </c>
      <c r="AX111" s="14" t="s">
        <v>71</v>
      </c>
      <c r="AY111" s="252" t="s">
        <v>144</v>
      </c>
    </row>
    <row r="112" spans="1:51" s="15" customFormat="1" ht="12">
      <c r="A112" s="15"/>
      <c r="B112" s="253"/>
      <c r="C112" s="254"/>
      <c r="D112" s="233" t="s">
        <v>156</v>
      </c>
      <c r="E112" s="255" t="s">
        <v>19</v>
      </c>
      <c r="F112" s="256" t="s">
        <v>159</v>
      </c>
      <c r="G112" s="254"/>
      <c r="H112" s="257">
        <v>405.6</v>
      </c>
      <c r="I112" s="258"/>
      <c r="J112" s="254"/>
      <c r="K112" s="254"/>
      <c r="L112" s="259"/>
      <c r="M112" s="260"/>
      <c r="N112" s="261"/>
      <c r="O112" s="261"/>
      <c r="P112" s="261"/>
      <c r="Q112" s="261"/>
      <c r="R112" s="261"/>
      <c r="S112" s="261"/>
      <c r="T112" s="262"/>
      <c r="U112" s="15"/>
      <c r="V112" s="15"/>
      <c r="W112" s="15"/>
      <c r="X112" s="15"/>
      <c r="Y112" s="15"/>
      <c r="Z112" s="15"/>
      <c r="AA112" s="15"/>
      <c r="AB112" s="15"/>
      <c r="AC112" s="15"/>
      <c r="AD112" s="15"/>
      <c r="AE112" s="15"/>
      <c r="AT112" s="263" t="s">
        <v>156</v>
      </c>
      <c r="AU112" s="263" t="s">
        <v>81</v>
      </c>
      <c r="AV112" s="15" t="s">
        <v>152</v>
      </c>
      <c r="AW112" s="15" t="s">
        <v>33</v>
      </c>
      <c r="AX112" s="15" t="s">
        <v>79</v>
      </c>
      <c r="AY112" s="263" t="s">
        <v>144</v>
      </c>
    </row>
    <row r="113" spans="1:65" s="2" customFormat="1" ht="24.15" customHeight="1">
      <c r="A113" s="39"/>
      <c r="B113" s="40"/>
      <c r="C113" s="213" t="s">
        <v>178</v>
      </c>
      <c r="D113" s="213" t="s">
        <v>147</v>
      </c>
      <c r="E113" s="214" t="s">
        <v>179</v>
      </c>
      <c r="F113" s="215" t="s">
        <v>180</v>
      </c>
      <c r="G113" s="216" t="s">
        <v>150</v>
      </c>
      <c r="H113" s="217">
        <v>283.58</v>
      </c>
      <c r="I113" s="218"/>
      <c r="J113" s="219">
        <f>ROUND(I113*H113,2)</f>
        <v>0</v>
      </c>
      <c r="K113" s="215" t="s">
        <v>151</v>
      </c>
      <c r="L113" s="45"/>
      <c r="M113" s="220" t="s">
        <v>19</v>
      </c>
      <c r="N113" s="221" t="s">
        <v>42</v>
      </c>
      <c r="O113" s="85"/>
      <c r="P113" s="222">
        <f>O113*H113</f>
        <v>0</v>
      </c>
      <c r="Q113" s="222">
        <v>0.00013</v>
      </c>
      <c r="R113" s="222">
        <f>Q113*H113</f>
        <v>0.03686539999999999</v>
      </c>
      <c r="S113" s="222">
        <v>0</v>
      </c>
      <c r="T113" s="223">
        <f>S113*H113</f>
        <v>0</v>
      </c>
      <c r="U113" s="39"/>
      <c r="V113" s="39"/>
      <c r="W113" s="39"/>
      <c r="X113" s="39"/>
      <c r="Y113" s="39"/>
      <c r="Z113" s="39"/>
      <c r="AA113" s="39"/>
      <c r="AB113" s="39"/>
      <c r="AC113" s="39"/>
      <c r="AD113" s="39"/>
      <c r="AE113" s="39"/>
      <c r="AR113" s="224" t="s">
        <v>152</v>
      </c>
      <c r="AT113" s="224" t="s">
        <v>147</v>
      </c>
      <c r="AU113" s="224" t="s">
        <v>81</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181</v>
      </c>
    </row>
    <row r="114" spans="1:47" s="2" customFormat="1" ht="12">
      <c r="A114" s="39"/>
      <c r="B114" s="40"/>
      <c r="C114" s="41"/>
      <c r="D114" s="226" t="s">
        <v>154</v>
      </c>
      <c r="E114" s="41"/>
      <c r="F114" s="227" t="s">
        <v>182</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154</v>
      </c>
      <c r="AU114" s="18" t="s">
        <v>81</v>
      </c>
    </row>
    <row r="115" spans="1:51" s="13" customFormat="1" ht="12">
      <c r="A115" s="13"/>
      <c r="B115" s="231"/>
      <c r="C115" s="232"/>
      <c r="D115" s="233" t="s">
        <v>156</v>
      </c>
      <c r="E115" s="234" t="s">
        <v>19</v>
      </c>
      <c r="F115" s="235" t="s">
        <v>157</v>
      </c>
      <c r="G115" s="232"/>
      <c r="H115" s="234" t="s">
        <v>19</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156</v>
      </c>
      <c r="AU115" s="241" t="s">
        <v>81</v>
      </c>
      <c r="AV115" s="13" t="s">
        <v>79</v>
      </c>
      <c r="AW115" s="13" t="s">
        <v>33</v>
      </c>
      <c r="AX115" s="13" t="s">
        <v>71</v>
      </c>
      <c r="AY115" s="241" t="s">
        <v>144</v>
      </c>
    </row>
    <row r="116" spans="1:51" s="14" customFormat="1" ht="12">
      <c r="A116" s="14"/>
      <c r="B116" s="242"/>
      <c r="C116" s="243"/>
      <c r="D116" s="233" t="s">
        <v>156</v>
      </c>
      <c r="E116" s="244" t="s">
        <v>19</v>
      </c>
      <c r="F116" s="245" t="s">
        <v>158</v>
      </c>
      <c r="G116" s="243"/>
      <c r="H116" s="246">
        <v>283.58</v>
      </c>
      <c r="I116" s="247"/>
      <c r="J116" s="243"/>
      <c r="K116" s="243"/>
      <c r="L116" s="248"/>
      <c r="M116" s="249"/>
      <c r="N116" s="250"/>
      <c r="O116" s="250"/>
      <c r="P116" s="250"/>
      <c r="Q116" s="250"/>
      <c r="R116" s="250"/>
      <c r="S116" s="250"/>
      <c r="T116" s="251"/>
      <c r="U116" s="14"/>
      <c r="V116" s="14"/>
      <c r="W116" s="14"/>
      <c r="X116" s="14"/>
      <c r="Y116" s="14"/>
      <c r="Z116" s="14"/>
      <c r="AA116" s="14"/>
      <c r="AB116" s="14"/>
      <c r="AC116" s="14"/>
      <c r="AD116" s="14"/>
      <c r="AE116" s="14"/>
      <c r="AT116" s="252" t="s">
        <v>156</v>
      </c>
      <c r="AU116" s="252" t="s">
        <v>81</v>
      </c>
      <c r="AV116" s="14" t="s">
        <v>81</v>
      </c>
      <c r="AW116" s="14" t="s">
        <v>33</v>
      </c>
      <c r="AX116" s="14" t="s">
        <v>71</v>
      </c>
      <c r="AY116" s="252" t="s">
        <v>144</v>
      </c>
    </row>
    <row r="117" spans="1:51" s="15" customFormat="1" ht="12">
      <c r="A117" s="15"/>
      <c r="B117" s="253"/>
      <c r="C117" s="254"/>
      <c r="D117" s="233" t="s">
        <v>156</v>
      </c>
      <c r="E117" s="255" t="s">
        <v>19</v>
      </c>
      <c r="F117" s="256" t="s">
        <v>159</v>
      </c>
      <c r="G117" s="254"/>
      <c r="H117" s="257">
        <v>283.58</v>
      </c>
      <c r="I117" s="258"/>
      <c r="J117" s="254"/>
      <c r="K117" s="254"/>
      <c r="L117" s="259"/>
      <c r="M117" s="260"/>
      <c r="N117" s="261"/>
      <c r="O117" s="261"/>
      <c r="P117" s="261"/>
      <c r="Q117" s="261"/>
      <c r="R117" s="261"/>
      <c r="S117" s="261"/>
      <c r="T117" s="262"/>
      <c r="U117" s="15"/>
      <c r="V117" s="15"/>
      <c r="W117" s="15"/>
      <c r="X117" s="15"/>
      <c r="Y117" s="15"/>
      <c r="Z117" s="15"/>
      <c r="AA117" s="15"/>
      <c r="AB117" s="15"/>
      <c r="AC117" s="15"/>
      <c r="AD117" s="15"/>
      <c r="AE117" s="15"/>
      <c r="AT117" s="263" t="s">
        <v>156</v>
      </c>
      <c r="AU117" s="263" t="s">
        <v>81</v>
      </c>
      <c r="AV117" s="15" t="s">
        <v>152</v>
      </c>
      <c r="AW117" s="15" t="s">
        <v>33</v>
      </c>
      <c r="AX117" s="15" t="s">
        <v>79</v>
      </c>
      <c r="AY117" s="263" t="s">
        <v>144</v>
      </c>
    </row>
    <row r="118" spans="1:65" s="2" customFormat="1" ht="24.15" customHeight="1">
      <c r="A118" s="39"/>
      <c r="B118" s="40"/>
      <c r="C118" s="213" t="s">
        <v>145</v>
      </c>
      <c r="D118" s="213" t="s">
        <v>147</v>
      </c>
      <c r="E118" s="214" t="s">
        <v>183</v>
      </c>
      <c r="F118" s="215" t="s">
        <v>184</v>
      </c>
      <c r="G118" s="216" t="s">
        <v>150</v>
      </c>
      <c r="H118" s="217">
        <v>277.796</v>
      </c>
      <c r="I118" s="218"/>
      <c r="J118" s="219">
        <f>ROUND(I118*H118,2)</f>
        <v>0</v>
      </c>
      <c r="K118" s="215" t="s">
        <v>151</v>
      </c>
      <c r="L118" s="45"/>
      <c r="M118" s="220" t="s">
        <v>19</v>
      </c>
      <c r="N118" s="221" t="s">
        <v>42</v>
      </c>
      <c r="O118" s="85"/>
      <c r="P118" s="222">
        <f>O118*H118</f>
        <v>0</v>
      </c>
      <c r="Q118" s="222">
        <v>0</v>
      </c>
      <c r="R118" s="222">
        <f>Q118*H118</f>
        <v>0</v>
      </c>
      <c r="S118" s="222">
        <v>0.131</v>
      </c>
      <c r="T118" s="223">
        <f>S118*H118</f>
        <v>36.391276</v>
      </c>
      <c r="U118" s="39"/>
      <c r="V118" s="39"/>
      <c r="W118" s="39"/>
      <c r="X118" s="39"/>
      <c r="Y118" s="39"/>
      <c r="Z118" s="39"/>
      <c r="AA118" s="39"/>
      <c r="AB118" s="39"/>
      <c r="AC118" s="39"/>
      <c r="AD118" s="39"/>
      <c r="AE118" s="39"/>
      <c r="AR118" s="224" t="s">
        <v>152</v>
      </c>
      <c r="AT118" s="224" t="s">
        <v>147</v>
      </c>
      <c r="AU118" s="224" t="s">
        <v>81</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152</v>
      </c>
      <c r="BM118" s="224" t="s">
        <v>185</v>
      </c>
    </row>
    <row r="119" spans="1:47" s="2" customFormat="1" ht="12">
      <c r="A119" s="39"/>
      <c r="B119" s="40"/>
      <c r="C119" s="41"/>
      <c r="D119" s="226" t="s">
        <v>154</v>
      </c>
      <c r="E119" s="41"/>
      <c r="F119" s="227" t="s">
        <v>186</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154</v>
      </c>
      <c r="AU119" s="18" t="s">
        <v>81</v>
      </c>
    </row>
    <row r="120" spans="1:51" s="13" customFormat="1" ht="12">
      <c r="A120" s="13"/>
      <c r="B120" s="231"/>
      <c r="C120" s="232"/>
      <c r="D120" s="233" t="s">
        <v>156</v>
      </c>
      <c r="E120" s="234" t="s">
        <v>19</v>
      </c>
      <c r="F120" s="235" t="s">
        <v>157</v>
      </c>
      <c r="G120" s="232"/>
      <c r="H120" s="234" t="s">
        <v>19</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156</v>
      </c>
      <c r="AU120" s="241" t="s">
        <v>81</v>
      </c>
      <c r="AV120" s="13" t="s">
        <v>79</v>
      </c>
      <c r="AW120" s="13" t="s">
        <v>33</v>
      </c>
      <c r="AX120" s="13" t="s">
        <v>71</v>
      </c>
      <c r="AY120" s="241" t="s">
        <v>144</v>
      </c>
    </row>
    <row r="121" spans="1:51" s="14" customFormat="1" ht="12">
      <c r="A121" s="14"/>
      <c r="B121" s="242"/>
      <c r="C121" s="243"/>
      <c r="D121" s="233" t="s">
        <v>156</v>
      </c>
      <c r="E121" s="244" t="s">
        <v>19</v>
      </c>
      <c r="F121" s="245" t="s">
        <v>187</v>
      </c>
      <c r="G121" s="243"/>
      <c r="H121" s="246">
        <v>59.04</v>
      </c>
      <c r="I121" s="247"/>
      <c r="J121" s="243"/>
      <c r="K121" s="243"/>
      <c r="L121" s="248"/>
      <c r="M121" s="249"/>
      <c r="N121" s="250"/>
      <c r="O121" s="250"/>
      <c r="P121" s="250"/>
      <c r="Q121" s="250"/>
      <c r="R121" s="250"/>
      <c r="S121" s="250"/>
      <c r="T121" s="251"/>
      <c r="U121" s="14"/>
      <c r="V121" s="14"/>
      <c r="W121" s="14"/>
      <c r="X121" s="14"/>
      <c r="Y121" s="14"/>
      <c r="Z121" s="14"/>
      <c r="AA121" s="14"/>
      <c r="AB121" s="14"/>
      <c r="AC121" s="14"/>
      <c r="AD121" s="14"/>
      <c r="AE121" s="14"/>
      <c r="AT121" s="252" t="s">
        <v>156</v>
      </c>
      <c r="AU121" s="252" t="s">
        <v>81</v>
      </c>
      <c r="AV121" s="14" t="s">
        <v>81</v>
      </c>
      <c r="AW121" s="14" t="s">
        <v>33</v>
      </c>
      <c r="AX121" s="14" t="s">
        <v>71</v>
      </c>
      <c r="AY121" s="252" t="s">
        <v>144</v>
      </c>
    </row>
    <row r="122" spans="1:51" s="14" customFormat="1" ht="12">
      <c r="A122" s="14"/>
      <c r="B122" s="242"/>
      <c r="C122" s="243"/>
      <c r="D122" s="233" t="s">
        <v>156</v>
      </c>
      <c r="E122" s="244" t="s">
        <v>19</v>
      </c>
      <c r="F122" s="245" t="s">
        <v>188</v>
      </c>
      <c r="G122" s="243"/>
      <c r="H122" s="246">
        <v>-14.577</v>
      </c>
      <c r="I122" s="247"/>
      <c r="J122" s="243"/>
      <c r="K122" s="243"/>
      <c r="L122" s="248"/>
      <c r="M122" s="249"/>
      <c r="N122" s="250"/>
      <c r="O122" s="250"/>
      <c r="P122" s="250"/>
      <c r="Q122" s="250"/>
      <c r="R122" s="250"/>
      <c r="S122" s="250"/>
      <c r="T122" s="251"/>
      <c r="U122" s="14"/>
      <c r="V122" s="14"/>
      <c r="W122" s="14"/>
      <c r="X122" s="14"/>
      <c r="Y122" s="14"/>
      <c r="Z122" s="14"/>
      <c r="AA122" s="14"/>
      <c r="AB122" s="14"/>
      <c r="AC122" s="14"/>
      <c r="AD122" s="14"/>
      <c r="AE122" s="14"/>
      <c r="AT122" s="252" t="s">
        <v>156</v>
      </c>
      <c r="AU122" s="252" t="s">
        <v>81</v>
      </c>
      <c r="AV122" s="14" t="s">
        <v>81</v>
      </c>
      <c r="AW122" s="14" t="s">
        <v>33</v>
      </c>
      <c r="AX122" s="14" t="s">
        <v>71</v>
      </c>
      <c r="AY122" s="252" t="s">
        <v>144</v>
      </c>
    </row>
    <row r="123" spans="1:51" s="14" customFormat="1" ht="12">
      <c r="A123" s="14"/>
      <c r="B123" s="242"/>
      <c r="C123" s="243"/>
      <c r="D123" s="233" t="s">
        <v>156</v>
      </c>
      <c r="E123" s="244" t="s">
        <v>19</v>
      </c>
      <c r="F123" s="245" t="s">
        <v>189</v>
      </c>
      <c r="G123" s="243"/>
      <c r="H123" s="246">
        <v>7.524</v>
      </c>
      <c r="I123" s="247"/>
      <c r="J123" s="243"/>
      <c r="K123" s="243"/>
      <c r="L123" s="248"/>
      <c r="M123" s="249"/>
      <c r="N123" s="250"/>
      <c r="O123" s="250"/>
      <c r="P123" s="250"/>
      <c r="Q123" s="250"/>
      <c r="R123" s="250"/>
      <c r="S123" s="250"/>
      <c r="T123" s="251"/>
      <c r="U123" s="14"/>
      <c r="V123" s="14"/>
      <c r="W123" s="14"/>
      <c r="X123" s="14"/>
      <c r="Y123" s="14"/>
      <c r="Z123" s="14"/>
      <c r="AA123" s="14"/>
      <c r="AB123" s="14"/>
      <c r="AC123" s="14"/>
      <c r="AD123" s="14"/>
      <c r="AE123" s="14"/>
      <c r="AT123" s="252" t="s">
        <v>156</v>
      </c>
      <c r="AU123" s="252" t="s">
        <v>81</v>
      </c>
      <c r="AV123" s="14" t="s">
        <v>81</v>
      </c>
      <c r="AW123" s="14" t="s">
        <v>33</v>
      </c>
      <c r="AX123" s="14" t="s">
        <v>71</v>
      </c>
      <c r="AY123" s="252" t="s">
        <v>144</v>
      </c>
    </row>
    <row r="124" spans="1:51" s="14" customFormat="1" ht="12">
      <c r="A124" s="14"/>
      <c r="B124" s="242"/>
      <c r="C124" s="243"/>
      <c r="D124" s="233" t="s">
        <v>156</v>
      </c>
      <c r="E124" s="244" t="s">
        <v>19</v>
      </c>
      <c r="F124" s="245" t="s">
        <v>190</v>
      </c>
      <c r="G124" s="243"/>
      <c r="H124" s="246">
        <v>-2.64</v>
      </c>
      <c r="I124" s="247"/>
      <c r="J124" s="243"/>
      <c r="K124" s="243"/>
      <c r="L124" s="248"/>
      <c r="M124" s="249"/>
      <c r="N124" s="250"/>
      <c r="O124" s="250"/>
      <c r="P124" s="250"/>
      <c r="Q124" s="250"/>
      <c r="R124" s="250"/>
      <c r="S124" s="250"/>
      <c r="T124" s="251"/>
      <c r="U124" s="14"/>
      <c r="V124" s="14"/>
      <c r="W124" s="14"/>
      <c r="X124" s="14"/>
      <c r="Y124" s="14"/>
      <c r="Z124" s="14"/>
      <c r="AA124" s="14"/>
      <c r="AB124" s="14"/>
      <c r="AC124" s="14"/>
      <c r="AD124" s="14"/>
      <c r="AE124" s="14"/>
      <c r="AT124" s="252" t="s">
        <v>156</v>
      </c>
      <c r="AU124" s="252" t="s">
        <v>81</v>
      </c>
      <c r="AV124" s="14" t="s">
        <v>81</v>
      </c>
      <c r="AW124" s="14" t="s">
        <v>33</v>
      </c>
      <c r="AX124" s="14" t="s">
        <v>71</v>
      </c>
      <c r="AY124" s="252" t="s">
        <v>144</v>
      </c>
    </row>
    <row r="125" spans="1:51" s="14" customFormat="1" ht="12">
      <c r="A125" s="14"/>
      <c r="B125" s="242"/>
      <c r="C125" s="243"/>
      <c r="D125" s="233" t="s">
        <v>156</v>
      </c>
      <c r="E125" s="244" t="s">
        <v>19</v>
      </c>
      <c r="F125" s="245" t="s">
        <v>191</v>
      </c>
      <c r="G125" s="243"/>
      <c r="H125" s="246">
        <v>68.4</v>
      </c>
      <c r="I125" s="247"/>
      <c r="J125" s="243"/>
      <c r="K125" s="243"/>
      <c r="L125" s="248"/>
      <c r="M125" s="249"/>
      <c r="N125" s="250"/>
      <c r="O125" s="250"/>
      <c r="P125" s="250"/>
      <c r="Q125" s="250"/>
      <c r="R125" s="250"/>
      <c r="S125" s="250"/>
      <c r="T125" s="251"/>
      <c r="U125" s="14"/>
      <c r="V125" s="14"/>
      <c r="W125" s="14"/>
      <c r="X125" s="14"/>
      <c r="Y125" s="14"/>
      <c r="Z125" s="14"/>
      <c r="AA125" s="14"/>
      <c r="AB125" s="14"/>
      <c r="AC125" s="14"/>
      <c r="AD125" s="14"/>
      <c r="AE125" s="14"/>
      <c r="AT125" s="252" t="s">
        <v>156</v>
      </c>
      <c r="AU125" s="252" t="s">
        <v>81</v>
      </c>
      <c r="AV125" s="14" t="s">
        <v>81</v>
      </c>
      <c r="AW125" s="14" t="s">
        <v>33</v>
      </c>
      <c r="AX125" s="14" t="s">
        <v>71</v>
      </c>
      <c r="AY125" s="252" t="s">
        <v>144</v>
      </c>
    </row>
    <row r="126" spans="1:51" s="14" customFormat="1" ht="12">
      <c r="A126" s="14"/>
      <c r="B126" s="242"/>
      <c r="C126" s="243"/>
      <c r="D126" s="233" t="s">
        <v>156</v>
      </c>
      <c r="E126" s="244" t="s">
        <v>19</v>
      </c>
      <c r="F126" s="245" t="s">
        <v>192</v>
      </c>
      <c r="G126" s="243"/>
      <c r="H126" s="246">
        <v>-20.24</v>
      </c>
      <c r="I126" s="247"/>
      <c r="J126" s="243"/>
      <c r="K126" s="243"/>
      <c r="L126" s="248"/>
      <c r="M126" s="249"/>
      <c r="N126" s="250"/>
      <c r="O126" s="250"/>
      <c r="P126" s="250"/>
      <c r="Q126" s="250"/>
      <c r="R126" s="250"/>
      <c r="S126" s="250"/>
      <c r="T126" s="251"/>
      <c r="U126" s="14"/>
      <c r="V126" s="14"/>
      <c r="W126" s="14"/>
      <c r="X126" s="14"/>
      <c r="Y126" s="14"/>
      <c r="Z126" s="14"/>
      <c r="AA126" s="14"/>
      <c r="AB126" s="14"/>
      <c r="AC126" s="14"/>
      <c r="AD126" s="14"/>
      <c r="AE126" s="14"/>
      <c r="AT126" s="252" t="s">
        <v>156</v>
      </c>
      <c r="AU126" s="252" t="s">
        <v>81</v>
      </c>
      <c r="AV126" s="14" t="s">
        <v>81</v>
      </c>
      <c r="AW126" s="14" t="s">
        <v>33</v>
      </c>
      <c r="AX126" s="14" t="s">
        <v>71</v>
      </c>
      <c r="AY126" s="252" t="s">
        <v>144</v>
      </c>
    </row>
    <row r="127" spans="1:51" s="14" customFormat="1" ht="12">
      <c r="A127" s="14"/>
      <c r="B127" s="242"/>
      <c r="C127" s="243"/>
      <c r="D127" s="233" t="s">
        <v>156</v>
      </c>
      <c r="E127" s="244" t="s">
        <v>19</v>
      </c>
      <c r="F127" s="245" t="s">
        <v>191</v>
      </c>
      <c r="G127" s="243"/>
      <c r="H127" s="246">
        <v>68.4</v>
      </c>
      <c r="I127" s="247"/>
      <c r="J127" s="243"/>
      <c r="K127" s="243"/>
      <c r="L127" s="248"/>
      <c r="M127" s="249"/>
      <c r="N127" s="250"/>
      <c r="O127" s="250"/>
      <c r="P127" s="250"/>
      <c r="Q127" s="250"/>
      <c r="R127" s="250"/>
      <c r="S127" s="250"/>
      <c r="T127" s="251"/>
      <c r="U127" s="14"/>
      <c r="V127" s="14"/>
      <c r="W127" s="14"/>
      <c r="X127" s="14"/>
      <c r="Y127" s="14"/>
      <c r="Z127" s="14"/>
      <c r="AA127" s="14"/>
      <c r="AB127" s="14"/>
      <c r="AC127" s="14"/>
      <c r="AD127" s="14"/>
      <c r="AE127" s="14"/>
      <c r="AT127" s="252" t="s">
        <v>156</v>
      </c>
      <c r="AU127" s="252" t="s">
        <v>81</v>
      </c>
      <c r="AV127" s="14" t="s">
        <v>81</v>
      </c>
      <c r="AW127" s="14" t="s">
        <v>33</v>
      </c>
      <c r="AX127" s="14" t="s">
        <v>71</v>
      </c>
      <c r="AY127" s="252" t="s">
        <v>144</v>
      </c>
    </row>
    <row r="128" spans="1:51" s="14" customFormat="1" ht="12">
      <c r="A128" s="14"/>
      <c r="B128" s="242"/>
      <c r="C128" s="243"/>
      <c r="D128" s="233" t="s">
        <v>156</v>
      </c>
      <c r="E128" s="244" t="s">
        <v>19</v>
      </c>
      <c r="F128" s="245" t="s">
        <v>193</v>
      </c>
      <c r="G128" s="243"/>
      <c r="H128" s="246">
        <v>-18.26</v>
      </c>
      <c r="I128" s="247"/>
      <c r="J128" s="243"/>
      <c r="K128" s="243"/>
      <c r="L128" s="248"/>
      <c r="M128" s="249"/>
      <c r="N128" s="250"/>
      <c r="O128" s="250"/>
      <c r="P128" s="250"/>
      <c r="Q128" s="250"/>
      <c r="R128" s="250"/>
      <c r="S128" s="250"/>
      <c r="T128" s="251"/>
      <c r="U128" s="14"/>
      <c r="V128" s="14"/>
      <c r="W128" s="14"/>
      <c r="X128" s="14"/>
      <c r="Y128" s="14"/>
      <c r="Z128" s="14"/>
      <c r="AA128" s="14"/>
      <c r="AB128" s="14"/>
      <c r="AC128" s="14"/>
      <c r="AD128" s="14"/>
      <c r="AE128" s="14"/>
      <c r="AT128" s="252" t="s">
        <v>156</v>
      </c>
      <c r="AU128" s="252" t="s">
        <v>81</v>
      </c>
      <c r="AV128" s="14" t="s">
        <v>81</v>
      </c>
      <c r="AW128" s="14" t="s">
        <v>33</v>
      </c>
      <c r="AX128" s="14" t="s">
        <v>71</v>
      </c>
      <c r="AY128" s="252" t="s">
        <v>144</v>
      </c>
    </row>
    <row r="129" spans="1:51" s="14" customFormat="1" ht="12">
      <c r="A129" s="14"/>
      <c r="B129" s="242"/>
      <c r="C129" s="243"/>
      <c r="D129" s="233" t="s">
        <v>156</v>
      </c>
      <c r="E129" s="244" t="s">
        <v>19</v>
      </c>
      <c r="F129" s="245" t="s">
        <v>194</v>
      </c>
      <c r="G129" s="243"/>
      <c r="H129" s="246">
        <v>12.809</v>
      </c>
      <c r="I129" s="247"/>
      <c r="J129" s="243"/>
      <c r="K129" s="243"/>
      <c r="L129" s="248"/>
      <c r="M129" s="249"/>
      <c r="N129" s="250"/>
      <c r="O129" s="250"/>
      <c r="P129" s="250"/>
      <c r="Q129" s="250"/>
      <c r="R129" s="250"/>
      <c r="S129" s="250"/>
      <c r="T129" s="251"/>
      <c r="U129" s="14"/>
      <c r="V129" s="14"/>
      <c r="W129" s="14"/>
      <c r="X129" s="14"/>
      <c r="Y129" s="14"/>
      <c r="Z129" s="14"/>
      <c r="AA129" s="14"/>
      <c r="AB129" s="14"/>
      <c r="AC129" s="14"/>
      <c r="AD129" s="14"/>
      <c r="AE129" s="14"/>
      <c r="AT129" s="252" t="s">
        <v>156</v>
      </c>
      <c r="AU129" s="252" t="s">
        <v>81</v>
      </c>
      <c r="AV129" s="14" t="s">
        <v>81</v>
      </c>
      <c r="AW129" s="14" t="s">
        <v>33</v>
      </c>
      <c r="AX129" s="14" t="s">
        <v>71</v>
      </c>
      <c r="AY129" s="252" t="s">
        <v>144</v>
      </c>
    </row>
    <row r="130" spans="1:51" s="14" customFormat="1" ht="12">
      <c r="A130" s="14"/>
      <c r="B130" s="242"/>
      <c r="C130" s="243"/>
      <c r="D130" s="233" t="s">
        <v>156</v>
      </c>
      <c r="E130" s="244" t="s">
        <v>19</v>
      </c>
      <c r="F130" s="245" t="s">
        <v>195</v>
      </c>
      <c r="G130" s="243"/>
      <c r="H130" s="246">
        <v>45.72</v>
      </c>
      <c r="I130" s="247"/>
      <c r="J130" s="243"/>
      <c r="K130" s="243"/>
      <c r="L130" s="248"/>
      <c r="M130" s="249"/>
      <c r="N130" s="250"/>
      <c r="O130" s="250"/>
      <c r="P130" s="250"/>
      <c r="Q130" s="250"/>
      <c r="R130" s="250"/>
      <c r="S130" s="250"/>
      <c r="T130" s="251"/>
      <c r="U130" s="14"/>
      <c r="V130" s="14"/>
      <c r="W130" s="14"/>
      <c r="X130" s="14"/>
      <c r="Y130" s="14"/>
      <c r="Z130" s="14"/>
      <c r="AA130" s="14"/>
      <c r="AB130" s="14"/>
      <c r="AC130" s="14"/>
      <c r="AD130" s="14"/>
      <c r="AE130" s="14"/>
      <c r="AT130" s="252" t="s">
        <v>156</v>
      </c>
      <c r="AU130" s="252" t="s">
        <v>81</v>
      </c>
      <c r="AV130" s="14" t="s">
        <v>81</v>
      </c>
      <c r="AW130" s="14" t="s">
        <v>33</v>
      </c>
      <c r="AX130" s="14" t="s">
        <v>71</v>
      </c>
      <c r="AY130" s="252" t="s">
        <v>144</v>
      </c>
    </row>
    <row r="131" spans="1:51" s="14" customFormat="1" ht="12">
      <c r="A131" s="14"/>
      <c r="B131" s="242"/>
      <c r="C131" s="243"/>
      <c r="D131" s="233" t="s">
        <v>156</v>
      </c>
      <c r="E131" s="244" t="s">
        <v>19</v>
      </c>
      <c r="F131" s="245" t="s">
        <v>195</v>
      </c>
      <c r="G131" s="243"/>
      <c r="H131" s="246">
        <v>45.72</v>
      </c>
      <c r="I131" s="247"/>
      <c r="J131" s="243"/>
      <c r="K131" s="243"/>
      <c r="L131" s="248"/>
      <c r="M131" s="249"/>
      <c r="N131" s="250"/>
      <c r="O131" s="250"/>
      <c r="P131" s="250"/>
      <c r="Q131" s="250"/>
      <c r="R131" s="250"/>
      <c r="S131" s="250"/>
      <c r="T131" s="251"/>
      <c r="U131" s="14"/>
      <c r="V131" s="14"/>
      <c r="W131" s="14"/>
      <c r="X131" s="14"/>
      <c r="Y131" s="14"/>
      <c r="Z131" s="14"/>
      <c r="AA131" s="14"/>
      <c r="AB131" s="14"/>
      <c r="AC131" s="14"/>
      <c r="AD131" s="14"/>
      <c r="AE131" s="14"/>
      <c r="AT131" s="252" t="s">
        <v>156</v>
      </c>
      <c r="AU131" s="252" t="s">
        <v>81</v>
      </c>
      <c r="AV131" s="14" t="s">
        <v>81</v>
      </c>
      <c r="AW131" s="14" t="s">
        <v>33</v>
      </c>
      <c r="AX131" s="14" t="s">
        <v>71</v>
      </c>
      <c r="AY131" s="252" t="s">
        <v>144</v>
      </c>
    </row>
    <row r="132" spans="1:51" s="14" customFormat="1" ht="12">
      <c r="A132" s="14"/>
      <c r="B132" s="242"/>
      <c r="C132" s="243"/>
      <c r="D132" s="233" t="s">
        <v>156</v>
      </c>
      <c r="E132" s="244" t="s">
        <v>19</v>
      </c>
      <c r="F132" s="245" t="s">
        <v>196</v>
      </c>
      <c r="G132" s="243"/>
      <c r="H132" s="246">
        <v>11.16</v>
      </c>
      <c r="I132" s="247"/>
      <c r="J132" s="243"/>
      <c r="K132" s="243"/>
      <c r="L132" s="248"/>
      <c r="M132" s="249"/>
      <c r="N132" s="250"/>
      <c r="O132" s="250"/>
      <c r="P132" s="250"/>
      <c r="Q132" s="250"/>
      <c r="R132" s="250"/>
      <c r="S132" s="250"/>
      <c r="T132" s="251"/>
      <c r="U132" s="14"/>
      <c r="V132" s="14"/>
      <c r="W132" s="14"/>
      <c r="X132" s="14"/>
      <c r="Y132" s="14"/>
      <c r="Z132" s="14"/>
      <c r="AA132" s="14"/>
      <c r="AB132" s="14"/>
      <c r="AC132" s="14"/>
      <c r="AD132" s="14"/>
      <c r="AE132" s="14"/>
      <c r="AT132" s="252" t="s">
        <v>156</v>
      </c>
      <c r="AU132" s="252" t="s">
        <v>81</v>
      </c>
      <c r="AV132" s="14" t="s">
        <v>81</v>
      </c>
      <c r="AW132" s="14" t="s">
        <v>33</v>
      </c>
      <c r="AX132" s="14" t="s">
        <v>71</v>
      </c>
      <c r="AY132" s="252" t="s">
        <v>144</v>
      </c>
    </row>
    <row r="133" spans="1:51" s="14" customFormat="1" ht="12">
      <c r="A133" s="14"/>
      <c r="B133" s="242"/>
      <c r="C133" s="243"/>
      <c r="D133" s="233" t="s">
        <v>156</v>
      </c>
      <c r="E133" s="244" t="s">
        <v>19</v>
      </c>
      <c r="F133" s="245" t="s">
        <v>197</v>
      </c>
      <c r="G133" s="243"/>
      <c r="H133" s="246">
        <v>19.8</v>
      </c>
      <c r="I133" s="247"/>
      <c r="J133" s="243"/>
      <c r="K133" s="243"/>
      <c r="L133" s="248"/>
      <c r="M133" s="249"/>
      <c r="N133" s="250"/>
      <c r="O133" s="250"/>
      <c r="P133" s="250"/>
      <c r="Q133" s="250"/>
      <c r="R133" s="250"/>
      <c r="S133" s="250"/>
      <c r="T133" s="251"/>
      <c r="U133" s="14"/>
      <c r="V133" s="14"/>
      <c r="W133" s="14"/>
      <c r="X133" s="14"/>
      <c r="Y133" s="14"/>
      <c r="Z133" s="14"/>
      <c r="AA133" s="14"/>
      <c r="AB133" s="14"/>
      <c r="AC133" s="14"/>
      <c r="AD133" s="14"/>
      <c r="AE133" s="14"/>
      <c r="AT133" s="252" t="s">
        <v>156</v>
      </c>
      <c r="AU133" s="252" t="s">
        <v>81</v>
      </c>
      <c r="AV133" s="14" t="s">
        <v>81</v>
      </c>
      <c r="AW133" s="14" t="s">
        <v>33</v>
      </c>
      <c r="AX133" s="14" t="s">
        <v>71</v>
      </c>
      <c r="AY133" s="252" t="s">
        <v>144</v>
      </c>
    </row>
    <row r="134" spans="1:51" s="14" customFormat="1" ht="12">
      <c r="A134" s="14"/>
      <c r="B134" s="242"/>
      <c r="C134" s="243"/>
      <c r="D134" s="233" t="s">
        <v>156</v>
      </c>
      <c r="E134" s="244" t="s">
        <v>19</v>
      </c>
      <c r="F134" s="245" t="s">
        <v>198</v>
      </c>
      <c r="G134" s="243"/>
      <c r="H134" s="246">
        <v>-5.06</v>
      </c>
      <c r="I134" s="247"/>
      <c r="J134" s="243"/>
      <c r="K134" s="243"/>
      <c r="L134" s="248"/>
      <c r="M134" s="249"/>
      <c r="N134" s="250"/>
      <c r="O134" s="250"/>
      <c r="P134" s="250"/>
      <c r="Q134" s="250"/>
      <c r="R134" s="250"/>
      <c r="S134" s="250"/>
      <c r="T134" s="251"/>
      <c r="U134" s="14"/>
      <c r="V134" s="14"/>
      <c r="W134" s="14"/>
      <c r="X134" s="14"/>
      <c r="Y134" s="14"/>
      <c r="Z134" s="14"/>
      <c r="AA134" s="14"/>
      <c r="AB134" s="14"/>
      <c r="AC134" s="14"/>
      <c r="AD134" s="14"/>
      <c r="AE134" s="14"/>
      <c r="AT134" s="252" t="s">
        <v>156</v>
      </c>
      <c r="AU134" s="252" t="s">
        <v>81</v>
      </c>
      <c r="AV134" s="14" t="s">
        <v>81</v>
      </c>
      <c r="AW134" s="14" t="s">
        <v>33</v>
      </c>
      <c r="AX134" s="14" t="s">
        <v>71</v>
      </c>
      <c r="AY134" s="252" t="s">
        <v>144</v>
      </c>
    </row>
    <row r="135" spans="1:51" s="15" customFormat="1" ht="12">
      <c r="A135" s="15"/>
      <c r="B135" s="253"/>
      <c r="C135" s="254"/>
      <c r="D135" s="233" t="s">
        <v>156</v>
      </c>
      <c r="E135" s="255" t="s">
        <v>19</v>
      </c>
      <c r="F135" s="256" t="s">
        <v>159</v>
      </c>
      <c r="G135" s="254"/>
      <c r="H135" s="257">
        <v>277.79600000000005</v>
      </c>
      <c r="I135" s="258"/>
      <c r="J135" s="254"/>
      <c r="K135" s="254"/>
      <c r="L135" s="259"/>
      <c r="M135" s="260"/>
      <c r="N135" s="261"/>
      <c r="O135" s="261"/>
      <c r="P135" s="261"/>
      <c r="Q135" s="261"/>
      <c r="R135" s="261"/>
      <c r="S135" s="261"/>
      <c r="T135" s="262"/>
      <c r="U135" s="15"/>
      <c r="V135" s="15"/>
      <c r="W135" s="15"/>
      <c r="X135" s="15"/>
      <c r="Y135" s="15"/>
      <c r="Z135" s="15"/>
      <c r="AA135" s="15"/>
      <c r="AB135" s="15"/>
      <c r="AC135" s="15"/>
      <c r="AD135" s="15"/>
      <c r="AE135" s="15"/>
      <c r="AT135" s="263" t="s">
        <v>156</v>
      </c>
      <c r="AU135" s="263" t="s">
        <v>81</v>
      </c>
      <c r="AV135" s="15" t="s">
        <v>152</v>
      </c>
      <c r="AW135" s="15" t="s">
        <v>33</v>
      </c>
      <c r="AX135" s="15" t="s">
        <v>79</v>
      </c>
      <c r="AY135" s="263" t="s">
        <v>144</v>
      </c>
    </row>
    <row r="136" spans="1:65" s="2" customFormat="1" ht="24.15" customHeight="1">
      <c r="A136" s="39"/>
      <c r="B136" s="40"/>
      <c r="C136" s="213" t="s">
        <v>199</v>
      </c>
      <c r="D136" s="213" t="s">
        <v>147</v>
      </c>
      <c r="E136" s="214" t="s">
        <v>200</v>
      </c>
      <c r="F136" s="215" t="s">
        <v>201</v>
      </c>
      <c r="G136" s="216" t="s">
        <v>150</v>
      </c>
      <c r="H136" s="217">
        <v>89.044</v>
      </c>
      <c r="I136" s="218"/>
      <c r="J136" s="219">
        <f>ROUND(I136*H136,2)</f>
        <v>0</v>
      </c>
      <c r="K136" s="215" t="s">
        <v>151</v>
      </c>
      <c r="L136" s="45"/>
      <c r="M136" s="220" t="s">
        <v>19</v>
      </c>
      <c r="N136" s="221" t="s">
        <v>42</v>
      </c>
      <c r="O136" s="85"/>
      <c r="P136" s="222">
        <f>O136*H136</f>
        <v>0</v>
      </c>
      <c r="Q136" s="222">
        <v>0</v>
      </c>
      <c r="R136" s="222">
        <f>Q136*H136</f>
        <v>0</v>
      </c>
      <c r="S136" s="222">
        <v>0.261</v>
      </c>
      <c r="T136" s="223">
        <f>S136*H136</f>
        <v>23.240484</v>
      </c>
      <c r="U136" s="39"/>
      <c r="V136" s="39"/>
      <c r="W136" s="39"/>
      <c r="X136" s="39"/>
      <c r="Y136" s="39"/>
      <c r="Z136" s="39"/>
      <c r="AA136" s="39"/>
      <c r="AB136" s="39"/>
      <c r="AC136" s="39"/>
      <c r="AD136" s="39"/>
      <c r="AE136" s="39"/>
      <c r="AR136" s="224" t="s">
        <v>152</v>
      </c>
      <c r="AT136" s="224" t="s">
        <v>147</v>
      </c>
      <c r="AU136" s="224" t="s">
        <v>81</v>
      </c>
      <c r="AY136" s="18" t="s">
        <v>144</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152</v>
      </c>
      <c r="BM136" s="224" t="s">
        <v>202</v>
      </c>
    </row>
    <row r="137" spans="1:47" s="2" customFormat="1" ht="12">
      <c r="A137" s="39"/>
      <c r="B137" s="40"/>
      <c r="C137" s="41"/>
      <c r="D137" s="226" t="s">
        <v>154</v>
      </c>
      <c r="E137" s="41"/>
      <c r="F137" s="227" t="s">
        <v>203</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154</v>
      </c>
      <c r="AU137" s="18" t="s">
        <v>81</v>
      </c>
    </row>
    <row r="138" spans="1:51" s="13" customFormat="1" ht="12">
      <c r="A138" s="13"/>
      <c r="B138" s="231"/>
      <c r="C138" s="232"/>
      <c r="D138" s="233" t="s">
        <v>156</v>
      </c>
      <c r="E138" s="234" t="s">
        <v>19</v>
      </c>
      <c r="F138" s="235" t="s">
        <v>157</v>
      </c>
      <c r="G138" s="232"/>
      <c r="H138" s="234" t="s">
        <v>19</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156</v>
      </c>
      <c r="AU138" s="241" t="s">
        <v>81</v>
      </c>
      <c r="AV138" s="13" t="s">
        <v>79</v>
      </c>
      <c r="AW138" s="13" t="s">
        <v>33</v>
      </c>
      <c r="AX138" s="13" t="s">
        <v>71</v>
      </c>
      <c r="AY138" s="241" t="s">
        <v>144</v>
      </c>
    </row>
    <row r="139" spans="1:51" s="14" customFormat="1" ht="12">
      <c r="A139" s="14"/>
      <c r="B139" s="242"/>
      <c r="C139" s="243"/>
      <c r="D139" s="233" t="s">
        <v>156</v>
      </c>
      <c r="E139" s="244" t="s">
        <v>19</v>
      </c>
      <c r="F139" s="245" t="s">
        <v>204</v>
      </c>
      <c r="G139" s="243"/>
      <c r="H139" s="246">
        <v>13.986</v>
      </c>
      <c r="I139" s="247"/>
      <c r="J139" s="243"/>
      <c r="K139" s="243"/>
      <c r="L139" s="248"/>
      <c r="M139" s="249"/>
      <c r="N139" s="250"/>
      <c r="O139" s="250"/>
      <c r="P139" s="250"/>
      <c r="Q139" s="250"/>
      <c r="R139" s="250"/>
      <c r="S139" s="250"/>
      <c r="T139" s="251"/>
      <c r="U139" s="14"/>
      <c r="V139" s="14"/>
      <c r="W139" s="14"/>
      <c r="X139" s="14"/>
      <c r="Y139" s="14"/>
      <c r="Z139" s="14"/>
      <c r="AA139" s="14"/>
      <c r="AB139" s="14"/>
      <c r="AC139" s="14"/>
      <c r="AD139" s="14"/>
      <c r="AE139" s="14"/>
      <c r="AT139" s="252" t="s">
        <v>156</v>
      </c>
      <c r="AU139" s="252" t="s">
        <v>81</v>
      </c>
      <c r="AV139" s="14" t="s">
        <v>81</v>
      </c>
      <c r="AW139" s="14" t="s">
        <v>33</v>
      </c>
      <c r="AX139" s="14" t="s">
        <v>71</v>
      </c>
      <c r="AY139" s="252" t="s">
        <v>144</v>
      </c>
    </row>
    <row r="140" spans="1:51" s="14" customFormat="1" ht="12">
      <c r="A140" s="14"/>
      <c r="B140" s="242"/>
      <c r="C140" s="243"/>
      <c r="D140" s="233" t="s">
        <v>156</v>
      </c>
      <c r="E140" s="244" t="s">
        <v>19</v>
      </c>
      <c r="F140" s="245" t="s">
        <v>204</v>
      </c>
      <c r="G140" s="243"/>
      <c r="H140" s="246">
        <v>13.986</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156</v>
      </c>
      <c r="AU140" s="252" t="s">
        <v>81</v>
      </c>
      <c r="AV140" s="14" t="s">
        <v>81</v>
      </c>
      <c r="AW140" s="14" t="s">
        <v>33</v>
      </c>
      <c r="AX140" s="14" t="s">
        <v>71</v>
      </c>
      <c r="AY140" s="252" t="s">
        <v>144</v>
      </c>
    </row>
    <row r="141" spans="1:51" s="14" customFormat="1" ht="12">
      <c r="A141" s="14"/>
      <c r="B141" s="242"/>
      <c r="C141" s="243"/>
      <c r="D141" s="233" t="s">
        <v>156</v>
      </c>
      <c r="E141" s="244" t="s">
        <v>19</v>
      </c>
      <c r="F141" s="245" t="s">
        <v>205</v>
      </c>
      <c r="G141" s="243"/>
      <c r="H141" s="246">
        <v>3.6</v>
      </c>
      <c r="I141" s="247"/>
      <c r="J141" s="243"/>
      <c r="K141" s="243"/>
      <c r="L141" s="248"/>
      <c r="M141" s="249"/>
      <c r="N141" s="250"/>
      <c r="O141" s="250"/>
      <c r="P141" s="250"/>
      <c r="Q141" s="250"/>
      <c r="R141" s="250"/>
      <c r="S141" s="250"/>
      <c r="T141" s="251"/>
      <c r="U141" s="14"/>
      <c r="V141" s="14"/>
      <c r="W141" s="14"/>
      <c r="X141" s="14"/>
      <c r="Y141" s="14"/>
      <c r="Z141" s="14"/>
      <c r="AA141" s="14"/>
      <c r="AB141" s="14"/>
      <c r="AC141" s="14"/>
      <c r="AD141" s="14"/>
      <c r="AE141" s="14"/>
      <c r="AT141" s="252" t="s">
        <v>156</v>
      </c>
      <c r="AU141" s="252" t="s">
        <v>81</v>
      </c>
      <c r="AV141" s="14" t="s">
        <v>81</v>
      </c>
      <c r="AW141" s="14" t="s">
        <v>33</v>
      </c>
      <c r="AX141" s="14" t="s">
        <v>71</v>
      </c>
      <c r="AY141" s="252" t="s">
        <v>144</v>
      </c>
    </row>
    <row r="142" spans="1:51" s="14" customFormat="1" ht="12">
      <c r="A142" s="14"/>
      <c r="B142" s="242"/>
      <c r="C142" s="243"/>
      <c r="D142" s="233" t="s">
        <v>156</v>
      </c>
      <c r="E142" s="244" t="s">
        <v>19</v>
      </c>
      <c r="F142" s="245" t="s">
        <v>205</v>
      </c>
      <c r="G142" s="243"/>
      <c r="H142" s="246">
        <v>3.6</v>
      </c>
      <c r="I142" s="247"/>
      <c r="J142" s="243"/>
      <c r="K142" s="243"/>
      <c r="L142" s="248"/>
      <c r="M142" s="249"/>
      <c r="N142" s="250"/>
      <c r="O142" s="250"/>
      <c r="P142" s="250"/>
      <c r="Q142" s="250"/>
      <c r="R142" s="250"/>
      <c r="S142" s="250"/>
      <c r="T142" s="251"/>
      <c r="U142" s="14"/>
      <c r="V142" s="14"/>
      <c r="W142" s="14"/>
      <c r="X142" s="14"/>
      <c r="Y142" s="14"/>
      <c r="Z142" s="14"/>
      <c r="AA142" s="14"/>
      <c r="AB142" s="14"/>
      <c r="AC142" s="14"/>
      <c r="AD142" s="14"/>
      <c r="AE142" s="14"/>
      <c r="AT142" s="252" t="s">
        <v>156</v>
      </c>
      <c r="AU142" s="252" t="s">
        <v>81</v>
      </c>
      <c r="AV142" s="14" t="s">
        <v>81</v>
      </c>
      <c r="AW142" s="14" t="s">
        <v>33</v>
      </c>
      <c r="AX142" s="14" t="s">
        <v>71</v>
      </c>
      <c r="AY142" s="252" t="s">
        <v>144</v>
      </c>
    </row>
    <row r="143" spans="1:51" s="14" customFormat="1" ht="12">
      <c r="A143" s="14"/>
      <c r="B143" s="242"/>
      <c r="C143" s="243"/>
      <c r="D143" s="233" t="s">
        <v>156</v>
      </c>
      <c r="E143" s="244" t="s">
        <v>19</v>
      </c>
      <c r="F143" s="245" t="s">
        <v>204</v>
      </c>
      <c r="G143" s="243"/>
      <c r="H143" s="246">
        <v>13.986</v>
      </c>
      <c r="I143" s="247"/>
      <c r="J143" s="243"/>
      <c r="K143" s="243"/>
      <c r="L143" s="248"/>
      <c r="M143" s="249"/>
      <c r="N143" s="250"/>
      <c r="O143" s="250"/>
      <c r="P143" s="250"/>
      <c r="Q143" s="250"/>
      <c r="R143" s="250"/>
      <c r="S143" s="250"/>
      <c r="T143" s="251"/>
      <c r="U143" s="14"/>
      <c r="V143" s="14"/>
      <c r="W143" s="14"/>
      <c r="X143" s="14"/>
      <c r="Y143" s="14"/>
      <c r="Z143" s="14"/>
      <c r="AA143" s="14"/>
      <c r="AB143" s="14"/>
      <c r="AC143" s="14"/>
      <c r="AD143" s="14"/>
      <c r="AE143" s="14"/>
      <c r="AT143" s="252" t="s">
        <v>156</v>
      </c>
      <c r="AU143" s="252" t="s">
        <v>81</v>
      </c>
      <c r="AV143" s="14" t="s">
        <v>81</v>
      </c>
      <c r="AW143" s="14" t="s">
        <v>33</v>
      </c>
      <c r="AX143" s="14" t="s">
        <v>71</v>
      </c>
      <c r="AY143" s="252" t="s">
        <v>144</v>
      </c>
    </row>
    <row r="144" spans="1:51" s="14" customFormat="1" ht="12">
      <c r="A144" s="14"/>
      <c r="B144" s="242"/>
      <c r="C144" s="243"/>
      <c r="D144" s="233" t="s">
        <v>156</v>
      </c>
      <c r="E144" s="244" t="s">
        <v>19</v>
      </c>
      <c r="F144" s="245" t="s">
        <v>204</v>
      </c>
      <c r="G144" s="243"/>
      <c r="H144" s="246">
        <v>13.986</v>
      </c>
      <c r="I144" s="247"/>
      <c r="J144" s="243"/>
      <c r="K144" s="243"/>
      <c r="L144" s="248"/>
      <c r="M144" s="249"/>
      <c r="N144" s="250"/>
      <c r="O144" s="250"/>
      <c r="P144" s="250"/>
      <c r="Q144" s="250"/>
      <c r="R144" s="250"/>
      <c r="S144" s="250"/>
      <c r="T144" s="251"/>
      <c r="U144" s="14"/>
      <c r="V144" s="14"/>
      <c r="W144" s="14"/>
      <c r="X144" s="14"/>
      <c r="Y144" s="14"/>
      <c r="Z144" s="14"/>
      <c r="AA144" s="14"/>
      <c r="AB144" s="14"/>
      <c r="AC144" s="14"/>
      <c r="AD144" s="14"/>
      <c r="AE144" s="14"/>
      <c r="AT144" s="252" t="s">
        <v>156</v>
      </c>
      <c r="AU144" s="252" t="s">
        <v>81</v>
      </c>
      <c r="AV144" s="14" t="s">
        <v>81</v>
      </c>
      <c r="AW144" s="14" t="s">
        <v>33</v>
      </c>
      <c r="AX144" s="14" t="s">
        <v>71</v>
      </c>
      <c r="AY144" s="252" t="s">
        <v>144</v>
      </c>
    </row>
    <row r="145" spans="1:51" s="14" customFormat="1" ht="12">
      <c r="A145" s="14"/>
      <c r="B145" s="242"/>
      <c r="C145" s="243"/>
      <c r="D145" s="233" t="s">
        <v>156</v>
      </c>
      <c r="E145" s="244" t="s">
        <v>19</v>
      </c>
      <c r="F145" s="245" t="s">
        <v>205</v>
      </c>
      <c r="G145" s="243"/>
      <c r="H145" s="246">
        <v>3.6</v>
      </c>
      <c r="I145" s="247"/>
      <c r="J145" s="243"/>
      <c r="K145" s="243"/>
      <c r="L145" s="248"/>
      <c r="M145" s="249"/>
      <c r="N145" s="250"/>
      <c r="O145" s="250"/>
      <c r="P145" s="250"/>
      <c r="Q145" s="250"/>
      <c r="R145" s="250"/>
      <c r="S145" s="250"/>
      <c r="T145" s="251"/>
      <c r="U145" s="14"/>
      <c r="V145" s="14"/>
      <c r="W145" s="14"/>
      <c r="X145" s="14"/>
      <c r="Y145" s="14"/>
      <c r="Z145" s="14"/>
      <c r="AA145" s="14"/>
      <c r="AB145" s="14"/>
      <c r="AC145" s="14"/>
      <c r="AD145" s="14"/>
      <c r="AE145" s="14"/>
      <c r="AT145" s="252" t="s">
        <v>156</v>
      </c>
      <c r="AU145" s="252" t="s">
        <v>81</v>
      </c>
      <c r="AV145" s="14" t="s">
        <v>81</v>
      </c>
      <c r="AW145" s="14" t="s">
        <v>33</v>
      </c>
      <c r="AX145" s="14" t="s">
        <v>71</v>
      </c>
      <c r="AY145" s="252" t="s">
        <v>144</v>
      </c>
    </row>
    <row r="146" spans="1:51" s="14" customFormat="1" ht="12">
      <c r="A146" s="14"/>
      <c r="B146" s="242"/>
      <c r="C146" s="243"/>
      <c r="D146" s="233" t="s">
        <v>156</v>
      </c>
      <c r="E146" s="244" t="s">
        <v>19</v>
      </c>
      <c r="F146" s="245" t="s">
        <v>206</v>
      </c>
      <c r="G146" s="243"/>
      <c r="H146" s="246">
        <v>17.64</v>
      </c>
      <c r="I146" s="247"/>
      <c r="J146" s="243"/>
      <c r="K146" s="243"/>
      <c r="L146" s="248"/>
      <c r="M146" s="249"/>
      <c r="N146" s="250"/>
      <c r="O146" s="250"/>
      <c r="P146" s="250"/>
      <c r="Q146" s="250"/>
      <c r="R146" s="250"/>
      <c r="S146" s="250"/>
      <c r="T146" s="251"/>
      <c r="U146" s="14"/>
      <c r="V146" s="14"/>
      <c r="W146" s="14"/>
      <c r="X146" s="14"/>
      <c r="Y146" s="14"/>
      <c r="Z146" s="14"/>
      <c r="AA146" s="14"/>
      <c r="AB146" s="14"/>
      <c r="AC146" s="14"/>
      <c r="AD146" s="14"/>
      <c r="AE146" s="14"/>
      <c r="AT146" s="252" t="s">
        <v>156</v>
      </c>
      <c r="AU146" s="252" t="s">
        <v>81</v>
      </c>
      <c r="AV146" s="14" t="s">
        <v>81</v>
      </c>
      <c r="AW146" s="14" t="s">
        <v>33</v>
      </c>
      <c r="AX146" s="14" t="s">
        <v>71</v>
      </c>
      <c r="AY146" s="252" t="s">
        <v>144</v>
      </c>
    </row>
    <row r="147" spans="1:51" s="14" customFormat="1" ht="12">
      <c r="A147" s="14"/>
      <c r="B147" s="242"/>
      <c r="C147" s="243"/>
      <c r="D147" s="233" t="s">
        <v>156</v>
      </c>
      <c r="E147" s="244" t="s">
        <v>19</v>
      </c>
      <c r="F147" s="245" t="s">
        <v>207</v>
      </c>
      <c r="G147" s="243"/>
      <c r="H147" s="246">
        <v>-3.08</v>
      </c>
      <c r="I147" s="247"/>
      <c r="J147" s="243"/>
      <c r="K147" s="243"/>
      <c r="L147" s="248"/>
      <c r="M147" s="249"/>
      <c r="N147" s="250"/>
      <c r="O147" s="250"/>
      <c r="P147" s="250"/>
      <c r="Q147" s="250"/>
      <c r="R147" s="250"/>
      <c r="S147" s="250"/>
      <c r="T147" s="251"/>
      <c r="U147" s="14"/>
      <c r="V147" s="14"/>
      <c r="W147" s="14"/>
      <c r="X147" s="14"/>
      <c r="Y147" s="14"/>
      <c r="Z147" s="14"/>
      <c r="AA147" s="14"/>
      <c r="AB147" s="14"/>
      <c r="AC147" s="14"/>
      <c r="AD147" s="14"/>
      <c r="AE147" s="14"/>
      <c r="AT147" s="252" t="s">
        <v>156</v>
      </c>
      <c r="AU147" s="252" t="s">
        <v>81</v>
      </c>
      <c r="AV147" s="14" t="s">
        <v>81</v>
      </c>
      <c r="AW147" s="14" t="s">
        <v>33</v>
      </c>
      <c r="AX147" s="14" t="s">
        <v>71</v>
      </c>
      <c r="AY147" s="252" t="s">
        <v>144</v>
      </c>
    </row>
    <row r="148" spans="1:51" s="14" customFormat="1" ht="12">
      <c r="A148" s="14"/>
      <c r="B148" s="242"/>
      <c r="C148" s="243"/>
      <c r="D148" s="233" t="s">
        <v>156</v>
      </c>
      <c r="E148" s="244" t="s">
        <v>19</v>
      </c>
      <c r="F148" s="245" t="s">
        <v>208</v>
      </c>
      <c r="G148" s="243"/>
      <c r="H148" s="246">
        <v>9.72</v>
      </c>
      <c r="I148" s="247"/>
      <c r="J148" s="243"/>
      <c r="K148" s="243"/>
      <c r="L148" s="248"/>
      <c r="M148" s="249"/>
      <c r="N148" s="250"/>
      <c r="O148" s="250"/>
      <c r="P148" s="250"/>
      <c r="Q148" s="250"/>
      <c r="R148" s="250"/>
      <c r="S148" s="250"/>
      <c r="T148" s="251"/>
      <c r="U148" s="14"/>
      <c r="V148" s="14"/>
      <c r="W148" s="14"/>
      <c r="X148" s="14"/>
      <c r="Y148" s="14"/>
      <c r="Z148" s="14"/>
      <c r="AA148" s="14"/>
      <c r="AB148" s="14"/>
      <c r="AC148" s="14"/>
      <c r="AD148" s="14"/>
      <c r="AE148" s="14"/>
      <c r="AT148" s="252" t="s">
        <v>156</v>
      </c>
      <c r="AU148" s="252" t="s">
        <v>81</v>
      </c>
      <c r="AV148" s="14" t="s">
        <v>81</v>
      </c>
      <c r="AW148" s="14" t="s">
        <v>33</v>
      </c>
      <c r="AX148" s="14" t="s">
        <v>71</v>
      </c>
      <c r="AY148" s="252" t="s">
        <v>144</v>
      </c>
    </row>
    <row r="149" spans="1:51" s="14" customFormat="1" ht="12">
      <c r="A149" s="14"/>
      <c r="B149" s="242"/>
      <c r="C149" s="243"/>
      <c r="D149" s="233" t="s">
        <v>156</v>
      </c>
      <c r="E149" s="244" t="s">
        <v>19</v>
      </c>
      <c r="F149" s="245" t="s">
        <v>209</v>
      </c>
      <c r="G149" s="243"/>
      <c r="H149" s="246">
        <v>-1.98</v>
      </c>
      <c r="I149" s="247"/>
      <c r="J149" s="243"/>
      <c r="K149" s="243"/>
      <c r="L149" s="248"/>
      <c r="M149" s="249"/>
      <c r="N149" s="250"/>
      <c r="O149" s="250"/>
      <c r="P149" s="250"/>
      <c r="Q149" s="250"/>
      <c r="R149" s="250"/>
      <c r="S149" s="250"/>
      <c r="T149" s="251"/>
      <c r="U149" s="14"/>
      <c r="V149" s="14"/>
      <c r="W149" s="14"/>
      <c r="X149" s="14"/>
      <c r="Y149" s="14"/>
      <c r="Z149" s="14"/>
      <c r="AA149" s="14"/>
      <c r="AB149" s="14"/>
      <c r="AC149" s="14"/>
      <c r="AD149" s="14"/>
      <c r="AE149" s="14"/>
      <c r="AT149" s="252" t="s">
        <v>156</v>
      </c>
      <c r="AU149" s="252" t="s">
        <v>81</v>
      </c>
      <c r="AV149" s="14" t="s">
        <v>81</v>
      </c>
      <c r="AW149" s="14" t="s">
        <v>33</v>
      </c>
      <c r="AX149" s="14" t="s">
        <v>71</v>
      </c>
      <c r="AY149" s="252" t="s">
        <v>144</v>
      </c>
    </row>
    <row r="150" spans="1:51" s="15" customFormat="1" ht="12">
      <c r="A150" s="15"/>
      <c r="B150" s="253"/>
      <c r="C150" s="254"/>
      <c r="D150" s="233" t="s">
        <v>156</v>
      </c>
      <c r="E150" s="255" t="s">
        <v>19</v>
      </c>
      <c r="F150" s="256" t="s">
        <v>159</v>
      </c>
      <c r="G150" s="254"/>
      <c r="H150" s="257">
        <v>89.044</v>
      </c>
      <c r="I150" s="258"/>
      <c r="J150" s="254"/>
      <c r="K150" s="254"/>
      <c r="L150" s="259"/>
      <c r="M150" s="260"/>
      <c r="N150" s="261"/>
      <c r="O150" s="261"/>
      <c r="P150" s="261"/>
      <c r="Q150" s="261"/>
      <c r="R150" s="261"/>
      <c r="S150" s="261"/>
      <c r="T150" s="262"/>
      <c r="U150" s="15"/>
      <c r="V150" s="15"/>
      <c r="W150" s="15"/>
      <c r="X150" s="15"/>
      <c r="Y150" s="15"/>
      <c r="Z150" s="15"/>
      <c r="AA150" s="15"/>
      <c r="AB150" s="15"/>
      <c r="AC150" s="15"/>
      <c r="AD150" s="15"/>
      <c r="AE150" s="15"/>
      <c r="AT150" s="263" t="s">
        <v>156</v>
      </c>
      <c r="AU150" s="263" t="s">
        <v>81</v>
      </c>
      <c r="AV150" s="15" t="s">
        <v>152</v>
      </c>
      <c r="AW150" s="15" t="s">
        <v>33</v>
      </c>
      <c r="AX150" s="15" t="s">
        <v>79</v>
      </c>
      <c r="AY150" s="263" t="s">
        <v>144</v>
      </c>
    </row>
    <row r="151" spans="1:65" s="2" customFormat="1" ht="24.15" customHeight="1">
      <c r="A151" s="39"/>
      <c r="B151" s="40"/>
      <c r="C151" s="213" t="s">
        <v>210</v>
      </c>
      <c r="D151" s="213" t="s">
        <v>147</v>
      </c>
      <c r="E151" s="214" t="s">
        <v>211</v>
      </c>
      <c r="F151" s="215" t="s">
        <v>212</v>
      </c>
      <c r="G151" s="216" t="s">
        <v>150</v>
      </c>
      <c r="H151" s="217">
        <v>25.503</v>
      </c>
      <c r="I151" s="218"/>
      <c r="J151" s="219">
        <f>ROUND(I151*H151,2)</f>
        <v>0</v>
      </c>
      <c r="K151" s="215" t="s">
        <v>151</v>
      </c>
      <c r="L151" s="45"/>
      <c r="M151" s="220" t="s">
        <v>19</v>
      </c>
      <c r="N151" s="221" t="s">
        <v>42</v>
      </c>
      <c r="O151" s="85"/>
      <c r="P151" s="222">
        <f>O151*H151</f>
        <v>0</v>
      </c>
      <c r="Q151" s="222">
        <v>0</v>
      </c>
      <c r="R151" s="222">
        <f>Q151*H151</f>
        <v>0</v>
      </c>
      <c r="S151" s="222">
        <v>0.076</v>
      </c>
      <c r="T151" s="223">
        <f>S151*H151</f>
        <v>1.938228</v>
      </c>
      <c r="U151" s="39"/>
      <c r="V151" s="39"/>
      <c r="W151" s="39"/>
      <c r="X151" s="39"/>
      <c r="Y151" s="39"/>
      <c r="Z151" s="39"/>
      <c r="AA151" s="39"/>
      <c r="AB151" s="39"/>
      <c r="AC151" s="39"/>
      <c r="AD151" s="39"/>
      <c r="AE151" s="39"/>
      <c r="AR151" s="224" t="s">
        <v>152</v>
      </c>
      <c r="AT151" s="224" t="s">
        <v>147</v>
      </c>
      <c r="AU151" s="224" t="s">
        <v>81</v>
      </c>
      <c r="AY151" s="18" t="s">
        <v>144</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152</v>
      </c>
      <c r="BM151" s="224" t="s">
        <v>213</v>
      </c>
    </row>
    <row r="152" spans="1:47" s="2" customFormat="1" ht="12">
      <c r="A152" s="39"/>
      <c r="B152" s="40"/>
      <c r="C152" s="41"/>
      <c r="D152" s="226" t="s">
        <v>154</v>
      </c>
      <c r="E152" s="41"/>
      <c r="F152" s="227" t="s">
        <v>214</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154</v>
      </c>
      <c r="AU152" s="18" t="s">
        <v>81</v>
      </c>
    </row>
    <row r="153" spans="1:51" s="13" customFormat="1" ht="12">
      <c r="A153" s="13"/>
      <c r="B153" s="231"/>
      <c r="C153" s="232"/>
      <c r="D153" s="233" t="s">
        <v>156</v>
      </c>
      <c r="E153" s="234" t="s">
        <v>19</v>
      </c>
      <c r="F153" s="235" t="s">
        <v>157</v>
      </c>
      <c r="G153" s="232"/>
      <c r="H153" s="234" t="s">
        <v>19</v>
      </c>
      <c r="I153" s="236"/>
      <c r="J153" s="232"/>
      <c r="K153" s="232"/>
      <c r="L153" s="237"/>
      <c r="M153" s="238"/>
      <c r="N153" s="239"/>
      <c r="O153" s="239"/>
      <c r="P153" s="239"/>
      <c r="Q153" s="239"/>
      <c r="R153" s="239"/>
      <c r="S153" s="239"/>
      <c r="T153" s="240"/>
      <c r="U153" s="13"/>
      <c r="V153" s="13"/>
      <c r="W153" s="13"/>
      <c r="X153" s="13"/>
      <c r="Y153" s="13"/>
      <c r="Z153" s="13"/>
      <c r="AA153" s="13"/>
      <c r="AB153" s="13"/>
      <c r="AC153" s="13"/>
      <c r="AD153" s="13"/>
      <c r="AE153" s="13"/>
      <c r="AT153" s="241" t="s">
        <v>156</v>
      </c>
      <c r="AU153" s="241" t="s">
        <v>81</v>
      </c>
      <c r="AV153" s="13" t="s">
        <v>79</v>
      </c>
      <c r="AW153" s="13" t="s">
        <v>33</v>
      </c>
      <c r="AX153" s="13" t="s">
        <v>71</v>
      </c>
      <c r="AY153" s="241" t="s">
        <v>144</v>
      </c>
    </row>
    <row r="154" spans="1:51" s="14" customFormat="1" ht="12">
      <c r="A154" s="14"/>
      <c r="B154" s="242"/>
      <c r="C154" s="243"/>
      <c r="D154" s="233" t="s">
        <v>156</v>
      </c>
      <c r="E154" s="244" t="s">
        <v>19</v>
      </c>
      <c r="F154" s="245" t="s">
        <v>215</v>
      </c>
      <c r="G154" s="243"/>
      <c r="H154" s="246">
        <v>1.576</v>
      </c>
      <c r="I154" s="247"/>
      <c r="J154" s="243"/>
      <c r="K154" s="243"/>
      <c r="L154" s="248"/>
      <c r="M154" s="249"/>
      <c r="N154" s="250"/>
      <c r="O154" s="250"/>
      <c r="P154" s="250"/>
      <c r="Q154" s="250"/>
      <c r="R154" s="250"/>
      <c r="S154" s="250"/>
      <c r="T154" s="251"/>
      <c r="U154" s="14"/>
      <c r="V154" s="14"/>
      <c r="W154" s="14"/>
      <c r="X154" s="14"/>
      <c r="Y154" s="14"/>
      <c r="Z154" s="14"/>
      <c r="AA154" s="14"/>
      <c r="AB154" s="14"/>
      <c r="AC154" s="14"/>
      <c r="AD154" s="14"/>
      <c r="AE154" s="14"/>
      <c r="AT154" s="252" t="s">
        <v>156</v>
      </c>
      <c r="AU154" s="252" t="s">
        <v>81</v>
      </c>
      <c r="AV154" s="14" t="s">
        <v>81</v>
      </c>
      <c r="AW154" s="14" t="s">
        <v>33</v>
      </c>
      <c r="AX154" s="14" t="s">
        <v>71</v>
      </c>
      <c r="AY154" s="252" t="s">
        <v>144</v>
      </c>
    </row>
    <row r="155" spans="1:51" s="14" customFormat="1" ht="12">
      <c r="A155" s="14"/>
      <c r="B155" s="242"/>
      <c r="C155" s="243"/>
      <c r="D155" s="233" t="s">
        <v>156</v>
      </c>
      <c r="E155" s="244" t="s">
        <v>19</v>
      </c>
      <c r="F155" s="245" t="s">
        <v>216</v>
      </c>
      <c r="G155" s="243"/>
      <c r="H155" s="246">
        <v>1.379</v>
      </c>
      <c r="I155" s="247"/>
      <c r="J155" s="243"/>
      <c r="K155" s="243"/>
      <c r="L155" s="248"/>
      <c r="M155" s="249"/>
      <c r="N155" s="250"/>
      <c r="O155" s="250"/>
      <c r="P155" s="250"/>
      <c r="Q155" s="250"/>
      <c r="R155" s="250"/>
      <c r="S155" s="250"/>
      <c r="T155" s="251"/>
      <c r="U155" s="14"/>
      <c r="V155" s="14"/>
      <c r="W155" s="14"/>
      <c r="X155" s="14"/>
      <c r="Y155" s="14"/>
      <c r="Z155" s="14"/>
      <c r="AA155" s="14"/>
      <c r="AB155" s="14"/>
      <c r="AC155" s="14"/>
      <c r="AD155" s="14"/>
      <c r="AE155" s="14"/>
      <c r="AT155" s="252" t="s">
        <v>156</v>
      </c>
      <c r="AU155" s="252" t="s">
        <v>81</v>
      </c>
      <c r="AV155" s="14" t="s">
        <v>81</v>
      </c>
      <c r="AW155" s="14" t="s">
        <v>33</v>
      </c>
      <c r="AX155" s="14" t="s">
        <v>71</v>
      </c>
      <c r="AY155" s="252" t="s">
        <v>144</v>
      </c>
    </row>
    <row r="156" spans="1:51" s="14" customFormat="1" ht="12">
      <c r="A156" s="14"/>
      <c r="B156" s="242"/>
      <c r="C156" s="243"/>
      <c r="D156" s="233" t="s">
        <v>156</v>
      </c>
      <c r="E156" s="244" t="s">
        <v>19</v>
      </c>
      <c r="F156" s="245" t="s">
        <v>215</v>
      </c>
      <c r="G156" s="243"/>
      <c r="H156" s="246">
        <v>1.576</v>
      </c>
      <c r="I156" s="247"/>
      <c r="J156" s="243"/>
      <c r="K156" s="243"/>
      <c r="L156" s="248"/>
      <c r="M156" s="249"/>
      <c r="N156" s="250"/>
      <c r="O156" s="250"/>
      <c r="P156" s="250"/>
      <c r="Q156" s="250"/>
      <c r="R156" s="250"/>
      <c r="S156" s="250"/>
      <c r="T156" s="251"/>
      <c r="U156" s="14"/>
      <c r="V156" s="14"/>
      <c r="W156" s="14"/>
      <c r="X156" s="14"/>
      <c r="Y156" s="14"/>
      <c r="Z156" s="14"/>
      <c r="AA156" s="14"/>
      <c r="AB156" s="14"/>
      <c r="AC156" s="14"/>
      <c r="AD156" s="14"/>
      <c r="AE156" s="14"/>
      <c r="AT156" s="252" t="s">
        <v>156</v>
      </c>
      <c r="AU156" s="252" t="s">
        <v>81</v>
      </c>
      <c r="AV156" s="14" t="s">
        <v>81</v>
      </c>
      <c r="AW156" s="14" t="s">
        <v>33</v>
      </c>
      <c r="AX156" s="14" t="s">
        <v>71</v>
      </c>
      <c r="AY156" s="252" t="s">
        <v>144</v>
      </c>
    </row>
    <row r="157" spans="1:51" s="14" customFormat="1" ht="12">
      <c r="A157" s="14"/>
      <c r="B157" s="242"/>
      <c r="C157" s="243"/>
      <c r="D157" s="233" t="s">
        <v>156</v>
      </c>
      <c r="E157" s="244" t="s">
        <v>19</v>
      </c>
      <c r="F157" s="245" t="s">
        <v>215</v>
      </c>
      <c r="G157" s="243"/>
      <c r="H157" s="246">
        <v>1.576</v>
      </c>
      <c r="I157" s="247"/>
      <c r="J157" s="243"/>
      <c r="K157" s="243"/>
      <c r="L157" s="248"/>
      <c r="M157" s="249"/>
      <c r="N157" s="250"/>
      <c r="O157" s="250"/>
      <c r="P157" s="250"/>
      <c r="Q157" s="250"/>
      <c r="R157" s="250"/>
      <c r="S157" s="250"/>
      <c r="T157" s="251"/>
      <c r="U157" s="14"/>
      <c r="V157" s="14"/>
      <c r="W157" s="14"/>
      <c r="X157" s="14"/>
      <c r="Y157" s="14"/>
      <c r="Z157" s="14"/>
      <c r="AA157" s="14"/>
      <c r="AB157" s="14"/>
      <c r="AC157" s="14"/>
      <c r="AD157" s="14"/>
      <c r="AE157" s="14"/>
      <c r="AT157" s="252" t="s">
        <v>156</v>
      </c>
      <c r="AU157" s="252" t="s">
        <v>81</v>
      </c>
      <c r="AV157" s="14" t="s">
        <v>81</v>
      </c>
      <c r="AW157" s="14" t="s">
        <v>33</v>
      </c>
      <c r="AX157" s="14" t="s">
        <v>71</v>
      </c>
      <c r="AY157" s="252" t="s">
        <v>144</v>
      </c>
    </row>
    <row r="158" spans="1:51" s="14" customFormat="1" ht="12">
      <c r="A158" s="14"/>
      <c r="B158" s="242"/>
      <c r="C158" s="243"/>
      <c r="D158" s="233" t="s">
        <v>156</v>
      </c>
      <c r="E158" s="244" t="s">
        <v>19</v>
      </c>
      <c r="F158" s="245" t="s">
        <v>215</v>
      </c>
      <c r="G158" s="243"/>
      <c r="H158" s="246">
        <v>1.576</v>
      </c>
      <c r="I158" s="247"/>
      <c r="J158" s="243"/>
      <c r="K158" s="243"/>
      <c r="L158" s="248"/>
      <c r="M158" s="249"/>
      <c r="N158" s="250"/>
      <c r="O158" s="250"/>
      <c r="P158" s="250"/>
      <c r="Q158" s="250"/>
      <c r="R158" s="250"/>
      <c r="S158" s="250"/>
      <c r="T158" s="251"/>
      <c r="U158" s="14"/>
      <c r="V158" s="14"/>
      <c r="W158" s="14"/>
      <c r="X158" s="14"/>
      <c r="Y158" s="14"/>
      <c r="Z158" s="14"/>
      <c r="AA158" s="14"/>
      <c r="AB158" s="14"/>
      <c r="AC158" s="14"/>
      <c r="AD158" s="14"/>
      <c r="AE158" s="14"/>
      <c r="AT158" s="252" t="s">
        <v>156</v>
      </c>
      <c r="AU158" s="252" t="s">
        <v>81</v>
      </c>
      <c r="AV158" s="14" t="s">
        <v>81</v>
      </c>
      <c r="AW158" s="14" t="s">
        <v>33</v>
      </c>
      <c r="AX158" s="14" t="s">
        <v>71</v>
      </c>
      <c r="AY158" s="252" t="s">
        <v>144</v>
      </c>
    </row>
    <row r="159" spans="1:51" s="14" customFormat="1" ht="12">
      <c r="A159" s="14"/>
      <c r="B159" s="242"/>
      <c r="C159" s="243"/>
      <c r="D159" s="233" t="s">
        <v>156</v>
      </c>
      <c r="E159" s="244" t="s">
        <v>19</v>
      </c>
      <c r="F159" s="245" t="s">
        <v>217</v>
      </c>
      <c r="G159" s="243"/>
      <c r="H159" s="246">
        <v>1.98</v>
      </c>
      <c r="I159" s="247"/>
      <c r="J159" s="243"/>
      <c r="K159" s="243"/>
      <c r="L159" s="248"/>
      <c r="M159" s="249"/>
      <c r="N159" s="250"/>
      <c r="O159" s="250"/>
      <c r="P159" s="250"/>
      <c r="Q159" s="250"/>
      <c r="R159" s="250"/>
      <c r="S159" s="250"/>
      <c r="T159" s="251"/>
      <c r="U159" s="14"/>
      <c r="V159" s="14"/>
      <c r="W159" s="14"/>
      <c r="X159" s="14"/>
      <c r="Y159" s="14"/>
      <c r="Z159" s="14"/>
      <c r="AA159" s="14"/>
      <c r="AB159" s="14"/>
      <c r="AC159" s="14"/>
      <c r="AD159" s="14"/>
      <c r="AE159" s="14"/>
      <c r="AT159" s="252" t="s">
        <v>156</v>
      </c>
      <c r="AU159" s="252" t="s">
        <v>81</v>
      </c>
      <c r="AV159" s="14" t="s">
        <v>81</v>
      </c>
      <c r="AW159" s="14" t="s">
        <v>33</v>
      </c>
      <c r="AX159" s="14" t="s">
        <v>71</v>
      </c>
      <c r="AY159" s="252" t="s">
        <v>144</v>
      </c>
    </row>
    <row r="160" spans="1:51" s="14" customFormat="1" ht="12">
      <c r="A160" s="14"/>
      <c r="B160" s="242"/>
      <c r="C160" s="243"/>
      <c r="D160" s="233" t="s">
        <v>156</v>
      </c>
      <c r="E160" s="244" t="s">
        <v>19</v>
      </c>
      <c r="F160" s="245" t="s">
        <v>217</v>
      </c>
      <c r="G160" s="243"/>
      <c r="H160" s="246">
        <v>1.98</v>
      </c>
      <c r="I160" s="247"/>
      <c r="J160" s="243"/>
      <c r="K160" s="243"/>
      <c r="L160" s="248"/>
      <c r="M160" s="249"/>
      <c r="N160" s="250"/>
      <c r="O160" s="250"/>
      <c r="P160" s="250"/>
      <c r="Q160" s="250"/>
      <c r="R160" s="250"/>
      <c r="S160" s="250"/>
      <c r="T160" s="251"/>
      <c r="U160" s="14"/>
      <c r="V160" s="14"/>
      <c r="W160" s="14"/>
      <c r="X160" s="14"/>
      <c r="Y160" s="14"/>
      <c r="Z160" s="14"/>
      <c r="AA160" s="14"/>
      <c r="AB160" s="14"/>
      <c r="AC160" s="14"/>
      <c r="AD160" s="14"/>
      <c r="AE160" s="14"/>
      <c r="AT160" s="252" t="s">
        <v>156</v>
      </c>
      <c r="AU160" s="252" t="s">
        <v>81</v>
      </c>
      <c r="AV160" s="14" t="s">
        <v>81</v>
      </c>
      <c r="AW160" s="14" t="s">
        <v>33</v>
      </c>
      <c r="AX160" s="14" t="s">
        <v>71</v>
      </c>
      <c r="AY160" s="252" t="s">
        <v>144</v>
      </c>
    </row>
    <row r="161" spans="1:51" s="14" customFormat="1" ht="12">
      <c r="A161" s="14"/>
      <c r="B161" s="242"/>
      <c r="C161" s="243"/>
      <c r="D161" s="233" t="s">
        <v>156</v>
      </c>
      <c r="E161" s="244" t="s">
        <v>19</v>
      </c>
      <c r="F161" s="245" t="s">
        <v>217</v>
      </c>
      <c r="G161" s="243"/>
      <c r="H161" s="246">
        <v>1.98</v>
      </c>
      <c r="I161" s="247"/>
      <c r="J161" s="243"/>
      <c r="K161" s="243"/>
      <c r="L161" s="248"/>
      <c r="M161" s="249"/>
      <c r="N161" s="250"/>
      <c r="O161" s="250"/>
      <c r="P161" s="250"/>
      <c r="Q161" s="250"/>
      <c r="R161" s="250"/>
      <c r="S161" s="250"/>
      <c r="T161" s="251"/>
      <c r="U161" s="14"/>
      <c r="V161" s="14"/>
      <c r="W161" s="14"/>
      <c r="X161" s="14"/>
      <c r="Y161" s="14"/>
      <c r="Z161" s="14"/>
      <c r="AA161" s="14"/>
      <c r="AB161" s="14"/>
      <c r="AC161" s="14"/>
      <c r="AD161" s="14"/>
      <c r="AE161" s="14"/>
      <c r="AT161" s="252" t="s">
        <v>156</v>
      </c>
      <c r="AU161" s="252" t="s">
        <v>81</v>
      </c>
      <c r="AV161" s="14" t="s">
        <v>81</v>
      </c>
      <c r="AW161" s="14" t="s">
        <v>33</v>
      </c>
      <c r="AX161" s="14" t="s">
        <v>71</v>
      </c>
      <c r="AY161" s="252" t="s">
        <v>144</v>
      </c>
    </row>
    <row r="162" spans="1:51" s="14" customFormat="1" ht="12">
      <c r="A162" s="14"/>
      <c r="B162" s="242"/>
      <c r="C162" s="243"/>
      <c r="D162" s="233" t="s">
        <v>156</v>
      </c>
      <c r="E162" s="244" t="s">
        <v>19</v>
      </c>
      <c r="F162" s="245" t="s">
        <v>217</v>
      </c>
      <c r="G162" s="243"/>
      <c r="H162" s="246">
        <v>1.98</v>
      </c>
      <c r="I162" s="247"/>
      <c r="J162" s="243"/>
      <c r="K162" s="243"/>
      <c r="L162" s="248"/>
      <c r="M162" s="249"/>
      <c r="N162" s="250"/>
      <c r="O162" s="250"/>
      <c r="P162" s="250"/>
      <c r="Q162" s="250"/>
      <c r="R162" s="250"/>
      <c r="S162" s="250"/>
      <c r="T162" s="251"/>
      <c r="U162" s="14"/>
      <c r="V162" s="14"/>
      <c r="W162" s="14"/>
      <c r="X162" s="14"/>
      <c r="Y162" s="14"/>
      <c r="Z162" s="14"/>
      <c r="AA162" s="14"/>
      <c r="AB162" s="14"/>
      <c r="AC162" s="14"/>
      <c r="AD162" s="14"/>
      <c r="AE162" s="14"/>
      <c r="AT162" s="252" t="s">
        <v>156</v>
      </c>
      <c r="AU162" s="252" t="s">
        <v>81</v>
      </c>
      <c r="AV162" s="14" t="s">
        <v>81</v>
      </c>
      <c r="AW162" s="14" t="s">
        <v>33</v>
      </c>
      <c r="AX162" s="14" t="s">
        <v>71</v>
      </c>
      <c r="AY162" s="252" t="s">
        <v>144</v>
      </c>
    </row>
    <row r="163" spans="1:51" s="14" customFormat="1" ht="12">
      <c r="A163" s="14"/>
      <c r="B163" s="242"/>
      <c r="C163" s="243"/>
      <c r="D163" s="233" t="s">
        <v>156</v>
      </c>
      <c r="E163" s="244" t="s">
        <v>19</v>
      </c>
      <c r="F163" s="245" t="s">
        <v>217</v>
      </c>
      <c r="G163" s="243"/>
      <c r="H163" s="246">
        <v>1.98</v>
      </c>
      <c r="I163" s="247"/>
      <c r="J163" s="243"/>
      <c r="K163" s="243"/>
      <c r="L163" s="248"/>
      <c r="M163" s="249"/>
      <c r="N163" s="250"/>
      <c r="O163" s="250"/>
      <c r="P163" s="250"/>
      <c r="Q163" s="250"/>
      <c r="R163" s="250"/>
      <c r="S163" s="250"/>
      <c r="T163" s="251"/>
      <c r="U163" s="14"/>
      <c r="V163" s="14"/>
      <c r="W163" s="14"/>
      <c r="X163" s="14"/>
      <c r="Y163" s="14"/>
      <c r="Z163" s="14"/>
      <c r="AA163" s="14"/>
      <c r="AB163" s="14"/>
      <c r="AC163" s="14"/>
      <c r="AD163" s="14"/>
      <c r="AE163" s="14"/>
      <c r="AT163" s="252" t="s">
        <v>156</v>
      </c>
      <c r="AU163" s="252" t="s">
        <v>81</v>
      </c>
      <c r="AV163" s="14" t="s">
        <v>81</v>
      </c>
      <c r="AW163" s="14" t="s">
        <v>33</v>
      </c>
      <c r="AX163" s="14" t="s">
        <v>71</v>
      </c>
      <c r="AY163" s="252" t="s">
        <v>144</v>
      </c>
    </row>
    <row r="164" spans="1:51" s="14" customFormat="1" ht="12">
      <c r="A164" s="14"/>
      <c r="B164" s="242"/>
      <c r="C164" s="243"/>
      <c r="D164" s="233" t="s">
        <v>156</v>
      </c>
      <c r="E164" s="244" t="s">
        <v>19</v>
      </c>
      <c r="F164" s="245" t="s">
        <v>217</v>
      </c>
      <c r="G164" s="243"/>
      <c r="H164" s="246">
        <v>1.98</v>
      </c>
      <c r="I164" s="247"/>
      <c r="J164" s="243"/>
      <c r="K164" s="243"/>
      <c r="L164" s="248"/>
      <c r="M164" s="249"/>
      <c r="N164" s="250"/>
      <c r="O164" s="250"/>
      <c r="P164" s="250"/>
      <c r="Q164" s="250"/>
      <c r="R164" s="250"/>
      <c r="S164" s="250"/>
      <c r="T164" s="251"/>
      <c r="U164" s="14"/>
      <c r="V164" s="14"/>
      <c r="W164" s="14"/>
      <c r="X164" s="14"/>
      <c r="Y164" s="14"/>
      <c r="Z164" s="14"/>
      <c r="AA164" s="14"/>
      <c r="AB164" s="14"/>
      <c r="AC164" s="14"/>
      <c r="AD164" s="14"/>
      <c r="AE164" s="14"/>
      <c r="AT164" s="252" t="s">
        <v>156</v>
      </c>
      <c r="AU164" s="252" t="s">
        <v>81</v>
      </c>
      <c r="AV164" s="14" t="s">
        <v>81</v>
      </c>
      <c r="AW164" s="14" t="s">
        <v>33</v>
      </c>
      <c r="AX164" s="14" t="s">
        <v>71</v>
      </c>
      <c r="AY164" s="252" t="s">
        <v>144</v>
      </c>
    </row>
    <row r="165" spans="1:51" s="14" customFormat="1" ht="12">
      <c r="A165" s="14"/>
      <c r="B165" s="242"/>
      <c r="C165" s="243"/>
      <c r="D165" s="233" t="s">
        <v>156</v>
      </c>
      <c r="E165" s="244" t="s">
        <v>19</v>
      </c>
      <c r="F165" s="245" t="s">
        <v>217</v>
      </c>
      <c r="G165" s="243"/>
      <c r="H165" s="246">
        <v>1.98</v>
      </c>
      <c r="I165" s="247"/>
      <c r="J165" s="243"/>
      <c r="K165" s="243"/>
      <c r="L165" s="248"/>
      <c r="M165" s="249"/>
      <c r="N165" s="250"/>
      <c r="O165" s="250"/>
      <c r="P165" s="250"/>
      <c r="Q165" s="250"/>
      <c r="R165" s="250"/>
      <c r="S165" s="250"/>
      <c r="T165" s="251"/>
      <c r="U165" s="14"/>
      <c r="V165" s="14"/>
      <c r="W165" s="14"/>
      <c r="X165" s="14"/>
      <c r="Y165" s="14"/>
      <c r="Z165" s="14"/>
      <c r="AA165" s="14"/>
      <c r="AB165" s="14"/>
      <c r="AC165" s="14"/>
      <c r="AD165" s="14"/>
      <c r="AE165" s="14"/>
      <c r="AT165" s="252" t="s">
        <v>156</v>
      </c>
      <c r="AU165" s="252" t="s">
        <v>81</v>
      </c>
      <c r="AV165" s="14" t="s">
        <v>81</v>
      </c>
      <c r="AW165" s="14" t="s">
        <v>33</v>
      </c>
      <c r="AX165" s="14" t="s">
        <v>71</v>
      </c>
      <c r="AY165" s="252" t="s">
        <v>144</v>
      </c>
    </row>
    <row r="166" spans="1:51" s="14" customFormat="1" ht="12">
      <c r="A166" s="14"/>
      <c r="B166" s="242"/>
      <c r="C166" s="243"/>
      <c r="D166" s="233" t="s">
        <v>156</v>
      </c>
      <c r="E166" s="244" t="s">
        <v>19</v>
      </c>
      <c r="F166" s="245" t="s">
        <v>217</v>
      </c>
      <c r="G166" s="243"/>
      <c r="H166" s="246">
        <v>1.98</v>
      </c>
      <c r="I166" s="247"/>
      <c r="J166" s="243"/>
      <c r="K166" s="243"/>
      <c r="L166" s="248"/>
      <c r="M166" s="249"/>
      <c r="N166" s="250"/>
      <c r="O166" s="250"/>
      <c r="P166" s="250"/>
      <c r="Q166" s="250"/>
      <c r="R166" s="250"/>
      <c r="S166" s="250"/>
      <c r="T166" s="251"/>
      <c r="U166" s="14"/>
      <c r="V166" s="14"/>
      <c r="W166" s="14"/>
      <c r="X166" s="14"/>
      <c r="Y166" s="14"/>
      <c r="Z166" s="14"/>
      <c r="AA166" s="14"/>
      <c r="AB166" s="14"/>
      <c r="AC166" s="14"/>
      <c r="AD166" s="14"/>
      <c r="AE166" s="14"/>
      <c r="AT166" s="252" t="s">
        <v>156</v>
      </c>
      <c r="AU166" s="252" t="s">
        <v>81</v>
      </c>
      <c r="AV166" s="14" t="s">
        <v>81</v>
      </c>
      <c r="AW166" s="14" t="s">
        <v>33</v>
      </c>
      <c r="AX166" s="14" t="s">
        <v>71</v>
      </c>
      <c r="AY166" s="252" t="s">
        <v>144</v>
      </c>
    </row>
    <row r="167" spans="1:51" s="14" customFormat="1" ht="12">
      <c r="A167" s="14"/>
      <c r="B167" s="242"/>
      <c r="C167" s="243"/>
      <c r="D167" s="233" t="s">
        <v>156</v>
      </c>
      <c r="E167" s="244" t="s">
        <v>19</v>
      </c>
      <c r="F167" s="245" t="s">
        <v>217</v>
      </c>
      <c r="G167" s="243"/>
      <c r="H167" s="246">
        <v>1.98</v>
      </c>
      <c r="I167" s="247"/>
      <c r="J167" s="243"/>
      <c r="K167" s="243"/>
      <c r="L167" s="248"/>
      <c r="M167" s="249"/>
      <c r="N167" s="250"/>
      <c r="O167" s="250"/>
      <c r="P167" s="250"/>
      <c r="Q167" s="250"/>
      <c r="R167" s="250"/>
      <c r="S167" s="250"/>
      <c r="T167" s="251"/>
      <c r="U167" s="14"/>
      <c r="V167" s="14"/>
      <c r="W167" s="14"/>
      <c r="X167" s="14"/>
      <c r="Y167" s="14"/>
      <c r="Z167" s="14"/>
      <c r="AA167" s="14"/>
      <c r="AB167" s="14"/>
      <c r="AC167" s="14"/>
      <c r="AD167" s="14"/>
      <c r="AE167" s="14"/>
      <c r="AT167" s="252" t="s">
        <v>156</v>
      </c>
      <c r="AU167" s="252" t="s">
        <v>81</v>
      </c>
      <c r="AV167" s="14" t="s">
        <v>81</v>
      </c>
      <c r="AW167" s="14" t="s">
        <v>33</v>
      </c>
      <c r="AX167" s="14" t="s">
        <v>71</v>
      </c>
      <c r="AY167" s="252" t="s">
        <v>144</v>
      </c>
    </row>
    <row r="168" spans="1:51" s="15" customFormat="1" ht="12">
      <c r="A168" s="15"/>
      <c r="B168" s="253"/>
      <c r="C168" s="254"/>
      <c r="D168" s="233" t="s">
        <v>156</v>
      </c>
      <c r="E168" s="255" t="s">
        <v>19</v>
      </c>
      <c r="F168" s="256" t="s">
        <v>159</v>
      </c>
      <c r="G168" s="254"/>
      <c r="H168" s="257">
        <v>25.503000000000004</v>
      </c>
      <c r="I168" s="258"/>
      <c r="J168" s="254"/>
      <c r="K168" s="254"/>
      <c r="L168" s="259"/>
      <c r="M168" s="260"/>
      <c r="N168" s="261"/>
      <c r="O168" s="261"/>
      <c r="P168" s="261"/>
      <c r="Q168" s="261"/>
      <c r="R168" s="261"/>
      <c r="S168" s="261"/>
      <c r="T168" s="262"/>
      <c r="U168" s="15"/>
      <c r="V168" s="15"/>
      <c r="W168" s="15"/>
      <c r="X168" s="15"/>
      <c r="Y168" s="15"/>
      <c r="Z168" s="15"/>
      <c r="AA168" s="15"/>
      <c r="AB168" s="15"/>
      <c r="AC168" s="15"/>
      <c r="AD168" s="15"/>
      <c r="AE168" s="15"/>
      <c r="AT168" s="263" t="s">
        <v>156</v>
      </c>
      <c r="AU168" s="263" t="s">
        <v>81</v>
      </c>
      <c r="AV168" s="15" t="s">
        <v>152</v>
      </c>
      <c r="AW168" s="15" t="s">
        <v>33</v>
      </c>
      <c r="AX168" s="15" t="s">
        <v>79</v>
      </c>
      <c r="AY168" s="263" t="s">
        <v>144</v>
      </c>
    </row>
    <row r="169" spans="1:65" s="2" customFormat="1" ht="24.15" customHeight="1">
      <c r="A169" s="39"/>
      <c r="B169" s="40"/>
      <c r="C169" s="213" t="s">
        <v>160</v>
      </c>
      <c r="D169" s="213" t="s">
        <v>147</v>
      </c>
      <c r="E169" s="214" t="s">
        <v>218</v>
      </c>
      <c r="F169" s="215" t="s">
        <v>219</v>
      </c>
      <c r="G169" s="216" t="s">
        <v>150</v>
      </c>
      <c r="H169" s="217">
        <v>35.75</v>
      </c>
      <c r="I169" s="218"/>
      <c r="J169" s="219">
        <f>ROUND(I169*H169,2)</f>
        <v>0</v>
      </c>
      <c r="K169" s="215" t="s">
        <v>151</v>
      </c>
      <c r="L169" s="45"/>
      <c r="M169" s="220" t="s">
        <v>19</v>
      </c>
      <c r="N169" s="221" t="s">
        <v>42</v>
      </c>
      <c r="O169" s="85"/>
      <c r="P169" s="222">
        <f>O169*H169</f>
        <v>0</v>
      </c>
      <c r="Q169" s="222">
        <v>0</v>
      </c>
      <c r="R169" s="222">
        <f>Q169*H169</f>
        <v>0</v>
      </c>
      <c r="S169" s="222">
        <v>0.063</v>
      </c>
      <c r="T169" s="223">
        <f>S169*H169</f>
        <v>2.25225</v>
      </c>
      <c r="U169" s="39"/>
      <c r="V169" s="39"/>
      <c r="W169" s="39"/>
      <c r="X169" s="39"/>
      <c r="Y169" s="39"/>
      <c r="Z169" s="39"/>
      <c r="AA169" s="39"/>
      <c r="AB169" s="39"/>
      <c r="AC169" s="39"/>
      <c r="AD169" s="39"/>
      <c r="AE169" s="39"/>
      <c r="AR169" s="224" t="s">
        <v>152</v>
      </c>
      <c r="AT169" s="224" t="s">
        <v>147</v>
      </c>
      <c r="AU169" s="224" t="s">
        <v>81</v>
      </c>
      <c r="AY169" s="18" t="s">
        <v>144</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152</v>
      </c>
      <c r="BM169" s="224" t="s">
        <v>220</v>
      </c>
    </row>
    <row r="170" spans="1:47" s="2" customFormat="1" ht="12">
      <c r="A170" s="39"/>
      <c r="B170" s="40"/>
      <c r="C170" s="41"/>
      <c r="D170" s="226" t="s">
        <v>154</v>
      </c>
      <c r="E170" s="41"/>
      <c r="F170" s="227" t="s">
        <v>221</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154</v>
      </c>
      <c r="AU170" s="18" t="s">
        <v>81</v>
      </c>
    </row>
    <row r="171" spans="1:51" s="13" customFormat="1" ht="12">
      <c r="A171" s="13"/>
      <c r="B171" s="231"/>
      <c r="C171" s="232"/>
      <c r="D171" s="233" t="s">
        <v>156</v>
      </c>
      <c r="E171" s="234" t="s">
        <v>19</v>
      </c>
      <c r="F171" s="235" t="s">
        <v>157</v>
      </c>
      <c r="G171" s="232"/>
      <c r="H171" s="234" t="s">
        <v>19</v>
      </c>
      <c r="I171" s="236"/>
      <c r="J171" s="232"/>
      <c r="K171" s="232"/>
      <c r="L171" s="237"/>
      <c r="M171" s="238"/>
      <c r="N171" s="239"/>
      <c r="O171" s="239"/>
      <c r="P171" s="239"/>
      <c r="Q171" s="239"/>
      <c r="R171" s="239"/>
      <c r="S171" s="239"/>
      <c r="T171" s="240"/>
      <c r="U171" s="13"/>
      <c r="V171" s="13"/>
      <c r="W171" s="13"/>
      <c r="X171" s="13"/>
      <c r="Y171" s="13"/>
      <c r="Z171" s="13"/>
      <c r="AA171" s="13"/>
      <c r="AB171" s="13"/>
      <c r="AC171" s="13"/>
      <c r="AD171" s="13"/>
      <c r="AE171" s="13"/>
      <c r="AT171" s="241" t="s">
        <v>156</v>
      </c>
      <c r="AU171" s="241" t="s">
        <v>81</v>
      </c>
      <c r="AV171" s="13" t="s">
        <v>79</v>
      </c>
      <c r="AW171" s="13" t="s">
        <v>33</v>
      </c>
      <c r="AX171" s="13" t="s">
        <v>71</v>
      </c>
      <c r="AY171" s="241" t="s">
        <v>144</v>
      </c>
    </row>
    <row r="172" spans="1:51" s="14" customFormat="1" ht="12">
      <c r="A172" s="14"/>
      <c r="B172" s="242"/>
      <c r="C172" s="243"/>
      <c r="D172" s="233" t="s">
        <v>156</v>
      </c>
      <c r="E172" s="244" t="s">
        <v>19</v>
      </c>
      <c r="F172" s="245" t="s">
        <v>222</v>
      </c>
      <c r="G172" s="243"/>
      <c r="H172" s="246">
        <v>2.75</v>
      </c>
      <c r="I172" s="247"/>
      <c r="J172" s="243"/>
      <c r="K172" s="243"/>
      <c r="L172" s="248"/>
      <c r="M172" s="249"/>
      <c r="N172" s="250"/>
      <c r="O172" s="250"/>
      <c r="P172" s="250"/>
      <c r="Q172" s="250"/>
      <c r="R172" s="250"/>
      <c r="S172" s="250"/>
      <c r="T172" s="251"/>
      <c r="U172" s="14"/>
      <c r="V172" s="14"/>
      <c r="W172" s="14"/>
      <c r="X172" s="14"/>
      <c r="Y172" s="14"/>
      <c r="Z172" s="14"/>
      <c r="AA172" s="14"/>
      <c r="AB172" s="14"/>
      <c r="AC172" s="14"/>
      <c r="AD172" s="14"/>
      <c r="AE172" s="14"/>
      <c r="AT172" s="252" t="s">
        <v>156</v>
      </c>
      <c r="AU172" s="252" t="s">
        <v>81</v>
      </c>
      <c r="AV172" s="14" t="s">
        <v>81</v>
      </c>
      <c r="AW172" s="14" t="s">
        <v>33</v>
      </c>
      <c r="AX172" s="14" t="s">
        <v>71</v>
      </c>
      <c r="AY172" s="252" t="s">
        <v>144</v>
      </c>
    </row>
    <row r="173" spans="1:51" s="14" customFormat="1" ht="12">
      <c r="A173" s="14"/>
      <c r="B173" s="242"/>
      <c r="C173" s="243"/>
      <c r="D173" s="233" t="s">
        <v>156</v>
      </c>
      <c r="E173" s="244" t="s">
        <v>19</v>
      </c>
      <c r="F173" s="245" t="s">
        <v>222</v>
      </c>
      <c r="G173" s="243"/>
      <c r="H173" s="246">
        <v>2.75</v>
      </c>
      <c r="I173" s="247"/>
      <c r="J173" s="243"/>
      <c r="K173" s="243"/>
      <c r="L173" s="248"/>
      <c r="M173" s="249"/>
      <c r="N173" s="250"/>
      <c r="O173" s="250"/>
      <c r="P173" s="250"/>
      <c r="Q173" s="250"/>
      <c r="R173" s="250"/>
      <c r="S173" s="250"/>
      <c r="T173" s="251"/>
      <c r="U173" s="14"/>
      <c r="V173" s="14"/>
      <c r="W173" s="14"/>
      <c r="X173" s="14"/>
      <c r="Y173" s="14"/>
      <c r="Z173" s="14"/>
      <c r="AA173" s="14"/>
      <c r="AB173" s="14"/>
      <c r="AC173" s="14"/>
      <c r="AD173" s="14"/>
      <c r="AE173" s="14"/>
      <c r="AT173" s="252" t="s">
        <v>156</v>
      </c>
      <c r="AU173" s="252" t="s">
        <v>81</v>
      </c>
      <c r="AV173" s="14" t="s">
        <v>81</v>
      </c>
      <c r="AW173" s="14" t="s">
        <v>33</v>
      </c>
      <c r="AX173" s="14" t="s">
        <v>71</v>
      </c>
      <c r="AY173" s="252" t="s">
        <v>144</v>
      </c>
    </row>
    <row r="174" spans="1:51" s="14" customFormat="1" ht="12">
      <c r="A174" s="14"/>
      <c r="B174" s="242"/>
      <c r="C174" s="243"/>
      <c r="D174" s="233" t="s">
        <v>156</v>
      </c>
      <c r="E174" s="244" t="s">
        <v>19</v>
      </c>
      <c r="F174" s="245" t="s">
        <v>223</v>
      </c>
      <c r="G174" s="243"/>
      <c r="H174" s="246">
        <v>2.64</v>
      </c>
      <c r="I174" s="247"/>
      <c r="J174" s="243"/>
      <c r="K174" s="243"/>
      <c r="L174" s="248"/>
      <c r="M174" s="249"/>
      <c r="N174" s="250"/>
      <c r="O174" s="250"/>
      <c r="P174" s="250"/>
      <c r="Q174" s="250"/>
      <c r="R174" s="250"/>
      <c r="S174" s="250"/>
      <c r="T174" s="251"/>
      <c r="U174" s="14"/>
      <c r="V174" s="14"/>
      <c r="W174" s="14"/>
      <c r="X174" s="14"/>
      <c r="Y174" s="14"/>
      <c r="Z174" s="14"/>
      <c r="AA174" s="14"/>
      <c r="AB174" s="14"/>
      <c r="AC174" s="14"/>
      <c r="AD174" s="14"/>
      <c r="AE174" s="14"/>
      <c r="AT174" s="252" t="s">
        <v>156</v>
      </c>
      <c r="AU174" s="252" t="s">
        <v>81</v>
      </c>
      <c r="AV174" s="14" t="s">
        <v>81</v>
      </c>
      <c r="AW174" s="14" t="s">
        <v>33</v>
      </c>
      <c r="AX174" s="14" t="s">
        <v>71</v>
      </c>
      <c r="AY174" s="252" t="s">
        <v>144</v>
      </c>
    </row>
    <row r="175" spans="1:51" s="14" customFormat="1" ht="12">
      <c r="A175" s="14"/>
      <c r="B175" s="242"/>
      <c r="C175" s="243"/>
      <c r="D175" s="233" t="s">
        <v>156</v>
      </c>
      <c r="E175" s="244" t="s">
        <v>19</v>
      </c>
      <c r="F175" s="245" t="s">
        <v>224</v>
      </c>
      <c r="G175" s="243"/>
      <c r="H175" s="246">
        <v>2.97</v>
      </c>
      <c r="I175" s="247"/>
      <c r="J175" s="243"/>
      <c r="K175" s="243"/>
      <c r="L175" s="248"/>
      <c r="M175" s="249"/>
      <c r="N175" s="250"/>
      <c r="O175" s="250"/>
      <c r="P175" s="250"/>
      <c r="Q175" s="250"/>
      <c r="R175" s="250"/>
      <c r="S175" s="250"/>
      <c r="T175" s="251"/>
      <c r="U175" s="14"/>
      <c r="V175" s="14"/>
      <c r="W175" s="14"/>
      <c r="X175" s="14"/>
      <c r="Y175" s="14"/>
      <c r="Z175" s="14"/>
      <c r="AA175" s="14"/>
      <c r="AB175" s="14"/>
      <c r="AC175" s="14"/>
      <c r="AD175" s="14"/>
      <c r="AE175" s="14"/>
      <c r="AT175" s="252" t="s">
        <v>156</v>
      </c>
      <c r="AU175" s="252" t="s">
        <v>81</v>
      </c>
      <c r="AV175" s="14" t="s">
        <v>81</v>
      </c>
      <c r="AW175" s="14" t="s">
        <v>33</v>
      </c>
      <c r="AX175" s="14" t="s">
        <v>71</v>
      </c>
      <c r="AY175" s="252" t="s">
        <v>144</v>
      </c>
    </row>
    <row r="176" spans="1:51" s="14" customFormat="1" ht="12">
      <c r="A176" s="14"/>
      <c r="B176" s="242"/>
      <c r="C176" s="243"/>
      <c r="D176" s="233" t="s">
        <v>156</v>
      </c>
      <c r="E176" s="244" t="s">
        <v>19</v>
      </c>
      <c r="F176" s="245" t="s">
        <v>225</v>
      </c>
      <c r="G176" s="243"/>
      <c r="H176" s="246">
        <v>3.08</v>
      </c>
      <c r="I176" s="247"/>
      <c r="J176" s="243"/>
      <c r="K176" s="243"/>
      <c r="L176" s="248"/>
      <c r="M176" s="249"/>
      <c r="N176" s="250"/>
      <c r="O176" s="250"/>
      <c r="P176" s="250"/>
      <c r="Q176" s="250"/>
      <c r="R176" s="250"/>
      <c r="S176" s="250"/>
      <c r="T176" s="251"/>
      <c r="U176" s="14"/>
      <c r="V176" s="14"/>
      <c r="W176" s="14"/>
      <c r="X176" s="14"/>
      <c r="Y176" s="14"/>
      <c r="Z176" s="14"/>
      <c r="AA176" s="14"/>
      <c r="AB176" s="14"/>
      <c r="AC176" s="14"/>
      <c r="AD176" s="14"/>
      <c r="AE176" s="14"/>
      <c r="AT176" s="252" t="s">
        <v>156</v>
      </c>
      <c r="AU176" s="252" t="s">
        <v>81</v>
      </c>
      <c r="AV176" s="14" t="s">
        <v>81</v>
      </c>
      <c r="AW176" s="14" t="s">
        <v>33</v>
      </c>
      <c r="AX176" s="14" t="s">
        <v>71</v>
      </c>
      <c r="AY176" s="252" t="s">
        <v>144</v>
      </c>
    </row>
    <row r="177" spans="1:51" s="14" customFormat="1" ht="12">
      <c r="A177" s="14"/>
      <c r="B177" s="242"/>
      <c r="C177" s="243"/>
      <c r="D177" s="233" t="s">
        <v>156</v>
      </c>
      <c r="E177" s="244" t="s">
        <v>19</v>
      </c>
      <c r="F177" s="245" t="s">
        <v>225</v>
      </c>
      <c r="G177" s="243"/>
      <c r="H177" s="246">
        <v>3.08</v>
      </c>
      <c r="I177" s="247"/>
      <c r="J177" s="243"/>
      <c r="K177" s="243"/>
      <c r="L177" s="248"/>
      <c r="M177" s="249"/>
      <c r="N177" s="250"/>
      <c r="O177" s="250"/>
      <c r="P177" s="250"/>
      <c r="Q177" s="250"/>
      <c r="R177" s="250"/>
      <c r="S177" s="250"/>
      <c r="T177" s="251"/>
      <c r="U177" s="14"/>
      <c r="V177" s="14"/>
      <c r="W177" s="14"/>
      <c r="X177" s="14"/>
      <c r="Y177" s="14"/>
      <c r="Z177" s="14"/>
      <c r="AA177" s="14"/>
      <c r="AB177" s="14"/>
      <c r="AC177" s="14"/>
      <c r="AD177" s="14"/>
      <c r="AE177" s="14"/>
      <c r="AT177" s="252" t="s">
        <v>156</v>
      </c>
      <c r="AU177" s="252" t="s">
        <v>81</v>
      </c>
      <c r="AV177" s="14" t="s">
        <v>81</v>
      </c>
      <c r="AW177" s="14" t="s">
        <v>33</v>
      </c>
      <c r="AX177" s="14" t="s">
        <v>71</v>
      </c>
      <c r="AY177" s="252" t="s">
        <v>144</v>
      </c>
    </row>
    <row r="178" spans="1:51" s="14" customFormat="1" ht="12">
      <c r="A178" s="14"/>
      <c r="B178" s="242"/>
      <c r="C178" s="243"/>
      <c r="D178" s="233" t="s">
        <v>156</v>
      </c>
      <c r="E178" s="244" t="s">
        <v>19</v>
      </c>
      <c r="F178" s="245" t="s">
        <v>225</v>
      </c>
      <c r="G178" s="243"/>
      <c r="H178" s="246">
        <v>3.08</v>
      </c>
      <c r="I178" s="247"/>
      <c r="J178" s="243"/>
      <c r="K178" s="243"/>
      <c r="L178" s="248"/>
      <c r="M178" s="249"/>
      <c r="N178" s="250"/>
      <c r="O178" s="250"/>
      <c r="P178" s="250"/>
      <c r="Q178" s="250"/>
      <c r="R178" s="250"/>
      <c r="S178" s="250"/>
      <c r="T178" s="251"/>
      <c r="U178" s="14"/>
      <c r="V178" s="14"/>
      <c r="W178" s="14"/>
      <c r="X178" s="14"/>
      <c r="Y178" s="14"/>
      <c r="Z178" s="14"/>
      <c r="AA178" s="14"/>
      <c r="AB178" s="14"/>
      <c r="AC178" s="14"/>
      <c r="AD178" s="14"/>
      <c r="AE178" s="14"/>
      <c r="AT178" s="252" t="s">
        <v>156</v>
      </c>
      <c r="AU178" s="252" t="s">
        <v>81</v>
      </c>
      <c r="AV178" s="14" t="s">
        <v>81</v>
      </c>
      <c r="AW178" s="14" t="s">
        <v>33</v>
      </c>
      <c r="AX178" s="14" t="s">
        <v>71</v>
      </c>
      <c r="AY178" s="252" t="s">
        <v>144</v>
      </c>
    </row>
    <row r="179" spans="1:51" s="14" customFormat="1" ht="12">
      <c r="A179" s="14"/>
      <c r="B179" s="242"/>
      <c r="C179" s="243"/>
      <c r="D179" s="233" t="s">
        <v>156</v>
      </c>
      <c r="E179" s="244" t="s">
        <v>19</v>
      </c>
      <c r="F179" s="245" t="s">
        <v>225</v>
      </c>
      <c r="G179" s="243"/>
      <c r="H179" s="246">
        <v>3.08</v>
      </c>
      <c r="I179" s="247"/>
      <c r="J179" s="243"/>
      <c r="K179" s="243"/>
      <c r="L179" s="248"/>
      <c r="M179" s="249"/>
      <c r="N179" s="250"/>
      <c r="O179" s="250"/>
      <c r="P179" s="250"/>
      <c r="Q179" s="250"/>
      <c r="R179" s="250"/>
      <c r="S179" s="250"/>
      <c r="T179" s="251"/>
      <c r="U179" s="14"/>
      <c r="V179" s="14"/>
      <c r="W179" s="14"/>
      <c r="X179" s="14"/>
      <c r="Y179" s="14"/>
      <c r="Z179" s="14"/>
      <c r="AA179" s="14"/>
      <c r="AB179" s="14"/>
      <c r="AC179" s="14"/>
      <c r="AD179" s="14"/>
      <c r="AE179" s="14"/>
      <c r="AT179" s="252" t="s">
        <v>156</v>
      </c>
      <c r="AU179" s="252" t="s">
        <v>81</v>
      </c>
      <c r="AV179" s="14" t="s">
        <v>81</v>
      </c>
      <c r="AW179" s="14" t="s">
        <v>33</v>
      </c>
      <c r="AX179" s="14" t="s">
        <v>71</v>
      </c>
      <c r="AY179" s="252" t="s">
        <v>144</v>
      </c>
    </row>
    <row r="180" spans="1:51" s="14" customFormat="1" ht="12">
      <c r="A180" s="14"/>
      <c r="B180" s="242"/>
      <c r="C180" s="243"/>
      <c r="D180" s="233" t="s">
        <v>156</v>
      </c>
      <c r="E180" s="244" t="s">
        <v>19</v>
      </c>
      <c r="F180" s="245" t="s">
        <v>225</v>
      </c>
      <c r="G180" s="243"/>
      <c r="H180" s="246">
        <v>3.08</v>
      </c>
      <c r="I180" s="247"/>
      <c r="J180" s="243"/>
      <c r="K180" s="243"/>
      <c r="L180" s="248"/>
      <c r="M180" s="249"/>
      <c r="N180" s="250"/>
      <c r="O180" s="250"/>
      <c r="P180" s="250"/>
      <c r="Q180" s="250"/>
      <c r="R180" s="250"/>
      <c r="S180" s="250"/>
      <c r="T180" s="251"/>
      <c r="U180" s="14"/>
      <c r="V180" s="14"/>
      <c r="W180" s="14"/>
      <c r="X180" s="14"/>
      <c r="Y180" s="14"/>
      <c r="Z180" s="14"/>
      <c r="AA180" s="14"/>
      <c r="AB180" s="14"/>
      <c r="AC180" s="14"/>
      <c r="AD180" s="14"/>
      <c r="AE180" s="14"/>
      <c r="AT180" s="252" t="s">
        <v>156</v>
      </c>
      <c r="AU180" s="252" t="s">
        <v>81</v>
      </c>
      <c r="AV180" s="14" t="s">
        <v>81</v>
      </c>
      <c r="AW180" s="14" t="s">
        <v>33</v>
      </c>
      <c r="AX180" s="14" t="s">
        <v>71</v>
      </c>
      <c r="AY180" s="252" t="s">
        <v>144</v>
      </c>
    </row>
    <row r="181" spans="1:51" s="14" customFormat="1" ht="12">
      <c r="A181" s="14"/>
      <c r="B181" s="242"/>
      <c r="C181" s="243"/>
      <c r="D181" s="233" t="s">
        <v>156</v>
      </c>
      <c r="E181" s="244" t="s">
        <v>19</v>
      </c>
      <c r="F181" s="245" t="s">
        <v>225</v>
      </c>
      <c r="G181" s="243"/>
      <c r="H181" s="246">
        <v>3.08</v>
      </c>
      <c r="I181" s="247"/>
      <c r="J181" s="243"/>
      <c r="K181" s="243"/>
      <c r="L181" s="248"/>
      <c r="M181" s="249"/>
      <c r="N181" s="250"/>
      <c r="O181" s="250"/>
      <c r="P181" s="250"/>
      <c r="Q181" s="250"/>
      <c r="R181" s="250"/>
      <c r="S181" s="250"/>
      <c r="T181" s="251"/>
      <c r="U181" s="14"/>
      <c r="V181" s="14"/>
      <c r="W181" s="14"/>
      <c r="X181" s="14"/>
      <c r="Y181" s="14"/>
      <c r="Z181" s="14"/>
      <c r="AA181" s="14"/>
      <c r="AB181" s="14"/>
      <c r="AC181" s="14"/>
      <c r="AD181" s="14"/>
      <c r="AE181" s="14"/>
      <c r="AT181" s="252" t="s">
        <v>156</v>
      </c>
      <c r="AU181" s="252" t="s">
        <v>81</v>
      </c>
      <c r="AV181" s="14" t="s">
        <v>81</v>
      </c>
      <c r="AW181" s="14" t="s">
        <v>33</v>
      </c>
      <c r="AX181" s="14" t="s">
        <v>71</v>
      </c>
      <c r="AY181" s="252" t="s">
        <v>144</v>
      </c>
    </row>
    <row r="182" spans="1:51" s="14" customFormat="1" ht="12">
      <c r="A182" s="14"/>
      <c r="B182" s="242"/>
      <c r="C182" s="243"/>
      <c r="D182" s="233" t="s">
        <v>156</v>
      </c>
      <c r="E182" s="244" t="s">
        <v>19</v>
      </c>
      <c r="F182" s="245" t="s">
        <v>225</v>
      </c>
      <c r="G182" s="243"/>
      <c r="H182" s="246">
        <v>3.08</v>
      </c>
      <c r="I182" s="247"/>
      <c r="J182" s="243"/>
      <c r="K182" s="243"/>
      <c r="L182" s="248"/>
      <c r="M182" s="249"/>
      <c r="N182" s="250"/>
      <c r="O182" s="250"/>
      <c r="P182" s="250"/>
      <c r="Q182" s="250"/>
      <c r="R182" s="250"/>
      <c r="S182" s="250"/>
      <c r="T182" s="251"/>
      <c r="U182" s="14"/>
      <c r="V182" s="14"/>
      <c r="W182" s="14"/>
      <c r="X182" s="14"/>
      <c r="Y182" s="14"/>
      <c r="Z182" s="14"/>
      <c r="AA182" s="14"/>
      <c r="AB182" s="14"/>
      <c r="AC182" s="14"/>
      <c r="AD182" s="14"/>
      <c r="AE182" s="14"/>
      <c r="AT182" s="252" t="s">
        <v>156</v>
      </c>
      <c r="AU182" s="252" t="s">
        <v>81</v>
      </c>
      <c r="AV182" s="14" t="s">
        <v>81</v>
      </c>
      <c r="AW182" s="14" t="s">
        <v>33</v>
      </c>
      <c r="AX182" s="14" t="s">
        <v>71</v>
      </c>
      <c r="AY182" s="252" t="s">
        <v>144</v>
      </c>
    </row>
    <row r="183" spans="1:51" s="14" customFormat="1" ht="12">
      <c r="A183" s="14"/>
      <c r="B183" s="242"/>
      <c r="C183" s="243"/>
      <c r="D183" s="233" t="s">
        <v>156</v>
      </c>
      <c r="E183" s="244" t="s">
        <v>19</v>
      </c>
      <c r="F183" s="245" t="s">
        <v>225</v>
      </c>
      <c r="G183" s="243"/>
      <c r="H183" s="246">
        <v>3.08</v>
      </c>
      <c r="I183" s="247"/>
      <c r="J183" s="243"/>
      <c r="K183" s="243"/>
      <c r="L183" s="248"/>
      <c r="M183" s="249"/>
      <c r="N183" s="250"/>
      <c r="O183" s="250"/>
      <c r="P183" s="250"/>
      <c r="Q183" s="250"/>
      <c r="R183" s="250"/>
      <c r="S183" s="250"/>
      <c r="T183" s="251"/>
      <c r="U183" s="14"/>
      <c r="V183" s="14"/>
      <c r="W183" s="14"/>
      <c r="X183" s="14"/>
      <c r="Y183" s="14"/>
      <c r="Z183" s="14"/>
      <c r="AA183" s="14"/>
      <c r="AB183" s="14"/>
      <c r="AC183" s="14"/>
      <c r="AD183" s="14"/>
      <c r="AE183" s="14"/>
      <c r="AT183" s="252" t="s">
        <v>156</v>
      </c>
      <c r="AU183" s="252" t="s">
        <v>81</v>
      </c>
      <c r="AV183" s="14" t="s">
        <v>81</v>
      </c>
      <c r="AW183" s="14" t="s">
        <v>33</v>
      </c>
      <c r="AX183" s="14" t="s">
        <v>71</v>
      </c>
      <c r="AY183" s="252" t="s">
        <v>144</v>
      </c>
    </row>
    <row r="184" spans="1:51" s="15" customFormat="1" ht="12">
      <c r="A184" s="15"/>
      <c r="B184" s="253"/>
      <c r="C184" s="254"/>
      <c r="D184" s="233" t="s">
        <v>156</v>
      </c>
      <c r="E184" s="255" t="s">
        <v>19</v>
      </c>
      <c r="F184" s="256" t="s">
        <v>159</v>
      </c>
      <c r="G184" s="254"/>
      <c r="H184" s="257">
        <v>35.74999999999999</v>
      </c>
      <c r="I184" s="258"/>
      <c r="J184" s="254"/>
      <c r="K184" s="254"/>
      <c r="L184" s="259"/>
      <c r="M184" s="260"/>
      <c r="N184" s="261"/>
      <c r="O184" s="261"/>
      <c r="P184" s="261"/>
      <c r="Q184" s="261"/>
      <c r="R184" s="261"/>
      <c r="S184" s="261"/>
      <c r="T184" s="262"/>
      <c r="U184" s="15"/>
      <c r="V184" s="15"/>
      <c r="W184" s="15"/>
      <c r="X184" s="15"/>
      <c r="Y184" s="15"/>
      <c r="Z184" s="15"/>
      <c r="AA184" s="15"/>
      <c r="AB184" s="15"/>
      <c r="AC184" s="15"/>
      <c r="AD184" s="15"/>
      <c r="AE184" s="15"/>
      <c r="AT184" s="263" t="s">
        <v>156</v>
      </c>
      <c r="AU184" s="263" t="s">
        <v>81</v>
      </c>
      <c r="AV184" s="15" t="s">
        <v>152</v>
      </c>
      <c r="AW184" s="15" t="s">
        <v>33</v>
      </c>
      <c r="AX184" s="15" t="s">
        <v>79</v>
      </c>
      <c r="AY184" s="263" t="s">
        <v>144</v>
      </c>
    </row>
    <row r="185" spans="1:63" s="12" customFormat="1" ht="22.8" customHeight="1">
      <c r="A185" s="12"/>
      <c r="B185" s="197"/>
      <c r="C185" s="198"/>
      <c r="D185" s="199" t="s">
        <v>70</v>
      </c>
      <c r="E185" s="211" t="s">
        <v>226</v>
      </c>
      <c r="F185" s="211" t="s">
        <v>227</v>
      </c>
      <c r="G185" s="198"/>
      <c r="H185" s="198"/>
      <c r="I185" s="201"/>
      <c r="J185" s="212">
        <f>BK185</f>
        <v>0</v>
      </c>
      <c r="K185" s="198"/>
      <c r="L185" s="203"/>
      <c r="M185" s="204"/>
      <c r="N185" s="205"/>
      <c r="O185" s="205"/>
      <c r="P185" s="206">
        <f>SUM(P186:P203)</f>
        <v>0</v>
      </c>
      <c r="Q185" s="205"/>
      <c r="R185" s="206">
        <f>SUM(R186:R203)</f>
        <v>0</v>
      </c>
      <c r="S185" s="205"/>
      <c r="T185" s="207">
        <f>SUM(T186:T203)</f>
        <v>0</v>
      </c>
      <c r="U185" s="12"/>
      <c r="V185" s="12"/>
      <c r="W185" s="12"/>
      <c r="X185" s="12"/>
      <c r="Y185" s="12"/>
      <c r="Z185" s="12"/>
      <c r="AA185" s="12"/>
      <c r="AB185" s="12"/>
      <c r="AC185" s="12"/>
      <c r="AD185" s="12"/>
      <c r="AE185" s="12"/>
      <c r="AR185" s="208" t="s">
        <v>79</v>
      </c>
      <c r="AT185" s="209" t="s">
        <v>70</v>
      </c>
      <c r="AU185" s="209" t="s">
        <v>79</v>
      </c>
      <c r="AY185" s="208" t="s">
        <v>144</v>
      </c>
      <c r="BK185" s="210">
        <f>SUM(BK186:BK203)</f>
        <v>0</v>
      </c>
    </row>
    <row r="186" spans="1:65" s="2" customFormat="1" ht="24.15" customHeight="1">
      <c r="A186" s="39"/>
      <c r="B186" s="40"/>
      <c r="C186" s="213" t="s">
        <v>228</v>
      </c>
      <c r="D186" s="213" t="s">
        <v>147</v>
      </c>
      <c r="E186" s="214" t="s">
        <v>229</v>
      </c>
      <c r="F186" s="215" t="s">
        <v>230</v>
      </c>
      <c r="G186" s="216" t="s">
        <v>231</v>
      </c>
      <c r="H186" s="217">
        <v>69.565</v>
      </c>
      <c r="I186" s="218"/>
      <c r="J186" s="219">
        <f>ROUND(I186*H186,2)</f>
        <v>0</v>
      </c>
      <c r="K186" s="215" t="s">
        <v>151</v>
      </c>
      <c r="L186" s="45"/>
      <c r="M186" s="220" t="s">
        <v>19</v>
      </c>
      <c r="N186" s="221" t="s">
        <v>42</v>
      </c>
      <c r="O186" s="85"/>
      <c r="P186" s="222">
        <f>O186*H186</f>
        <v>0</v>
      </c>
      <c r="Q186" s="222">
        <v>0</v>
      </c>
      <c r="R186" s="222">
        <f>Q186*H186</f>
        <v>0</v>
      </c>
      <c r="S186" s="222">
        <v>0</v>
      </c>
      <c r="T186" s="223">
        <f>S186*H186</f>
        <v>0</v>
      </c>
      <c r="U186" s="39"/>
      <c r="V186" s="39"/>
      <c r="W186" s="39"/>
      <c r="X186" s="39"/>
      <c r="Y186" s="39"/>
      <c r="Z186" s="39"/>
      <c r="AA186" s="39"/>
      <c r="AB186" s="39"/>
      <c r="AC186" s="39"/>
      <c r="AD186" s="39"/>
      <c r="AE186" s="39"/>
      <c r="AR186" s="224" t="s">
        <v>152</v>
      </c>
      <c r="AT186" s="224" t="s">
        <v>147</v>
      </c>
      <c r="AU186" s="224" t="s">
        <v>81</v>
      </c>
      <c r="AY186" s="18" t="s">
        <v>144</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152</v>
      </c>
      <c r="BM186" s="224" t="s">
        <v>232</v>
      </c>
    </row>
    <row r="187" spans="1:47" s="2" customFormat="1" ht="12">
      <c r="A187" s="39"/>
      <c r="B187" s="40"/>
      <c r="C187" s="41"/>
      <c r="D187" s="226" t="s">
        <v>154</v>
      </c>
      <c r="E187" s="41"/>
      <c r="F187" s="227" t="s">
        <v>233</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154</v>
      </c>
      <c r="AU187" s="18" t="s">
        <v>81</v>
      </c>
    </row>
    <row r="188" spans="1:65" s="2" customFormat="1" ht="16.5" customHeight="1">
      <c r="A188" s="39"/>
      <c r="B188" s="40"/>
      <c r="C188" s="213" t="s">
        <v>234</v>
      </c>
      <c r="D188" s="213" t="s">
        <v>147</v>
      </c>
      <c r="E188" s="214" t="s">
        <v>235</v>
      </c>
      <c r="F188" s="215" t="s">
        <v>236</v>
      </c>
      <c r="G188" s="216" t="s">
        <v>237</v>
      </c>
      <c r="H188" s="217">
        <v>12</v>
      </c>
      <c r="I188" s="218"/>
      <c r="J188" s="219">
        <f>ROUND(I188*H188,2)</f>
        <v>0</v>
      </c>
      <c r="K188" s="215" t="s">
        <v>151</v>
      </c>
      <c r="L188" s="45"/>
      <c r="M188" s="220" t="s">
        <v>19</v>
      </c>
      <c r="N188" s="221" t="s">
        <v>42</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152</v>
      </c>
      <c r="AT188" s="224" t="s">
        <v>147</v>
      </c>
      <c r="AU188" s="224" t="s">
        <v>81</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152</v>
      </c>
      <c r="BM188" s="224" t="s">
        <v>238</v>
      </c>
    </row>
    <row r="189" spans="1:47" s="2" customFormat="1" ht="12">
      <c r="A189" s="39"/>
      <c r="B189" s="40"/>
      <c r="C189" s="41"/>
      <c r="D189" s="226" t="s">
        <v>154</v>
      </c>
      <c r="E189" s="41"/>
      <c r="F189" s="227" t="s">
        <v>239</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154</v>
      </c>
      <c r="AU189" s="18" t="s">
        <v>81</v>
      </c>
    </row>
    <row r="190" spans="1:51" s="14" customFormat="1" ht="12">
      <c r="A190" s="14"/>
      <c r="B190" s="242"/>
      <c r="C190" s="243"/>
      <c r="D190" s="233" t="s">
        <v>156</v>
      </c>
      <c r="E190" s="244" t="s">
        <v>19</v>
      </c>
      <c r="F190" s="245" t="s">
        <v>240</v>
      </c>
      <c r="G190" s="243"/>
      <c r="H190" s="246">
        <v>12</v>
      </c>
      <c r="I190" s="247"/>
      <c r="J190" s="243"/>
      <c r="K190" s="243"/>
      <c r="L190" s="248"/>
      <c r="M190" s="249"/>
      <c r="N190" s="250"/>
      <c r="O190" s="250"/>
      <c r="P190" s="250"/>
      <c r="Q190" s="250"/>
      <c r="R190" s="250"/>
      <c r="S190" s="250"/>
      <c r="T190" s="251"/>
      <c r="U190" s="14"/>
      <c r="V190" s="14"/>
      <c r="W190" s="14"/>
      <c r="X190" s="14"/>
      <c r="Y190" s="14"/>
      <c r="Z190" s="14"/>
      <c r="AA190" s="14"/>
      <c r="AB190" s="14"/>
      <c r="AC190" s="14"/>
      <c r="AD190" s="14"/>
      <c r="AE190" s="14"/>
      <c r="AT190" s="252" t="s">
        <v>156</v>
      </c>
      <c r="AU190" s="252" t="s">
        <v>81</v>
      </c>
      <c r="AV190" s="14" t="s">
        <v>81</v>
      </c>
      <c r="AW190" s="14" t="s">
        <v>33</v>
      </c>
      <c r="AX190" s="14" t="s">
        <v>71</v>
      </c>
      <c r="AY190" s="252" t="s">
        <v>144</v>
      </c>
    </row>
    <row r="191" spans="1:51" s="15" customFormat="1" ht="12">
      <c r="A191" s="15"/>
      <c r="B191" s="253"/>
      <c r="C191" s="254"/>
      <c r="D191" s="233" t="s">
        <v>156</v>
      </c>
      <c r="E191" s="255" t="s">
        <v>19</v>
      </c>
      <c r="F191" s="256" t="s">
        <v>159</v>
      </c>
      <c r="G191" s="254"/>
      <c r="H191" s="257">
        <v>12</v>
      </c>
      <c r="I191" s="258"/>
      <c r="J191" s="254"/>
      <c r="K191" s="254"/>
      <c r="L191" s="259"/>
      <c r="M191" s="260"/>
      <c r="N191" s="261"/>
      <c r="O191" s="261"/>
      <c r="P191" s="261"/>
      <c r="Q191" s="261"/>
      <c r="R191" s="261"/>
      <c r="S191" s="261"/>
      <c r="T191" s="262"/>
      <c r="U191" s="15"/>
      <c r="V191" s="15"/>
      <c r="W191" s="15"/>
      <c r="X191" s="15"/>
      <c r="Y191" s="15"/>
      <c r="Z191" s="15"/>
      <c r="AA191" s="15"/>
      <c r="AB191" s="15"/>
      <c r="AC191" s="15"/>
      <c r="AD191" s="15"/>
      <c r="AE191" s="15"/>
      <c r="AT191" s="263" t="s">
        <v>156</v>
      </c>
      <c r="AU191" s="263" t="s">
        <v>81</v>
      </c>
      <c r="AV191" s="15" t="s">
        <v>152</v>
      </c>
      <c r="AW191" s="15" t="s">
        <v>33</v>
      </c>
      <c r="AX191" s="15" t="s">
        <v>79</v>
      </c>
      <c r="AY191" s="263" t="s">
        <v>144</v>
      </c>
    </row>
    <row r="192" spans="1:65" s="2" customFormat="1" ht="24.15" customHeight="1">
      <c r="A192" s="39"/>
      <c r="B192" s="40"/>
      <c r="C192" s="213" t="s">
        <v>240</v>
      </c>
      <c r="D192" s="213" t="s">
        <v>147</v>
      </c>
      <c r="E192" s="214" t="s">
        <v>241</v>
      </c>
      <c r="F192" s="215" t="s">
        <v>242</v>
      </c>
      <c r="G192" s="216" t="s">
        <v>237</v>
      </c>
      <c r="H192" s="217">
        <v>360</v>
      </c>
      <c r="I192" s="218"/>
      <c r="J192" s="219">
        <f>ROUND(I192*H192,2)</f>
        <v>0</v>
      </c>
      <c r="K192" s="215" t="s">
        <v>151</v>
      </c>
      <c r="L192" s="45"/>
      <c r="M192" s="220" t="s">
        <v>19</v>
      </c>
      <c r="N192" s="221" t="s">
        <v>42</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152</v>
      </c>
      <c r="AT192" s="224" t="s">
        <v>147</v>
      </c>
      <c r="AU192" s="224" t="s">
        <v>81</v>
      </c>
      <c r="AY192" s="18" t="s">
        <v>144</v>
      </c>
      <c r="BE192" s="225">
        <f>IF(N192="základní",J192,0)</f>
        <v>0</v>
      </c>
      <c r="BF192" s="225">
        <f>IF(N192="snížená",J192,0)</f>
        <v>0</v>
      </c>
      <c r="BG192" s="225">
        <f>IF(N192="zákl. přenesená",J192,0)</f>
        <v>0</v>
      </c>
      <c r="BH192" s="225">
        <f>IF(N192="sníž. přenesená",J192,0)</f>
        <v>0</v>
      </c>
      <c r="BI192" s="225">
        <f>IF(N192="nulová",J192,0)</f>
        <v>0</v>
      </c>
      <c r="BJ192" s="18" t="s">
        <v>79</v>
      </c>
      <c r="BK192" s="225">
        <f>ROUND(I192*H192,2)</f>
        <v>0</v>
      </c>
      <c r="BL192" s="18" t="s">
        <v>152</v>
      </c>
      <c r="BM192" s="224" t="s">
        <v>243</v>
      </c>
    </row>
    <row r="193" spans="1:47" s="2" customFormat="1" ht="12">
      <c r="A193" s="39"/>
      <c r="B193" s="40"/>
      <c r="C193" s="41"/>
      <c r="D193" s="226" t="s">
        <v>154</v>
      </c>
      <c r="E193" s="41"/>
      <c r="F193" s="227" t="s">
        <v>244</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154</v>
      </c>
      <c r="AU193" s="18" t="s">
        <v>81</v>
      </c>
    </row>
    <row r="194" spans="1:51" s="14" customFormat="1" ht="12">
      <c r="A194" s="14"/>
      <c r="B194" s="242"/>
      <c r="C194" s="243"/>
      <c r="D194" s="233" t="s">
        <v>156</v>
      </c>
      <c r="E194" s="244" t="s">
        <v>19</v>
      </c>
      <c r="F194" s="245" t="s">
        <v>245</v>
      </c>
      <c r="G194" s="243"/>
      <c r="H194" s="246">
        <v>360</v>
      </c>
      <c r="I194" s="247"/>
      <c r="J194" s="243"/>
      <c r="K194" s="243"/>
      <c r="L194" s="248"/>
      <c r="M194" s="249"/>
      <c r="N194" s="250"/>
      <c r="O194" s="250"/>
      <c r="P194" s="250"/>
      <c r="Q194" s="250"/>
      <c r="R194" s="250"/>
      <c r="S194" s="250"/>
      <c r="T194" s="251"/>
      <c r="U194" s="14"/>
      <c r="V194" s="14"/>
      <c r="W194" s="14"/>
      <c r="X194" s="14"/>
      <c r="Y194" s="14"/>
      <c r="Z194" s="14"/>
      <c r="AA194" s="14"/>
      <c r="AB194" s="14"/>
      <c r="AC194" s="14"/>
      <c r="AD194" s="14"/>
      <c r="AE194" s="14"/>
      <c r="AT194" s="252" t="s">
        <v>156</v>
      </c>
      <c r="AU194" s="252" t="s">
        <v>81</v>
      </c>
      <c r="AV194" s="14" t="s">
        <v>81</v>
      </c>
      <c r="AW194" s="14" t="s">
        <v>33</v>
      </c>
      <c r="AX194" s="14" t="s">
        <v>71</v>
      </c>
      <c r="AY194" s="252" t="s">
        <v>144</v>
      </c>
    </row>
    <row r="195" spans="1:51" s="15" customFormat="1" ht="12">
      <c r="A195" s="15"/>
      <c r="B195" s="253"/>
      <c r="C195" s="254"/>
      <c r="D195" s="233" t="s">
        <v>156</v>
      </c>
      <c r="E195" s="255" t="s">
        <v>19</v>
      </c>
      <c r="F195" s="256" t="s">
        <v>159</v>
      </c>
      <c r="G195" s="254"/>
      <c r="H195" s="257">
        <v>360</v>
      </c>
      <c r="I195" s="258"/>
      <c r="J195" s="254"/>
      <c r="K195" s="254"/>
      <c r="L195" s="259"/>
      <c r="M195" s="260"/>
      <c r="N195" s="261"/>
      <c r="O195" s="261"/>
      <c r="P195" s="261"/>
      <c r="Q195" s="261"/>
      <c r="R195" s="261"/>
      <c r="S195" s="261"/>
      <c r="T195" s="262"/>
      <c r="U195" s="15"/>
      <c r="V195" s="15"/>
      <c r="W195" s="15"/>
      <c r="X195" s="15"/>
      <c r="Y195" s="15"/>
      <c r="Z195" s="15"/>
      <c r="AA195" s="15"/>
      <c r="AB195" s="15"/>
      <c r="AC195" s="15"/>
      <c r="AD195" s="15"/>
      <c r="AE195" s="15"/>
      <c r="AT195" s="263" t="s">
        <v>156</v>
      </c>
      <c r="AU195" s="263" t="s">
        <v>81</v>
      </c>
      <c r="AV195" s="15" t="s">
        <v>152</v>
      </c>
      <c r="AW195" s="15" t="s">
        <v>33</v>
      </c>
      <c r="AX195" s="15" t="s">
        <v>79</v>
      </c>
      <c r="AY195" s="263" t="s">
        <v>144</v>
      </c>
    </row>
    <row r="196" spans="1:65" s="2" customFormat="1" ht="21.75" customHeight="1">
      <c r="A196" s="39"/>
      <c r="B196" s="40"/>
      <c r="C196" s="213" t="s">
        <v>246</v>
      </c>
      <c r="D196" s="213" t="s">
        <v>147</v>
      </c>
      <c r="E196" s="214" t="s">
        <v>247</v>
      </c>
      <c r="F196" s="215" t="s">
        <v>248</v>
      </c>
      <c r="G196" s="216" t="s">
        <v>231</v>
      </c>
      <c r="H196" s="217">
        <v>69.565</v>
      </c>
      <c r="I196" s="218"/>
      <c r="J196" s="219">
        <f>ROUND(I196*H196,2)</f>
        <v>0</v>
      </c>
      <c r="K196" s="215" t="s">
        <v>151</v>
      </c>
      <c r="L196" s="45"/>
      <c r="M196" s="220" t="s">
        <v>19</v>
      </c>
      <c r="N196" s="221" t="s">
        <v>42</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152</v>
      </c>
      <c r="AT196" s="224" t="s">
        <v>147</v>
      </c>
      <c r="AU196" s="224" t="s">
        <v>81</v>
      </c>
      <c r="AY196" s="18" t="s">
        <v>144</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152</v>
      </c>
      <c r="BM196" s="224" t="s">
        <v>249</v>
      </c>
    </row>
    <row r="197" spans="1:47" s="2" customFormat="1" ht="12">
      <c r="A197" s="39"/>
      <c r="B197" s="40"/>
      <c r="C197" s="41"/>
      <c r="D197" s="226" t="s">
        <v>154</v>
      </c>
      <c r="E197" s="41"/>
      <c r="F197" s="227" t="s">
        <v>250</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154</v>
      </c>
      <c r="AU197" s="18" t="s">
        <v>81</v>
      </c>
    </row>
    <row r="198" spans="1:65" s="2" customFormat="1" ht="24.15" customHeight="1">
      <c r="A198" s="39"/>
      <c r="B198" s="40"/>
      <c r="C198" s="213" t="s">
        <v>251</v>
      </c>
      <c r="D198" s="213" t="s">
        <v>147</v>
      </c>
      <c r="E198" s="214" t="s">
        <v>252</v>
      </c>
      <c r="F198" s="215" t="s">
        <v>253</v>
      </c>
      <c r="G198" s="216" t="s">
        <v>231</v>
      </c>
      <c r="H198" s="217">
        <v>1321.735</v>
      </c>
      <c r="I198" s="218"/>
      <c r="J198" s="219">
        <f>ROUND(I198*H198,2)</f>
        <v>0</v>
      </c>
      <c r="K198" s="215" t="s">
        <v>151</v>
      </c>
      <c r="L198" s="45"/>
      <c r="M198" s="220" t="s">
        <v>19</v>
      </c>
      <c r="N198" s="221" t="s">
        <v>42</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152</v>
      </c>
      <c r="AT198" s="224" t="s">
        <v>147</v>
      </c>
      <c r="AU198" s="224" t="s">
        <v>81</v>
      </c>
      <c r="AY198" s="18" t="s">
        <v>144</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152</v>
      </c>
      <c r="BM198" s="224" t="s">
        <v>254</v>
      </c>
    </row>
    <row r="199" spans="1:47" s="2" customFormat="1" ht="12">
      <c r="A199" s="39"/>
      <c r="B199" s="40"/>
      <c r="C199" s="41"/>
      <c r="D199" s="226" t="s">
        <v>154</v>
      </c>
      <c r="E199" s="41"/>
      <c r="F199" s="227" t="s">
        <v>255</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154</v>
      </c>
      <c r="AU199" s="18" t="s">
        <v>81</v>
      </c>
    </row>
    <row r="200" spans="1:51" s="14" customFormat="1" ht="12">
      <c r="A200" s="14"/>
      <c r="B200" s="242"/>
      <c r="C200" s="243"/>
      <c r="D200" s="233" t="s">
        <v>156</v>
      </c>
      <c r="E200" s="244" t="s">
        <v>19</v>
      </c>
      <c r="F200" s="245" t="s">
        <v>256</v>
      </c>
      <c r="G200" s="243"/>
      <c r="H200" s="246">
        <v>1321.735</v>
      </c>
      <c r="I200" s="247"/>
      <c r="J200" s="243"/>
      <c r="K200" s="243"/>
      <c r="L200" s="248"/>
      <c r="M200" s="249"/>
      <c r="N200" s="250"/>
      <c r="O200" s="250"/>
      <c r="P200" s="250"/>
      <c r="Q200" s="250"/>
      <c r="R200" s="250"/>
      <c r="S200" s="250"/>
      <c r="T200" s="251"/>
      <c r="U200" s="14"/>
      <c r="V200" s="14"/>
      <c r="W200" s="14"/>
      <c r="X200" s="14"/>
      <c r="Y200" s="14"/>
      <c r="Z200" s="14"/>
      <c r="AA200" s="14"/>
      <c r="AB200" s="14"/>
      <c r="AC200" s="14"/>
      <c r="AD200" s="14"/>
      <c r="AE200" s="14"/>
      <c r="AT200" s="252" t="s">
        <v>156</v>
      </c>
      <c r="AU200" s="252" t="s">
        <v>81</v>
      </c>
      <c r="AV200" s="14" t="s">
        <v>81</v>
      </c>
      <c r="AW200" s="14" t="s">
        <v>33</v>
      </c>
      <c r="AX200" s="14" t="s">
        <v>71</v>
      </c>
      <c r="AY200" s="252" t="s">
        <v>144</v>
      </c>
    </row>
    <row r="201" spans="1:51" s="15" customFormat="1" ht="12">
      <c r="A201" s="15"/>
      <c r="B201" s="253"/>
      <c r="C201" s="254"/>
      <c r="D201" s="233" t="s">
        <v>156</v>
      </c>
      <c r="E201" s="255" t="s">
        <v>19</v>
      </c>
      <c r="F201" s="256" t="s">
        <v>159</v>
      </c>
      <c r="G201" s="254"/>
      <c r="H201" s="257">
        <v>1321.735</v>
      </c>
      <c r="I201" s="258"/>
      <c r="J201" s="254"/>
      <c r="K201" s="254"/>
      <c r="L201" s="259"/>
      <c r="M201" s="260"/>
      <c r="N201" s="261"/>
      <c r="O201" s="261"/>
      <c r="P201" s="261"/>
      <c r="Q201" s="261"/>
      <c r="R201" s="261"/>
      <c r="S201" s="261"/>
      <c r="T201" s="262"/>
      <c r="U201" s="15"/>
      <c r="V201" s="15"/>
      <c r="W201" s="15"/>
      <c r="X201" s="15"/>
      <c r="Y201" s="15"/>
      <c r="Z201" s="15"/>
      <c r="AA201" s="15"/>
      <c r="AB201" s="15"/>
      <c r="AC201" s="15"/>
      <c r="AD201" s="15"/>
      <c r="AE201" s="15"/>
      <c r="AT201" s="263" t="s">
        <v>156</v>
      </c>
      <c r="AU201" s="263" t="s">
        <v>81</v>
      </c>
      <c r="AV201" s="15" t="s">
        <v>152</v>
      </c>
      <c r="AW201" s="15" t="s">
        <v>33</v>
      </c>
      <c r="AX201" s="15" t="s">
        <v>79</v>
      </c>
      <c r="AY201" s="263" t="s">
        <v>144</v>
      </c>
    </row>
    <row r="202" spans="1:65" s="2" customFormat="1" ht="24.15" customHeight="1">
      <c r="A202" s="39"/>
      <c r="B202" s="40"/>
      <c r="C202" s="213" t="s">
        <v>8</v>
      </c>
      <c r="D202" s="213" t="s">
        <v>147</v>
      </c>
      <c r="E202" s="214" t="s">
        <v>257</v>
      </c>
      <c r="F202" s="215" t="s">
        <v>258</v>
      </c>
      <c r="G202" s="216" t="s">
        <v>231</v>
      </c>
      <c r="H202" s="217">
        <v>69.565</v>
      </c>
      <c r="I202" s="218"/>
      <c r="J202" s="219">
        <f>ROUND(I202*H202,2)</f>
        <v>0</v>
      </c>
      <c r="K202" s="215" t="s">
        <v>151</v>
      </c>
      <c r="L202" s="45"/>
      <c r="M202" s="220" t="s">
        <v>19</v>
      </c>
      <c r="N202" s="221" t="s">
        <v>42</v>
      </c>
      <c r="O202" s="85"/>
      <c r="P202" s="222">
        <f>O202*H202</f>
        <v>0</v>
      </c>
      <c r="Q202" s="222">
        <v>0</v>
      </c>
      <c r="R202" s="222">
        <f>Q202*H202</f>
        <v>0</v>
      </c>
      <c r="S202" s="222">
        <v>0</v>
      </c>
      <c r="T202" s="223">
        <f>S202*H202</f>
        <v>0</v>
      </c>
      <c r="U202" s="39"/>
      <c r="V202" s="39"/>
      <c r="W202" s="39"/>
      <c r="X202" s="39"/>
      <c r="Y202" s="39"/>
      <c r="Z202" s="39"/>
      <c r="AA202" s="39"/>
      <c r="AB202" s="39"/>
      <c r="AC202" s="39"/>
      <c r="AD202" s="39"/>
      <c r="AE202" s="39"/>
      <c r="AR202" s="224" t="s">
        <v>152</v>
      </c>
      <c r="AT202" s="224" t="s">
        <v>147</v>
      </c>
      <c r="AU202" s="224" t="s">
        <v>81</v>
      </c>
      <c r="AY202" s="18" t="s">
        <v>144</v>
      </c>
      <c r="BE202" s="225">
        <f>IF(N202="základní",J202,0)</f>
        <v>0</v>
      </c>
      <c r="BF202" s="225">
        <f>IF(N202="snížená",J202,0)</f>
        <v>0</v>
      </c>
      <c r="BG202" s="225">
        <f>IF(N202="zákl. přenesená",J202,0)</f>
        <v>0</v>
      </c>
      <c r="BH202" s="225">
        <f>IF(N202="sníž. přenesená",J202,0)</f>
        <v>0</v>
      </c>
      <c r="BI202" s="225">
        <f>IF(N202="nulová",J202,0)</f>
        <v>0</v>
      </c>
      <c r="BJ202" s="18" t="s">
        <v>79</v>
      </c>
      <c r="BK202" s="225">
        <f>ROUND(I202*H202,2)</f>
        <v>0</v>
      </c>
      <c r="BL202" s="18" t="s">
        <v>152</v>
      </c>
      <c r="BM202" s="224" t="s">
        <v>259</v>
      </c>
    </row>
    <row r="203" spans="1:47" s="2" customFormat="1" ht="12">
      <c r="A203" s="39"/>
      <c r="B203" s="40"/>
      <c r="C203" s="41"/>
      <c r="D203" s="226" t="s">
        <v>154</v>
      </c>
      <c r="E203" s="41"/>
      <c r="F203" s="227" t="s">
        <v>260</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154</v>
      </c>
      <c r="AU203" s="18" t="s">
        <v>81</v>
      </c>
    </row>
    <row r="204" spans="1:63" s="12" customFormat="1" ht="22.8" customHeight="1">
      <c r="A204" s="12"/>
      <c r="B204" s="197"/>
      <c r="C204" s="198"/>
      <c r="D204" s="199" t="s">
        <v>70</v>
      </c>
      <c r="E204" s="211" t="s">
        <v>261</v>
      </c>
      <c r="F204" s="211" t="s">
        <v>262</v>
      </c>
      <c r="G204" s="198"/>
      <c r="H204" s="198"/>
      <c r="I204" s="201"/>
      <c r="J204" s="212">
        <f>BK204</f>
        <v>0</v>
      </c>
      <c r="K204" s="198"/>
      <c r="L204" s="203"/>
      <c r="M204" s="204"/>
      <c r="N204" s="205"/>
      <c r="O204" s="205"/>
      <c r="P204" s="206">
        <f>SUM(P205:P206)</f>
        <v>0</v>
      </c>
      <c r="Q204" s="205"/>
      <c r="R204" s="206">
        <f>SUM(R205:R206)</f>
        <v>0</v>
      </c>
      <c r="S204" s="205"/>
      <c r="T204" s="207">
        <f>SUM(T205:T206)</f>
        <v>0</v>
      </c>
      <c r="U204" s="12"/>
      <c r="V204" s="12"/>
      <c r="W204" s="12"/>
      <c r="X204" s="12"/>
      <c r="Y204" s="12"/>
      <c r="Z204" s="12"/>
      <c r="AA204" s="12"/>
      <c r="AB204" s="12"/>
      <c r="AC204" s="12"/>
      <c r="AD204" s="12"/>
      <c r="AE204" s="12"/>
      <c r="AR204" s="208" t="s">
        <v>79</v>
      </c>
      <c r="AT204" s="209" t="s">
        <v>70</v>
      </c>
      <c r="AU204" s="209" t="s">
        <v>79</v>
      </c>
      <c r="AY204" s="208" t="s">
        <v>144</v>
      </c>
      <c r="BK204" s="210">
        <f>SUM(BK205:BK206)</f>
        <v>0</v>
      </c>
    </row>
    <row r="205" spans="1:65" s="2" customFormat="1" ht="33" customHeight="1">
      <c r="A205" s="39"/>
      <c r="B205" s="40"/>
      <c r="C205" s="213" t="s">
        <v>263</v>
      </c>
      <c r="D205" s="213" t="s">
        <v>147</v>
      </c>
      <c r="E205" s="214" t="s">
        <v>264</v>
      </c>
      <c r="F205" s="215" t="s">
        <v>265</v>
      </c>
      <c r="G205" s="216" t="s">
        <v>231</v>
      </c>
      <c r="H205" s="217">
        <v>0.037</v>
      </c>
      <c r="I205" s="218"/>
      <c r="J205" s="219">
        <f>ROUND(I205*H205,2)</f>
        <v>0</v>
      </c>
      <c r="K205" s="215" t="s">
        <v>151</v>
      </c>
      <c r="L205" s="45"/>
      <c r="M205" s="220" t="s">
        <v>19</v>
      </c>
      <c r="N205" s="221" t="s">
        <v>42</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152</v>
      </c>
      <c r="AT205" s="224" t="s">
        <v>147</v>
      </c>
      <c r="AU205" s="224" t="s">
        <v>81</v>
      </c>
      <c r="AY205" s="18" t="s">
        <v>144</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152</v>
      </c>
      <c r="BM205" s="224" t="s">
        <v>266</v>
      </c>
    </row>
    <row r="206" spans="1:47" s="2" customFormat="1" ht="12">
      <c r="A206" s="39"/>
      <c r="B206" s="40"/>
      <c r="C206" s="41"/>
      <c r="D206" s="226" t="s">
        <v>154</v>
      </c>
      <c r="E206" s="41"/>
      <c r="F206" s="227" t="s">
        <v>267</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154</v>
      </c>
      <c r="AU206" s="18" t="s">
        <v>81</v>
      </c>
    </row>
    <row r="207" spans="1:63" s="12" customFormat="1" ht="25.9" customHeight="1">
      <c r="A207" s="12"/>
      <c r="B207" s="197"/>
      <c r="C207" s="198"/>
      <c r="D207" s="199" t="s">
        <v>70</v>
      </c>
      <c r="E207" s="200" t="s">
        <v>268</v>
      </c>
      <c r="F207" s="200" t="s">
        <v>269</v>
      </c>
      <c r="G207" s="198"/>
      <c r="H207" s="198"/>
      <c r="I207" s="201"/>
      <c r="J207" s="202">
        <f>BK207</f>
        <v>0</v>
      </c>
      <c r="K207" s="198"/>
      <c r="L207" s="203"/>
      <c r="M207" s="204"/>
      <c r="N207" s="205"/>
      <c r="O207" s="205"/>
      <c r="P207" s="206">
        <f>P208+P214+P225</f>
        <v>0</v>
      </c>
      <c r="Q207" s="205"/>
      <c r="R207" s="206">
        <f>R208+R214+R225</f>
        <v>3.4505199999999996</v>
      </c>
      <c r="S207" s="205"/>
      <c r="T207" s="207">
        <f>T208+T214+T225</f>
        <v>5.742495</v>
      </c>
      <c r="U207" s="12"/>
      <c r="V207" s="12"/>
      <c r="W207" s="12"/>
      <c r="X207" s="12"/>
      <c r="Y207" s="12"/>
      <c r="Z207" s="12"/>
      <c r="AA207" s="12"/>
      <c r="AB207" s="12"/>
      <c r="AC207" s="12"/>
      <c r="AD207" s="12"/>
      <c r="AE207" s="12"/>
      <c r="AR207" s="208" t="s">
        <v>81</v>
      </c>
      <c r="AT207" s="209" t="s">
        <v>70</v>
      </c>
      <c r="AU207" s="209" t="s">
        <v>71</v>
      </c>
      <c r="AY207" s="208" t="s">
        <v>144</v>
      </c>
      <c r="BK207" s="210">
        <f>BK208+BK214+BK225</f>
        <v>0</v>
      </c>
    </row>
    <row r="208" spans="1:63" s="12" customFormat="1" ht="22.8" customHeight="1">
      <c r="A208" s="12"/>
      <c r="B208" s="197"/>
      <c r="C208" s="198"/>
      <c r="D208" s="199" t="s">
        <v>70</v>
      </c>
      <c r="E208" s="211" t="s">
        <v>270</v>
      </c>
      <c r="F208" s="211" t="s">
        <v>271</v>
      </c>
      <c r="G208" s="198"/>
      <c r="H208" s="198"/>
      <c r="I208" s="201"/>
      <c r="J208" s="212">
        <f>BK208</f>
        <v>0</v>
      </c>
      <c r="K208" s="198"/>
      <c r="L208" s="203"/>
      <c r="M208" s="204"/>
      <c r="N208" s="205"/>
      <c r="O208" s="205"/>
      <c r="P208" s="206">
        <f>SUM(P209:P213)</f>
        <v>0</v>
      </c>
      <c r="Q208" s="205"/>
      <c r="R208" s="206">
        <f>SUM(R209:R213)</f>
        <v>0</v>
      </c>
      <c r="S208" s="205"/>
      <c r="T208" s="207">
        <f>SUM(T209:T213)</f>
        <v>4.891755</v>
      </c>
      <c r="U208" s="12"/>
      <c r="V208" s="12"/>
      <c r="W208" s="12"/>
      <c r="X208" s="12"/>
      <c r="Y208" s="12"/>
      <c r="Z208" s="12"/>
      <c r="AA208" s="12"/>
      <c r="AB208" s="12"/>
      <c r="AC208" s="12"/>
      <c r="AD208" s="12"/>
      <c r="AE208" s="12"/>
      <c r="AR208" s="208" t="s">
        <v>81</v>
      </c>
      <c r="AT208" s="209" t="s">
        <v>70</v>
      </c>
      <c r="AU208" s="209" t="s">
        <v>79</v>
      </c>
      <c r="AY208" s="208" t="s">
        <v>144</v>
      </c>
      <c r="BK208" s="210">
        <f>SUM(BK209:BK213)</f>
        <v>0</v>
      </c>
    </row>
    <row r="209" spans="1:65" s="2" customFormat="1" ht="24.15" customHeight="1">
      <c r="A209" s="39"/>
      <c r="B209" s="40"/>
      <c r="C209" s="213" t="s">
        <v>272</v>
      </c>
      <c r="D209" s="213" t="s">
        <v>147</v>
      </c>
      <c r="E209" s="214" t="s">
        <v>273</v>
      </c>
      <c r="F209" s="215" t="s">
        <v>274</v>
      </c>
      <c r="G209" s="216" t="s">
        <v>150</v>
      </c>
      <c r="H209" s="217">
        <v>283.58</v>
      </c>
      <c r="I209" s="218"/>
      <c r="J209" s="219">
        <f>ROUND(I209*H209,2)</f>
        <v>0</v>
      </c>
      <c r="K209" s="215" t="s">
        <v>151</v>
      </c>
      <c r="L209" s="45"/>
      <c r="M209" s="220" t="s">
        <v>19</v>
      </c>
      <c r="N209" s="221" t="s">
        <v>42</v>
      </c>
      <c r="O209" s="85"/>
      <c r="P209" s="222">
        <f>O209*H209</f>
        <v>0</v>
      </c>
      <c r="Q209" s="222">
        <v>0</v>
      </c>
      <c r="R209" s="222">
        <f>Q209*H209</f>
        <v>0</v>
      </c>
      <c r="S209" s="222">
        <v>0.01725</v>
      </c>
      <c r="T209" s="223">
        <f>S209*H209</f>
        <v>4.891755</v>
      </c>
      <c r="U209" s="39"/>
      <c r="V209" s="39"/>
      <c r="W209" s="39"/>
      <c r="X209" s="39"/>
      <c r="Y209" s="39"/>
      <c r="Z209" s="39"/>
      <c r="AA209" s="39"/>
      <c r="AB209" s="39"/>
      <c r="AC209" s="39"/>
      <c r="AD209" s="39"/>
      <c r="AE209" s="39"/>
      <c r="AR209" s="224" t="s">
        <v>263</v>
      </c>
      <c r="AT209" s="224" t="s">
        <v>147</v>
      </c>
      <c r="AU209" s="224" t="s">
        <v>81</v>
      </c>
      <c r="AY209" s="18" t="s">
        <v>144</v>
      </c>
      <c r="BE209" s="225">
        <f>IF(N209="základní",J209,0)</f>
        <v>0</v>
      </c>
      <c r="BF209" s="225">
        <f>IF(N209="snížená",J209,0)</f>
        <v>0</v>
      </c>
      <c r="BG209" s="225">
        <f>IF(N209="zákl. přenesená",J209,0)</f>
        <v>0</v>
      </c>
      <c r="BH209" s="225">
        <f>IF(N209="sníž. přenesená",J209,0)</f>
        <v>0</v>
      </c>
      <c r="BI209" s="225">
        <f>IF(N209="nulová",J209,0)</f>
        <v>0</v>
      </c>
      <c r="BJ209" s="18" t="s">
        <v>79</v>
      </c>
      <c r="BK209" s="225">
        <f>ROUND(I209*H209,2)</f>
        <v>0</v>
      </c>
      <c r="BL209" s="18" t="s">
        <v>263</v>
      </c>
      <c r="BM209" s="224" t="s">
        <v>275</v>
      </c>
    </row>
    <row r="210" spans="1:47" s="2" customFormat="1" ht="12">
      <c r="A210" s="39"/>
      <c r="B210" s="40"/>
      <c r="C210" s="41"/>
      <c r="D210" s="226" t="s">
        <v>154</v>
      </c>
      <c r="E210" s="41"/>
      <c r="F210" s="227" t="s">
        <v>276</v>
      </c>
      <c r="G210" s="41"/>
      <c r="H210" s="41"/>
      <c r="I210" s="228"/>
      <c r="J210" s="41"/>
      <c r="K210" s="41"/>
      <c r="L210" s="45"/>
      <c r="M210" s="229"/>
      <c r="N210" s="230"/>
      <c r="O210" s="85"/>
      <c r="P210" s="85"/>
      <c r="Q210" s="85"/>
      <c r="R210" s="85"/>
      <c r="S210" s="85"/>
      <c r="T210" s="86"/>
      <c r="U210" s="39"/>
      <c r="V210" s="39"/>
      <c r="W210" s="39"/>
      <c r="X210" s="39"/>
      <c r="Y210" s="39"/>
      <c r="Z210" s="39"/>
      <c r="AA210" s="39"/>
      <c r="AB210" s="39"/>
      <c r="AC210" s="39"/>
      <c r="AD210" s="39"/>
      <c r="AE210" s="39"/>
      <c r="AT210" s="18" t="s">
        <v>154</v>
      </c>
      <c r="AU210" s="18" t="s">
        <v>81</v>
      </c>
    </row>
    <row r="211" spans="1:51" s="13" customFormat="1" ht="12">
      <c r="A211" s="13"/>
      <c r="B211" s="231"/>
      <c r="C211" s="232"/>
      <c r="D211" s="233" t="s">
        <v>156</v>
      </c>
      <c r="E211" s="234" t="s">
        <v>19</v>
      </c>
      <c r="F211" s="235" t="s">
        <v>157</v>
      </c>
      <c r="G211" s="232"/>
      <c r="H211" s="234" t="s">
        <v>19</v>
      </c>
      <c r="I211" s="236"/>
      <c r="J211" s="232"/>
      <c r="K211" s="232"/>
      <c r="L211" s="237"/>
      <c r="M211" s="238"/>
      <c r="N211" s="239"/>
      <c r="O211" s="239"/>
      <c r="P211" s="239"/>
      <c r="Q211" s="239"/>
      <c r="R211" s="239"/>
      <c r="S211" s="239"/>
      <c r="T211" s="240"/>
      <c r="U211" s="13"/>
      <c r="V211" s="13"/>
      <c r="W211" s="13"/>
      <c r="X211" s="13"/>
      <c r="Y211" s="13"/>
      <c r="Z211" s="13"/>
      <c r="AA211" s="13"/>
      <c r="AB211" s="13"/>
      <c r="AC211" s="13"/>
      <c r="AD211" s="13"/>
      <c r="AE211" s="13"/>
      <c r="AT211" s="241" t="s">
        <v>156</v>
      </c>
      <c r="AU211" s="241" t="s">
        <v>81</v>
      </c>
      <c r="AV211" s="13" t="s">
        <v>79</v>
      </c>
      <c r="AW211" s="13" t="s">
        <v>33</v>
      </c>
      <c r="AX211" s="13" t="s">
        <v>71</v>
      </c>
      <c r="AY211" s="241" t="s">
        <v>144</v>
      </c>
    </row>
    <row r="212" spans="1:51" s="14" customFormat="1" ht="12">
      <c r="A212" s="14"/>
      <c r="B212" s="242"/>
      <c r="C212" s="243"/>
      <c r="D212" s="233" t="s">
        <v>156</v>
      </c>
      <c r="E212" s="244" t="s">
        <v>19</v>
      </c>
      <c r="F212" s="245" t="s">
        <v>158</v>
      </c>
      <c r="G212" s="243"/>
      <c r="H212" s="246">
        <v>283.58</v>
      </c>
      <c r="I212" s="247"/>
      <c r="J212" s="243"/>
      <c r="K212" s="243"/>
      <c r="L212" s="248"/>
      <c r="M212" s="249"/>
      <c r="N212" s="250"/>
      <c r="O212" s="250"/>
      <c r="P212" s="250"/>
      <c r="Q212" s="250"/>
      <c r="R212" s="250"/>
      <c r="S212" s="250"/>
      <c r="T212" s="251"/>
      <c r="U212" s="14"/>
      <c r="V212" s="14"/>
      <c r="W212" s="14"/>
      <c r="X212" s="14"/>
      <c r="Y212" s="14"/>
      <c r="Z212" s="14"/>
      <c r="AA212" s="14"/>
      <c r="AB212" s="14"/>
      <c r="AC212" s="14"/>
      <c r="AD212" s="14"/>
      <c r="AE212" s="14"/>
      <c r="AT212" s="252" t="s">
        <v>156</v>
      </c>
      <c r="AU212" s="252" t="s">
        <v>81</v>
      </c>
      <c r="AV212" s="14" t="s">
        <v>81</v>
      </c>
      <c r="AW212" s="14" t="s">
        <v>33</v>
      </c>
      <c r="AX212" s="14" t="s">
        <v>71</v>
      </c>
      <c r="AY212" s="252" t="s">
        <v>144</v>
      </c>
    </row>
    <row r="213" spans="1:51" s="15" customFormat="1" ht="12">
      <c r="A213" s="15"/>
      <c r="B213" s="253"/>
      <c r="C213" s="254"/>
      <c r="D213" s="233" t="s">
        <v>156</v>
      </c>
      <c r="E213" s="255" t="s">
        <v>19</v>
      </c>
      <c r="F213" s="256" t="s">
        <v>159</v>
      </c>
      <c r="G213" s="254"/>
      <c r="H213" s="257">
        <v>283.58</v>
      </c>
      <c r="I213" s="258"/>
      <c r="J213" s="254"/>
      <c r="K213" s="254"/>
      <c r="L213" s="259"/>
      <c r="M213" s="260"/>
      <c r="N213" s="261"/>
      <c r="O213" s="261"/>
      <c r="P213" s="261"/>
      <c r="Q213" s="261"/>
      <c r="R213" s="261"/>
      <c r="S213" s="261"/>
      <c r="T213" s="262"/>
      <c r="U213" s="15"/>
      <c r="V213" s="15"/>
      <c r="W213" s="15"/>
      <c r="X213" s="15"/>
      <c r="Y213" s="15"/>
      <c r="Z213" s="15"/>
      <c r="AA213" s="15"/>
      <c r="AB213" s="15"/>
      <c r="AC213" s="15"/>
      <c r="AD213" s="15"/>
      <c r="AE213" s="15"/>
      <c r="AT213" s="263" t="s">
        <v>156</v>
      </c>
      <c r="AU213" s="263" t="s">
        <v>81</v>
      </c>
      <c r="AV213" s="15" t="s">
        <v>152</v>
      </c>
      <c r="AW213" s="15" t="s">
        <v>33</v>
      </c>
      <c r="AX213" s="15" t="s">
        <v>79</v>
      </c>
      <c r="AY213" s="263" t="s">
        <v>144</v>
      </c>
    </row>
    <row r="214" spans="1:63" s="12" customFormat="1" ht="22.8" customHeight="1">
      <c r="A214" s="12"/>
      <c r="B214" s="197"/>
      <c r="C214" s="198"/>
      <c r="D214" s="199" t="s">
        <v>70</v>
      </c>
      <c r="E214" s="211" t="s">
        <v>277</v>
      </c>
      <c r="F214" s="211" t="s">
        <v>278</v>
      </c>
      <c r="G214" s="198"/>
      <c r="H214" s="198"/>
      <c r="I214" s="201"/>
      <c r="J214" s="212">
        <f>BK214</f>
        <v>0</v>
      </c>
      <c r="K214" s="198"/>
      <c r="L214" s="203"/>
      <c r="M214" s="204"/>
      <c r="N214" s="205"/>
      <c r="O214" s="205"/>
      <c r="P214" s="206">
        <f>SUM(P215:P224)</f>
        <v>0</v>
      </c>
      <c r="Q214" s="205"/>
      <c r="R214" s="206">
        <f>SUM(R215:R224)</f>
        <v>3.4029599999999998</v>
      </c>
      <c r="S214" s="205"/>
      <c r="T214" s="207">
        <f>SUM(T215:T224)</f>
        <v>0.8507399999999999</v>
      </c>
      <c r="U214" s="12"/>
      <c r="V214" s="12"/>
      <c r="W214" s="12"/>
      <c r="X214" s="12"/>
      <c r="Y214" s="12"/>
      <c r="Z214" s="12"/>
      <c r="AA214" s="12"/>
      <c r="AB214" s="12"/>
      <c r="AC214" s="12"/>
      <c r="AD214" s="12"/>
      <c r="AE214" s="12"/>
      <c r="AR214" s="208" t="s">
        <v>81</v>
      </c>
      <c r="AT214" s="209" t="s">
        <v>70</v>
      </c>
      <c r="AU214" s="209" t="s">
        <v>79</v>
      </c>
      <c r="AY214" s="208" t="s">
        <v>144</v>
      </c>
      <c r="BK214" s="210">
        <f>SUM(BK215:BK224)</f>
        <v>0</v>
      </c>
    </row>
    <row r="215" spans="1:65" s="2" customFormat="1" ht="21.75" customHeight="1">
      <c r="A215" s="39"/>
      <c r="B215" s="40"/>
      <c r="C215" s="213" t="s">
        <v>279</v>
      </c>
      <c r="D215" s="213" t="s">
        <v>147</v>
      </c>
      <c r="E215" s="214" t="s">
        <v>280</v>
      </c>
      <c r="F215" s="215" t="s">
        <v>281</v>
      </c>
      <c r="G215" s="216" t="s">
        <v>150</v>
      </c>
      <c r="H215" s="217">
        <v>283.58</v>
      </c>
      <c r="I215" s="218"/>
      <c r="J215" s="219">
        <f>ROUND(I215*H215,2)</f>
        <v>0</v>
      </c>
      <c r="K215" s="215" t="s">
        <v>151</v>
      </c>
      <c r="L215" s="45"/>
      <c r="M215" s="220" t="s">
        <v>19</v>
      </c>
      <c r="N215" s="221" t="s">
        <v>42</v>
      </c>
      <c r="O215" s="85"/>
      <c r="P215" s="222">
        <f>O215*H215</f>
        <v>0</v>
      </c>
      <c r="Q215" s="222">
        <v>0.012</v>
      </c>
      <c r="R215" s="222">
        <f>Q215*H215</f>
        <v>3.4029599999999998</v>
      </c>
      <c r="S215" s="222">
        <v>0</v>
      </c>
      <c r="T215" s="223">
        <f>S215*H215</f>
        <v>0</v>
      </c>
      <c r="U215" s="39"/>
      <c r="V215" s="39"/>
      <c r="W215" s="39"/>
      <c r="X215" s="39"/>
      <c r="Y215" s="39"/>
      <c r="Z215" s="39"/>
      <c r="AA215" s="39"/>
      <c r="AB215" s="39"/>
      <c r="AC215" s="39"/>
      <c r="AD215" s="39"/>
      <c r="AE215" s="39"/>
      <c r="AR215" s="224" t="s">
        <v>263</v>
      </c>
      <c r="AT215" s="224" t="s">
        <v>147</v>
      </c>
      <c r="AU215" s="224" t="s">
        <v>81</v>
      </c>
      <c r="AY215" s="18" t="s">
        <v>144</v>
      </c>
      <c r="BE215" s="225">
        <f>IF(N215="základní",J215,0)</f>
        <v>0</v>
      </c>
      <c r="BF215" s="225">
        <f>IF(N215="snížená",J215,0)</f>
        <v>0</v>
      </c>
      <c r="BG215" s="225">
        <f>IF(N215="zákl. přenesená",J215,0)</f>
        <v>0</v>
      </c>
      <c r="BH215" s="225">
        <f>IF(N215="sníž. přenesená",J215,0)</f>
        <v>0</v>
      </c>
      <c r="BI215" s="225">
        <f>IF(N215="nulová",J215,0)</f>
        <v>0</v>
      </c>
      <c r="BJ215" s="18" t="s">
        <v>79</v>
      </c>
      <c r="BK215" s="225">
        <f>ROUND(I215*H215,2)</f>
        <v>0</v>
      </c>
      <c r="BL215" s="18" t="s">
        <v>263</v>
      </c>
      <c r="BM215" s="224" t="s">
        <v>282</v>
      </c>
    </row>
    <row r="216" spans="1:47" s="2" customFormat="1" ht="12">
      <c r="A216" s="39"/>
      <c r="B216" s="40"/>
      <c r="C216" s="41"/>
      <c r="D216" s="226" t="s">
        <v>154</v>
      </c>
      <c r="E216" s="41"/>
      <c r="F216" s="227" t="s">
        <v>283</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154</v>
      </c>
      <c r="AU216" s="18" t="s">
        <v>81</v>
      </c>
    </row>
    <row r="217" spans="1:51" s="13" customFormat="1" ht="12">
      <c r="A217" s="13"/>
      <c r="B217" s="231"/>
      <c r="C217" s="232"/>
      <c r="D217" s="233" t="s">
        <v>156</v>
      </c>
      <c r="E217" s="234" t="s">
        <v>19</v>
      </c>
      <c r="F217" s="235" t="s">
        <v>157</v>
      </c>
      <c r="G217" s="232"/>
      <c r="H217" s="234" t="s">
        <v>19</v>
      </c>
      <c r="I217" s="236"/>
      <c r="J217" s="232"/>
      <c r="K217" s="232"/>
      <c r="L217" s="237"/>
      <c r="M217" s="238"/>
      <c r="N217" s="239"/>
      <c r="O217" s="239"/>
      <c r="P217" s="239"/>
      <c r="Q217" s="239"/>
      <c r="R217" s="239"/>
      <c r="S217" s="239"/>
      <c r="T217" s="240"/>
      <c r="U217" s="13"/>
      <c r="V217" s="13"/>
      <c r="W217" s="13"/>
      <c r="X217" s="13"/>
      <c r="Y217" s="13"/>
      <c r="Z217" s="13"/>
      <c r="AA217" s="13"/>
      <c r="AB217" s="13"/>
      <c r="AC217" s="13"/>
      <c r="AD217" s="13"/>
      <c r="AE217" s="13"/>
      <c r="AT217" s="241" t="s">
        <v>156</v>
      </c>
      <c r="AU217" s="241" t="s">
        <v>81</v>
      </c>
      <c r="AV217" s="13" t="s">
        <v>79</v>
      </c>
      <c r="AW217" s="13" t="s">
        <v>33</v>
      </c>
      <c r="AX217" s="13" t="s">
        <v>71</v>
      </c>
      <c r="AY217" s="241" t="s">
        <v>144</v>
      </c>
    </row>
    <row r="218" spans="1:51" s="14" customFormat="1" ht="12">
      <c r="A218" s="14"/>
      <c r="B218" s="242"/>
      <c r="C218" s="243"/>
      <c r="D218" s="233" t="s">
        <v>156</v>
      </c>
      <c r="E218" s="244" t="s">
        <v>19</v>
      </c>
      <c r="F218" s="245" t="s">
        <v>158</v>
      </c>
      <c r="G218" s="243"/>
      <c r="H218" s="246">
        <v>283.58</v>
      </c>
      <c r="I218" s="247"/>
      <c r="J218" s="243"/>
      <c r="K218" s="243"/>
      <c r="L218" s="248"/>
      <c r="M218" s="249"/>
      <c r="N218" s="250"/>
      <c r="O218" s="250"/>
      <c r="P218" s="250"/>
      <c r="Q218" s="250"/>
      <c r="R218" s="250"/>
      <c r="S218" s="250"/>
      <c r="T218" s="251"/>
      <c r="U218" s="14"/>
      <c r="V218" s="14"/>
      <c r="W218" s="14"/>
      <c r="X218" s="14"/>
      <c r="Y218" s="14"/>
      <c r="Z218" s="14"/>
      <c r="AA218" s="14"/>
      <c r="AB218" s="14"/>
      <c r="AC218" s="14"/>
      <c r="AD218" s="14"/>
      <c r="AE218" s="14"/>
      <c r="AT218" s="252" t="s">
        <v>156</v>
      </c>
      <c r="AU218" s="252" t="s">
        <v>81</v>
      </c>
      <c r="AV218" s="14" t="s">
        <v>81</v>
      </c>
      <c r="AW218" s="14" t="s">
        <v>33</v>
      </c>
      <c r="AX218" s="14" t="s">
        <v>71</v>
      </c>
      <c r="AY218" s="252" t="s">
        <v>144</v>
      </c>
    </row>
    <row r="219" spans="1:51" s="15" customFormat="1" ht="12">
      <c r="A219" s="15"/>
      <c r="B219" s="253"/>
      <c r="C219" s="254"/>
      <c r="D219" s="233" t="s">
        <v>156</v>
      </c>
      <c r="E219" s="255" t="s">
        <v>19</v>
      </c>
      <c r="F219" s="256" t="s">
        <v>159</v>
      </c>
      <c r="G219" s="254"/>
      <c r="H219" s="257">
        <v>283.58</v>
      </c>
      <c r="I219" s="258"/>
      <c r="J219" s="254"/>
      <c r="K219" s="254"/>
      <c r="L219" s="259"/>
      <c r="M219" s="260"/>
      <c r="N219" s="261"/>
      <c r="O219" s="261"/>
      <c r="P219" s="261"/>
      <c r="Q219" s="261"/>
      <c r="R219" s="261"/>
      <c r="S219" s="261"/>
      <c r="T219" s="262"/>
      <c r="U219" s="15"/>
      <c r="V219" s="15"/>
      <c r="W219" s="15"/>
      <c r="X219" s="15"/>
      <c r="Y219" s="15"/>
      <c r="Z219" s="15"/>
      <c r="AA219" s="15"/>
      <c r="AB219" s="15"/>
      <c r="AC219" s="15"/>
      <c r="AD219" s="15"/>
      <c r="AE219" s="15"/>
      <c r="AT219" s="263" t="s">
        <v>156</v>
      </c>
      <c r="AU219" s="263" t="s">
        <v>81</v>
      </c>
      <c r="AV219" s="15" t="s">
        <v>152</v>
      </c>
      <c r="AW219" s="15" t="s">
        <v>33</v>
      </c>
      <c r="AX219" s="15" t="s">
        <v>79</v>
      </c>
      <c r="AY219" s="263" t="s">
        <v>144</v>
      </c>
    </row>
    <row r="220" spans="1:65" s="2" customFormat="1" ht="16.5" customHeight="1">
      <c r="A220" s="39"/>
      <c r="B220" s="40"/>
      <c r="C220" s="213" t="s">
        <v>284</v>
      </c>
      <c r="D220" s="213" t="s">
        <v>147</v>
      </c>
      <c r="E220" s="214" t="s">
        <v>285</v>
      </c>
      <c r="F220" s="215" t="s">
        <v>286</v>
      </c>
      <c r="G220" s="216" t="s">
        <v>150</v>
      </c>
      <c r="H220" s="217">
        <v>283.58</v>
      </c>
      <c r="I220" s="218"/>
      <c r="J220" s="219">
        <f>ROUND(I220*H220,2)</f>
        <v>0</v>
      </c>
      <c r="K220" s="215" t="s">
        <v>151</v>
      </c>
      <c r="L220" s="45"/>
      <c r="M220" s="220" t="s">
        <v>19</v>
      </c>
      <c r="N220" s="221" t="s">
        <v>42</v>
      </c>
      <c r="O220" s="85"/>
      <c r="P220" s="222">
        <f>O220*H220</f>
        <v>0</v>
      </c>
      <c r="Q220" s="222">
        <v>0</v>
      </c>
      <c r="R220" s="222">
        <f>Q220*H220</f>
        <v>0</v>
      </c>
      <c r="S220" s="222">
        <v>0.003</v>
      </c>
      <c r="T220" s="223">
        <f>S220*H220</f>
        <v>0.8507399999999999</v>
      </c>
      <c r="U220" s="39"/>
      <c r="V220" s="39"/>
      <c r="W220" s="39"/>
      <c r="X220" s="39"/>
      <c r="Y220" s="39"/>
      <c r="Z220" s="39"/>
      <c r="AA220" s="39"/>
      <c r="AB220" s="39"/>
      <c r="AC220" s="39"/>
      <c r="AD220" s="39"/>
      <c r="AE220" s="39"/>
      <c r="AR220" s="224" t="s">
        <v>263</v>
      </c>
      <c r="AT220" s="224" t="s">
        <v>147</v>
      </c>
      <c r="AU220" s="224" t="s">
        <v>81</v>
      </c>
      <c r="AY220" s="18" t="s">
        <v>144</v>
      </c>
      <c r="BE220" s="225">
        <f>IF(N220="základní",J220,0)</f>
        <v>0</v>
      </c>
      <c r="BF220" s="225">
        <f>IF(N220="snížená",J220,0)</f>
        <v>0</v>
      </c>
      <c r="BG220" s="225">
        <f>IF(N220="zákl. přenesená",J220,0)</f>
        <v>0</v>
      </c>
      <c r="BH220" s="225">
        <f>IF(N220="sníž. přenesená",J220,0)</f>
        <v>0</v>
      </c>
      <c r="BI220" s="225">
        <f>IF(N220="nulová",J220,0)</f>
        <v>0</v>
      </c>
      <c r="BJ220" s="18" t="s">
        <v>79</v>
      </c>
      <c r="BK220" s="225">
        <f>ROUND(I220*H220,2)</f>
        <v>0</v>
      </c>
      <c r="BL220" s="18" t="s">
        <v>263</v>
      </c>
      <c r="BM220" s="224" t="s">
        <v>287</v>
      </c>
    </row>
    <row r="221" spans="1:47" s="2" customFormat="1" ht="12">
      <c r="A221" s="39"/>
      <c r="B221" s="40"/>
      <c r="C221" s="41"/>
      <c r="D221" s="226" t="s">
        <v>154</v>
      </c>
      <c r="E221" s="41"/>
      <c r="F221" s="227" t="s">
        <v>288</v>
      </c>
      <c r="G221" s="41"/>
      <c r="H221" s="41"/>
      <c r="I221" s="228"/>
      <c r="J221" s="41"/>
      <c r="K221" s="41"/>
      <c r="L221" s="45"/>
      <c r="M221" s="229"/>
      <c r="N221" s="230"/>
      <c r="O221" s="85"/>
      <c r="P221" s="85"/>
      <c r="Q221" s="85"/>
      <c r="R221" s="85"/>
      <c r="S221" s="85"/>
      <c r="T221" s="86"/>
      <c r="U221" s="39"/>
      <c r="V221" s="39"/>
      <c r="W221" s="39"/>
      <c r="X221" s="39"/>
      <c r="Y221" s="39"/>
      <c r="Z221" s="39"/>
      <c r="AA221" s="39"/>
      <c r="AB221" s="39"/>
      <c r="AC221" s="39"/>
      <c r="AD221" s="39"/>
      <c r="AE221" s="39"/>
      <c r="AT221" s="18" t="s">
        <v>154</v>
      </c>
      <c r="AU221" s="18" t="s">
        <v>81</v>
      </c>
    </row>
    <row r="222" spans="1:51" s="13" customFormat="1" ht="12">
      <c r="A222" s="13"/>
      <c r="B222" s="231"/>
      <c r="C222" s="232"/>
      <c r="D222" s="233" t="s">
        <v>156</v>
      </c>
      <c r="E222" s="234" t="s">
        <v>19</v>
      </c>
      <c r="F222" s="235" t="s">
        <v>157</v>
      </c>
      <c r="G222" s="232"/>
      <c r="H222" s="234" t="s">
        <v>19</v>
      </c>
      <c r="I222" s="236"/>
      <c r="J222" s="232"/>
      <c r="K222" s="232"/>
      <c r="L222" s="237"/>
      <c r="M222" s="238"/>
      <c r="N222" s="239"/>
      <c r="O222" s="239"/>
      <c r="P222" s="239"/>
      <c r="Q222" s="239"/>
      <c r="R222" s="239"/>
      <c r="S222" s="239"/>
      <c r="T222" s="240"/>
      <c r="U222" s="13"/>
      <c r="V222" s="13"/>
      <c r="W222" s="13"/>
      <c r="X222" s="13"/>
      <c r="Y222" s="13"/>
      <c r="Z222" s="13"/>
      <c r="AA222" s="13"/>
      <c r="AB222" s="13"/>
      <c r="AC222" s="13"/>
      <c r="AD222" s="13"/>
      <c r="AE222" s="13"/>
      <c r="AT222" s="241" t="s">
        <v>156</v>
      </c>
      <c r="AU222" s="241" t="s">
        <v>81</v>
      </c>
      <c r="AV222" s="13" t="s">
        <v>79</v>
      </c>
      <c r="AW222" s="13" t="s">
        <v>33</v>
      </c>
      <c r="AX222" s="13" t="s">
        <v>71</v>
      </c>
      <c r="AY222" s="241" t="s">
        <v>144</v>
      </c>
    </row>
    <row r="223" spans="1:51" s="14" customFormat="1" ht="12">
      <c r="A223" s="14"/>
      <c r="B223" s="242"/>
      <c r="C223" s="243"/>
      <c r="D223" s="233" t="s">
        <v>156</v>
      </c>
      <c r="E223" s="244" t="s">
        <v>19</v>
      </c>
      <c r="F223" s="245" t="s">
        <v>158</v>
      </c>
      <c r="G223" s="243"/>
      <c r="H223" s="246">
        <v>283.58</v>
      </c>
      <c r="I223" s="247"/>
      <c r="J223" s="243"/>
      <c r="K223" s="243"/>
      <c r="L223" s="248"/>
      <c r="M223" s="249"/>
      <c r="N223" s="250"/>
      <c r="O223" s="250"/>
      <c r="P223" s="250"/>
      <c r="Q223" s="250"/>
      <c r="R223" s="250"/>
      <c r="S223" s="250"/>
      <c r="T223" s="251"/>
      <c r="U223" s="14"/>
      <c r="V223" s="14"/>
      <c r="W223" s="14"/>
      <c r="X223" s="14"/>
      <c r="Y223" s="14"/>
      <c r="Z223" s="14"/>
      <c r="AA223" s="14"/>
      <c r="AB223" s="14"/>
      <c r="AC223" s="14"/>
      <c r="AD223" s="14"/>
      <c r="AE223" s="14"/>
      <c r="AT223" s="252" t="s">
        <v>156</v>
      </c>
      <c r="AU223" s="252" t="s">
        <v>81</v>
      </c>
      <c r="AV223" s="14" t="s">
        <v>81</v>
      </c>
      <c r="AW223" s="14" t="s">
        <v>33</v>
      </c>
      <c r="AX223" s="14" t="s">
        <v>71</v>
      </c>
      <c r="AY223" s="252" t="s">
        <v>144</v>
      </c>
    </row>
    <row r="224" spans="1:51" s="15" customFormat="1" ht="12">
      <c r="A224" s="15"/>
      <c r="B224" s="253"/>
      <c r="C224" s="254"/>
      <c r="D224" s="233" t="s">
        <v>156</v>
      </c>
      <c r="E224" s="255" t="s">
        <v>19</v>
      </c>
      <c r="F224" s="256" t="s">
        <v>159</v>
      </c>
      <c r="G224" s="254"/>
      <c r="H224" s="257">
        <v>283.58</v>
      </c>
      <c r="I224" s="258"/>
      <c r="J224" s="254"/>
      <c r="K224" s="254"/>
      <c r="L224" s="259"/>
      <c r="M224" s="260"/>
      <c r="N224" s="261"/>
      <c r="O224" s="261"/>
      <c r="P224" s="261"/>
      <c r="Q224" s="261"/>
      <c r="R224" s="261"/>
      <c r="S224" s="261"/>
      <c r="T224" s="262"/>
      <c r="U224" s="15"/>
      <c r="V224" s="15"/>
      <c r="W224" s="15"/>
      <c r="X224" s="15"/>
      <c r="Y224" s="15"/>
      <c r="Z224" s="15"/>
      <c r="AA224" s="15"/>
      <c r="AB224" s="15"/>
      <c r="AC224" s="15"/>
      <c r="AD224" s="15"/>
      <c r="AE224" s="15"/>
      <c r="AT224" s="263" t="s">
        <v>156</v>
      </c>
      <c r="AU224" s="263" t="s">
        <v>81</v>
      </c>
      <c r="AV224" s="15" t="s">
        <v>152</v>
      </c>
      <c r="AW224" s="15" t="s">
        <v>33</v>
      </c>
      <c r="AX224" s="15" t="s">
        <v>79</v>
      </c>
      <c r="AY224" s="263" t="s">
        <v>144</v>
      </c>
    </row>
    <row r="225" spans="1:63" s="12" customFormat="1" ht="22.8" customHeight="1">
      <c r="A225" s="12"/>
      <c r="B225" s="197"/>
      <c r="C225" s="198"/>
      <c r="D225" s="199" t="s">
        <v>70</v>
      </c>
      <c r="E225" s="211" t="s">
        <v>289</v>
      </c>
      <c r="F225" s="211" t="s">
        <v>290</v>
      </c>
      <c r="G225" s="198"/>
      <c r="H225" s="198"/>
      <c r="I225" s="201"/>
      <c r="J225" s="212">
        <f>BK225</f>
        <v>0</v>
      </c>
      <c r="K225" s="198"/>
      <c r="L225" s="203"/>
      <c r="M225" s="204"/>
      <c r="N225" s="205"/>
      <c r="O225" s="205"/>
      <c r="P225" s="206">
        <f>SUM(P226:P254)</f>
        <v>0</v>
      </c>
      <c r="Q225" s="205"/>
      <c r="R225" s="206">
        <f>SUM(R226:R254)</f>
        <v>0.047560000000000005</v>
      </c>
      <c r="S225" s="205"/>
      <c r="T225" s="207">
        <f>SUM(T226:T254)</f>
        <v>0</v>
      </c>
      <c r="U225" s="12"/>
      <c r="V225" s="12"/>
      <c r="W225" s="12"/>
      <c r="X225" s="12"/>
      <c r="Y225" s="12"/>
      <c r="Z225" s="12"/>
      <c r="AA225" s="12"/>
      <c r="AB225" s="12"/>
      <c r="AC225" s="12"/>
      <c r="AD225" s="12"/>
      <c r="AE225" s="12"/>
      <c r="AR225" s="208" t="s">
        <v>81</v>
      </c>
      <c r="AT225" s="209" t="s">
        <v>70</v>
      </c>
      <c r="AU225" s="209" t="s">
        <v>79</v>
      </c>
      <c r="AY225" s="208" t="s">
        <v>144</v>
      </c>
      <c r="BK225" s="210">
        <f>SUM(BK226:BK254)</f>
        <v>0</v>
      </c>
    </row>
    <row r="226" spans="1:65" s="2" customFormat="1" ht="24.15" customHeight="1">
      <c r="A226" s="39"/>
      <c r="B226" s="40"/>
      <c r="C226" s="213" t="s">
        <v>291</v>
      </c>
      <c r="D226" s="213" t="s">
        <v>147</v>
      </c>
      <c r="E226" s="214" t="s">
        <v>292</v>
      </c>
      <c r="F226" s="215" t="s">
        <v>293</v>
      </c>
      <c r="G226" s="216" t="s">
        <v>294</v>
      </c>
      <c r="H226" s="217">
        <v>13</v>
      </c>
      <c r="I226" s="218"/>
      <c r="J226" s="219">
        <f>ROUND(I226*H226,2)</f>
        <v>0</v>
      </c>
      <c r="K226" s="215" t="s">
        <v>151</v>
      </c>
      <c r="L226" s="45"/>
      <c r="M226" s="220" t="s">
        <v>19</v>
      </c>
      <c r="N226" s="221" t="s">
        <v>42</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263</v>
      </c>
      <c r="AT226" s="224" t="s">
        <v>147</v>
      </c>
      <c r="AU226" s="224" t="s">
        <v>81</v>
      </c>
      <c r="AY226" s="18" t="s">
        <v>144</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263</v>
      </c>
      <c r="BM226" s="224" t="s">
        <v>295</v>
      </c>
    </row>
    <row r="227" spans="1:47" s="2" customFormat="1" ht="12">
      <c r="A227" s="39"/>
      <c r="B227" s="40"/>
      <c r="C227" s="41"/>
      <c r="D227" s="226" t="s">
        <v>154</v>
      </c>
      <c r="E227" s="41"/>
      <c r="F227" s="227" t="s">
        <v>296</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154</v>
      </c>
      <c r="AU227" s="18" t="s">
        <v>81</v>
      </c>
    </row>
    <row r="228" spans="1:51" s="13" customFormat="1" ht="12">
      <c r="A228" s="13"/>
      <c r="B228" s="231"/>
      <c r="C228" s="232"/>
      <c r="D228" s="233" t="s">
        <v>156</v>
      </c>
      <c r="E228" s="234" t="s">
        <v>19</v>
      </c>
      <c r="F228" s="235" t="s">
        <v>297</v>
      </c>
      <c r="G228" s="232"/>
      <c r="H228" s="234" t="s">
        <v>19</v>
      </c>
      <c r="I228" s="236"/>
      <c r="J228" s="232"/>
      <c r="K228" s="232"/>
      <c r="L228" s="237"/>
      <c r="M228" s="238"/>
      <c r="N228" s="239"/>
      <c r="O228" s="239"/>
      <c r="P228" s="239"/>
      <c r="Q228" s="239"/>
      <c r="R228" s="239"/>
      <c r="S228" s="239"/>
      <c r="T228" s="240"/>
      <c r="U228" s="13"/>
      <c r="V228" s="13"/>
      <c r="W228" s="13"/>
      <c r="X228" s="13"/>
      <c r="Y228" s="13"/>
      <c r="Z228" s="13"/>
      <c r="AA228" s="13"/>
      <c r="AB228" s="13"/>
      <c r="AC228" s="13"/>
      <c r="AD228" s="13"/>
      <c r="AE228" s="13"/>
      <c r="AT228" s="241" t="s">
        <v>156</v>
      </c>
      <c r="AU228" s="241" t="s">
        <v>81</v>
      </c>
      <c r="AV228" s="13" t="s">
        <v>79</v>
      </c>
      <c r="AW228" s="13" t="s">
        <v>33</v>
      </c>
      <c r="AX228" s="13" t="s">
        <v>71</v>
      </c>
      <c r="AY228" s="241" t="s">
        <v>144</v>
      </c>
    </row>
    <row r="229" spans="1:51" s="14" customFormat="1" ht="12">
      <c r="A229" s="14"/>
      <c r="B229" s="242"/>
      <c r="C229" s="243"/>
      <c r="D229" s="233" t="s">
        <v>156</v>
      </c>
      <c r="E229" s="244" t="s">
        <v>19</v>
      </c>
      <c r="F229" s="245" t="s">
        <v>240</v>
      </c>
      <c r="G229" s="243"/>
      <c r="H229" s="246">
        <v>12</v>
      </c>
      <c r="I229" s="247"/>
      <c r="J229" s="243"/>
      <c r="K229" s="243"/>
      <c r="L229" s="248"/>
      <c r="M229" s="249"/>
      <c r="N229" s="250"/>
      <c r="O229" s="250"/>
      <c r="P229" s="250"/>
      <c r="Q229" s="250"/>
      <c r="R229" s="250"/>
      <c r="S229" s="250"/>
      <c r="T229" s="251"/>
      <c r="U229" s="14"/>
      <c r="V229" s="14"/>
      <c r="W229" s="14"/>
      <c r="X229" s="14"/>
      <c r="Y229" s="14"/>
      <c r="Z229" s="14"/>
      <c r="AA229" s="14"/>
      <c r="AB229" s="14"/>
      <c r="AC229" s="14"/>
      <c r="AD229" s="14"/>
      <c r="AE229" s="14"/>
      <c r="AT229" s="252" t="s">
        <v>156</v>
      </c>
      <c r="AU229" s="252" t="s">
        <v>81</v>
      </c>
      <c r="AV229" s="14" t="s">
        <v>81</v>
      </c>
      <c r="AW229" s="14" t="s">
        <v>33</v>
      </c>
      <c r="AX229" s="14" t="s">
        <v>71</v>
      </c>
      <c r="AY229" s="252" t="s">
        <v>144</v>
      </c>
    </row>
    <row r="230" spans="1:51" s="14" customFormat="1" ht="12">
      <c r="A230" s="14"/>
      <c r="B230" s="242"/>
      <c r="C230" s="243"/>
      <c r="D230" s="233" t="s">
        <v>156</v>
      </c>
      <c r="E230" s="244" t="s">
        <v>19</v>
      </c>
      <c r="F230" s="245" t="s">
        <v>79</v>
      </c>
      <c r="G230" s="243"/>
      <c r="H230" s="246">
        <v>1</v>
      </c>
      <c r="I230" s="247"/>
      <c r="J230" s="243"/>
      <c r="K230" s="243"/>
      <c r="L230" s="248"/>
      <c r="M230" s="249"/>
      <c r="N230" s="250"/>
      <c r="O230" s="250"/>
      <c r="P230" s="250"/>
      <c r="Q230" s="250"/>
      <c r="R230" s="250"/>
      <c r="S230" s="250"/>
      <c r="T230" s="251"/>
      <c r="U230" s="14"/>
      <c r="V230" s="14"/>
      <c r="W230" s="14"/>
      <c r="X230" s="14"/>
      <c r="Y230" s="14"/>
      <c r="Z230" s="14"/>
      <c r="AA230" s="14"/>
      <c r="AB230" s="14"/>
      <c r="AC230" s="14"/>
      <c r="AD230" s="14"/>
      <c r="AE230" s="14"/>
      <c r="AT230" s="252" t="s">
        <v>156</v>
      </c>
      <c r="AU230" s="252" t="s">
        <v>81</v>
      </c>
      <c r="AV230" s="14" t="s">
        <v>81</v>
      </c>
      <c r="AW230" s="14" t="s">
        <v>33</v>
      </c>
      <c r="AX230" s="14" t="s">
        <v>71</v>
      </c>
      <c r="AY230" s="252" t="s">
        <v>144</v>
      </c>
    </row>
    <row r="231" spans="1:51" s="15" customFormat="1" ht="12">
      <c r="A231" s="15"/>
      <c r="B231" s="253"/>
      <c r="C231" s="254"/>
      <c r="D231" s="233" t="s">
        <v>156</v>
      </c>
      <c r="E231" s="255" t="s">
        <v>19</v>
      </c>
      <c r="F231" s="256" t="s">
        <v>159</v>
      </c>
      <c r="G231" s="254"/>
      <c r="H231" s="257">
        <v>13</v>
      </c>
      <c r="I231" s="258"/>
      <c r="J231" s="254"/>
      <c r="K231" s="254"/>
      <c r="L231" s="259"/>
      <c r="M231" s="260"/>
      <c r="N231" s="261"/>
      <c r="O231" s="261"/>
      <c r="P231" s="261"/>
      <c r="Q231" s="261"/>
      <c r="R231" s="261"/>
      <c r="S231" s="261"/>
      <c r="T231" s="262"/>
      <c r="U231" s="15"/>
      <c r="V231" s="15"/>
      <c r="W231" s="15"/>
      <c r="X231" s="15"/>
      <c r="Y231" s="15"/>
      <c r="Z231" s="15"/>
      <c r="AA231" s="15"/>
      <c r="AB231" s="15"/>
      <c r="AC231" s="15"/>
      <c r="AD231" s="15"/>
      <c r="AE231" s="15"/>
      <c r="AT231" s="263" t="s">
        <v>156</v>
      </c>
      <c r="AU231" s="263" t="s">
        <v>81</v>
      </c>
      <c r="AV231" s="15" t="s">
        <v>152</v>
      </c>
      <c r="AW231" s="15" t="s">
        <v>33</v>
      </c>
      <c r="AX231" s="15" t="s">
        <v>79</v>
      </c>
      <c r="AY231" s="263" t="s">
        <v>144</v>
      </c>
    </row>
    <row r="232" spans="1:65" s="2" customFormat="1" ht="16.5" customHeight="1">
      <c r="A232" s="39"/>
      <c r="B232" s="40"/>
      <c r="C232" s="264" t="s">
        <v>7</v>
      </c>
      <c r="D232" s="264" t="s">
        <v>298</v>
      </c>
      <c r="E232" s="265" t="s">
        <v>299</v>
      </c>
      <c r="F232" s="266" t="s">
        <v>300</v>
      </c>
      <c r="G232" s="267" t="s">
        <v>150</v>
      </c>
      <c r="H232" s="268">
        <v>2.16</v>
      </c>
      <c r="I232" s="269"/>
      <c r="J232" s="270">
        <f>ROUND(I232*H232,2)</f>
        <v>0</v>
      </c>
      <c r="K232" s="266" t="s">
        <v>151</v>
      </c>
      <c r="L232" s="271"/>
      <c r="M232" s="272" t="s">
        <v>19</v>
      </c>
      <c r="N232" s="273" t="s">
        <v>42</v>
      </c>
      <c r="O232" s="85"/>
      <c r="P232" s="222">
        <f>O232*H232</f>
        <v>0</v>
      </c>
      <c r="Q232" s="222">
        <v>0.001</v>
      </c>
      <c r="R232" s="222">
        <f>Q232*H232</f>
        <v>0.00216</v>
      </c>
      <c r="S232" s="222">
        <v>0</v>
      </c>
      <c r="T232" s="223">
        <f>S232*H232</f>
        <v>0</v>
      </c>
      <c r="U232" s="39"/>
      <c r="V232" s="39"/>
      <c r="W232" s="39"/>
      <c r="X232" s="39"/>
      <c r="Y232" s="39"/>
      <c r="Z232" s="39"/>
      <c r="AA232" s="39"/>
      <c r="AB232" s="39"/>
      <c r="AC232" s="39"/>
      <c r="AD232" s="39"/>
      <c r="AE232" s="39"/>
      <c r="AR232" s="224" t="s">
        <v>301</v>
      </c>
      <c r="AT232" s="224" t="s">
        <v>298</v>
      </c>
      <c r="AU232" s="224" t="s">
        <v>81</v>
      </c>
      <c r="AY232" s="18" t="s">
        <v>144</v>
      </c>
      <c r="BE232" s="225">
        <f>IF(N232="základní",J232,0)</f>
        <v>0</v>
      </c>
      <c r="BF232" s="225">
        <f>IF(N232="snížená",J232,0)</f>
        <v>0</v>
      </c>
      <c r="BG232" s="225">
        <f>IF(N232="zákl. přenesená",J232,0)</f>
        <v>0</v>
      </c>
      <c r="BH232" s="225">
        <f>IF(N232="sníž. přenesená",J232,0)</f>
        <v>0</v>
      </c>
      <c r="BI232" s="225">
        <f>IF(N232="nulová",J232,0)</f>
        <v>0</v>
      </c>
      <c r="BJ232" s="18" t="s">
        <v>79</v>
      </c>
      <c r="BK232" s="225">
        <f>ROUND(I232*H232,2)</f>
        <v>0</v>
      </c>
      <c r="BL232" s="18" t="s">
        <v>263</v>
      </c>
      <c r="BM232" s="224" t="s">
        <v>302</v>
      </c>
    </row>
    <row r="233" spans="1:51" s="13" customFormat="1" ht="12">
      <c r="A233" s="13"/>
      <c r="B233" s="231"/>
      <c r="C233" s="232"/>
      <c r="D233" s="233" t="s">
        <v>156</v>
      </c>
      <c r="E233" s="234" t="s">
        <v>19</v>
      </c>
      <c r="F233" s="235" t="s">
        <v>297</v>
      </c>
      <c r="G233" s="232"/>
      <c r="H233" s="234" t="s">
        <v>19</v>
      </c>
      <c r="I233" s="236"/>
      <c r="J233" s="232"/>
      <c r="K233" s="232"/>
      <c r="L233" s="237"/>
      <c r="M233" s="238"/>
      <c r="N233" s="239"/>
      <c r="O233" s="239"/>
      <c r="P233" s="239"/>
      <c r="Q233" s="239"/>
      <c r="R233" s="239"/>
      <c r="S233" s="239"/>
      <c r="T233" s="240"/>
      <c r="U233" s="13"/>
      <c r="V233" s="13"/>
      <c r="W233" s="13"/>
      <c r="X233" s="13"/>
      <c r="Y233" s="13"/>
      <c r="Z233" s="13"/>
      <c r="AA233" s="13"/>
      <c r="AB233" s="13"/>
      <c r="AC233" s="13"/>
      <c r="AD233" s="13"/>
      <c r="AE233" s="13"/>
      <c r="AT233" s="241" t="s">
        <v>156</v>
      </c>
      <c r="AU233" s="241" t="s">
        <v>81</v>
      </c>
      <c r="AV233" s="13" t="s">
        <v>79</v>
      </c>
      <c r="AW233" s="13" t="s">
        <v>33</v>
      </c>
      <c r="AX233" s="13" t="s">
        <v>71</v>
      </c>
      <c r="AY233" s="241" t="s">
        <v>144</v>
      </c>
    </row>
    <row r="234" spans="1:51" s="14" customFormat="1" ht="12">
      <c r="A234" s="14"/>
      <c r="B234" s="242"/>
      <c r="C234" s="243"/>
      <c r="D234" s="233" t="s">
        <v>156</v>
      </c>
      <c r="E234" s="244" t="s">
        <v>19</v>
      </c>
      <c r="F234" s="245" t="s">
        <v>303</v>
      </c>
      <c r="G234" s="243"/>
      <c r="H234" s="246">
        <v>2.16</v>
      </c>
      <c r="I234" s="247"/>
      <c r="J234" s="243"/>
      <c r="K234" s="243"/>
      <c r="L234" s="248"/>
      <c r="M234" s="249"/>
      <c r="N234" s="250"/>
      <c r="O234" s="250"/>
      <c r="P234" s="250"/>
      <c r="Q234" s="250"/>
      <c r="R234" s="250"/>
      <c r="S234" s="250"/>
      <c r="T234" s="251"/>
      <c r="U234" s="14"/>
      <c r="V234" s="14"/>
      <c r="W234" s="14"/>
      <c r="X234" s="14"/>
      <c r="Y234" s="14"/>
      <c r="Z234" s="14"/>
      <c r="AA234" s="14"/>
      <c r="AB234" s="14"/>
      <c r="AC234" s="14"/>
      <c r="AD234" s="14"/>
      <c r="AE234" s="14"/>
      <c r="AT234" s="252" t="s">
        <v>156</v>
      </c>
      <c r="AU234" s="252" t="s">
        <v>81</v>
      </c>
      <c r="AV234" s="14" t="s">
        <v>81</v>
      </c>
      <c r="AW234" s="14" t="s">
        <v>33</v>
      </c>
      <c r="AX234" s="14" t="s">
        <v>71</v>
      </c>
      <c r="AY234" s="252" t="s">
        <v>144</v>
      </c>
    </row>
    <row r="235" spans="1:51" s="15" customFormat="1" ht="12">
      <c r="A235" s="15"/>
      <c r="B235" s="253"/>
      <c r="C235" s="254"/>
      <c r="D235" s="233" t="s">
        <v>156</v>
      </c>
      <c r="E235" s="255" t="s">
        <v>19</v>
      </c>
      <c r="F235" s="256" t="s">
        <v>159</v>
      </c>
      <c r="G235" s="254"/>
      <c r="H235" s="257">
        <v>2.16</v>
      </c>
      <c r="I235" s="258"/>
      <c r="J235" s="254"/>
      <c r="K235" s="254"/>
      <c r="L235" s="259"/>
      <c r="M235" s="260"/>
      <c r="N235" s="261"/>
      <c r="O235" s="261"/>
      <c r="P235" s="261"/>
      <c r="Q235" s="261"/>
      <c r="R235" s="261"/>
      <c r="S235" s="261"/>
      <c r="T235" s="262"/>
      <c r="U235" s="15"/>
      <c r="V235" s="15"/>
      <c r="W235" s="15"/>
      <c r="X235" s="15"/>
      <c r="Y235" s="15"/>
      <c r="Z235" s="15"/>
      <c r="AA235" s="15"/>
      <c r="AB235" s="15"/>
      <c r="AC235" s="15"/>
      <c r="AD235" s="15"/>
      <c r="AE235" s="15"/>
      <c r="AT235" s="263" t="s">
        <v>156</v>
      </c>
      <c r="AU235" s="263" t="s">
        <v>81</v>
      </c>
      <c r="AV235" s="15" t="s">
        <v>152</v>
      </c>
      <c r="AW235" s="15" t="s">
        <v>33</v>
      </c>
      <c r="AX235" s="15" t="s">
        <v>79</v>
      </c>
      <c r="AY235" s="263" t="s">
        <v>144</v>
      </c>
    </row>
    <row r="236" spans="1:65" s="2" customFormat="1" ht="16.5" customHeight="1">
      <c r="A236" s="39"/>
      <c r="B236" s="40"/>
      <c r="C236" s="264" t="s">
        <v>304</v>
      </c>
      <c r="D236" s="264" t="s">
        <v>298</v>
      </c>
      <c r="E236" s="265" t="s">
        <v>305</v>
      </c>
      <c r="F236" s="266" t="s">
        <v>306</v>
      </c>
      <c r="G236" s="267" t="s">
        <v>150</v>
      </c>
      <c r="H236" s="268">
        <v>32.4</v>
      </c>
      <c r="I236" s="269"/>
      <c r="J236" s="270">
        <f>ROUND(I236*H236,2)</f>
        <v>0</v>
      </c>
      <c r="K236" s="266" t="s">
        <v>151</v>
      </c>
      <c r="L236" s="271"/>
      <c r="M236" s="272" t="s">
        <v>19</v>
      </c>
      <c r="N236" s="273" t="s">
        <v>42</v>
      </c>
      <c r="O236" s="85"/>
      <c r="P236" s="222">
        <f>O236*H236</f>
        <v>0</v>
      </c>
      <c r="Q236" s="222">
        <v>0.001</v>
      </c>
      <c r="R236" s="222">
        <f>Q236*H236</f>
        <v>0.0324</v>
      </c>
      <c r="S236" s="222">
        <v>0</v>
      </c>
      <c r="T236" s="223">
        <f>S236*H236</f>
        <v>0</v>
      </c>
      <c r="U236" s="39"/>
      <c r="V236" s="39"/>
      <c r="W236" s="39"/>
      <c r="X236" s="39"/>
      <c r="Y236" s="39"/>
      <c r="Z236" s="39"/>
      <c r="AA236" s="39"/>
      <c r="AB236" s="39"/>
      <c r="AC236" s="39"/>
      <c r="AD236" s="39"/>
      <c r="AE236" s="39"/>
      <c r="AR236" s="224" t="s">
        <v>301</v>
      </c>
      <c r="AT236" s="224" t="s">
        <v>298</v>
      </c>
      <c r="AU236" s="224" t="s">
        <v>81</v>
      </c>
      <c r="AY236" s="18" t="s">
        <v>144</v>
      </c>
      <c r="BE236" s="225">
        <f>IF(N236="základní",J236,0)</f>
        <v>0</v>
      </c>
      <c r="BF236" s="225">
        <f>IF(N236="snížená",J236,0)</f>
        <v>0</v>
      </c>
      <c r="BG236" s="225">
        <f>IF(N236="zákl. přenesená",J236,0)</f>
        <v>0</v>
      </c>
      <c r="BH236" s="225">
        <f>IF(N236="sníž. přenesená",J236,0)</f>
        <v>0</v>
      </c>
      <c r="BI236" s="225">
        <f>IF(N236="nulová",J236,0)</f>
        <v>0</v>
      </c>
      <c r="BJ236" s="18" t="s">
        <v>79</v>
      </c>
      <c r="BK236" s="225">
        <f>ROUND(I236*H236,2)</f>
        <v>0</v>
      </c>
      <c r="BL236" s="18" t="s">
        <v>263</v>
      </c>
      <c r="BM236" s="224" t="s">
        <v>307</v>
      </c>
    </row>
    <row r="237" spans="1:51" s="13" customFormat="1" ht="12">
      <c r="A237" s="13"/>
      <c r="B237" s="231"/>
      <c r="C237" s="232"/>
      <c r="D237" s="233" t="s">
        <v>156</v>
      </c>
      <c r="E237" s="234" t="s">
        <v>19</v>
      </c>
      <c r="F237" s="235" t="s">
        <v>297</v>
      </c>
      <c r="G237" s="232"/>
      <c r="H237" s="234" t="s">
        <v>19</v>
      </c>
      <c r="I237" s="236"/>
      <c r="J237" s="232"/>
      <c r="K237" s="232"/>
      <c r="L237" s="237"/>
      <c r="M237" s="238"/>
      <c r="N237" s="239"/>
      <c r="O237" s="239"/>
      <c r="P237" s="239"/>
      <c r="Q237" s="239"/>
      <c r="R237" s="239"/>
      <c r="S237" s="239"/>
      <c r="T237" s="240"/>
      <c r="U237" s="13"/>
      <c r="V237" s="13"/>
      <c r="W237" s="13"/>
      <c r="X237" s="13"/>
      <c r="Y237" s="13"/>
      <c r="Z237" s="13"/>
      <c r="AA237" s="13"/>
      <c r="AB237" s="13"/>
      <c r="AC237" s="13"/>
      <c r="AD237" s="13"/>
      <c r="AE237" s="13"/>
      <c r="AT237" s="241" t="s">
        <v>156</v>
      </c>
      <c r="AU237" s="241" t="s">
        <v>81</v>
      </c>
      <c r="AV237" s="13" t="s">
        <v>79</v>
      </c>
      <c r="AW237" s="13" t="s">
        <v>33</v>
      </c>
      <c r="AX237" s="13" t="s">
        <v>71</v>
      </c>
      <c r="AY237" s="241" t="s">
        <v>144</v>
      </c>
    </row>
    <row r="238" spans="1:51" s="14" customFormat="1" ht="12">
      <c r="A238" s="14"/>
      <c r="B238" s="242"/>
      <c r="C238" s="243"/>
      <c r="D238" s="233" t="s">
        <v>156</v>
      </c>
      <c r="E238" s="244" t="s">
        <v>19</v>
      </c>
      <c r="F238" s="245" t="s">
        <v>308</v>
      </c>
      <c r="G238" s="243"/>
      <c r="H238" s="246">
        <v>32.4</v>
      </c>
      <c r="I238" s="247"/>
      <c r="J238" s="243"/>
      <c r="K238" s="243"/>
      <c r="L238" s="248"/>
      <c r="M238" s="249"/>
      <c r="N238" s="250"/>
      <c r="O238" s="250"/>
      <c r="P238" s="250"/>
      <c r="Q238" s="250"/>
      <c r="R238" s="250"/>
      <c r="S238" s="250"/>
      <c r="T238" s="251"/>
      <c r="U238" s="14"/>
      <c r="V238" s="14"/>
      <c r="W238" s="14"/>
      <c r="X238" s="14"/>
      <c r="Y238" s="14"/>
      <c r="Z238" s="14"/>
      <c r="AA238" s="14"/>
      <c r="AB238" s="14"/>
      <c r="AC238" s="14"/>
      <c r="AD238" s="14"/>
      <c r="AE238" s="14"/>
      <c r="AT238" s="252" t="s">
        <v>156</v>
      </c>
      <c r="AU238" s="252" t="s">
        <v>81</v>
      </c>
      <c r="AV238" s="14" t="s">
        <v>81</v>
      </c>
      <c r="AW238" s="14" t="s">
        <v>33</v>
      </c>
      <c r="AX238" s="14" t="s">
        <v>71</v>
      </c>
      <c r="AY238" s="252" t="s">
        <v>144</v>
      </c>
    </row>
    <row r="239" spans="1:51" s="15" customFormat="1" ht="12">
      <c r="A239" s="15"/>
      <c r="B239" s="253"/>
      <c r="C239" s="254"/>
      <c r="D239" s="233" t="s">
        <v>156</v>
      </c>
      <c r="E239" s="255" t="s">
        <v>19</v>
      </c>
      <c r="F239" s="256" t="s">
        <v>159</v>
      </c>
      <c r="G239" s="254"/>
      <c r="H239" s="257">
        <v>32.4</v>
      </c>
      <c r="I239" s="258"/>
      <c r="J239" s="254"/>
      <c r="K239" s="254"/>
      <c r="L239" s="259"/>
      <c r="M239" s="260"/>
      <c r="N239" s="261"/>
      <c r="O239" s="261"/>
      <c r="P239" s="261"/>
      <c r="Q239" s="261"/>
      <c r="R239" s="261"/>
      <c r="S239" s="261"/>
      <c r="T239" s="262"/>
      <c r="U239" s="15"/>
      <c r="V239" s="15"/>
      <c r="W239" s="15"/>
      <c r="X239" s="15"/>
      <c r="Y239" s="15"/>
      <c r="Z239" s="15"/>
      <c r="AA239" s="15"/>
      <c r="AB239" s="15"/>
      <c r="AC239" s="15"/>
      <c r="AD239" s="15"/>
      <c r="AE239" s="15"/>
      <c r="AT239" s="263" t="s">
        <v>156</v>
      </c>
      <c r="AU239" s="263" t="s">
        <v>81</v>
      </c>
      <c r="AV239" s="15" t="s">
        <v>152</v>
      </c>
      <c r="AW239" s="15" t="s">
        <v>33</v>
      </c>
      <c r="AX239" s="15" t="s">
        <v>79</v>
      </c>
      <c r="AY239" s="263" t="s">
        <v>144</v>
      </c>
    </row>
    <row r="240" spans="1:65" s="2" customFormat="1" ht="16.5" customHeight="1">
      <c r="A240" s="39"/>
      <c r="B240" s="40"/>
      <c r="C240" s="213" t="s">
        <v>309</v>
      </c>
      <c r="D240" s="213" t="s">
        <v>147</v>
      </c>
      <c r="E240" s="214" t="s">
        <v>310</v>
      </c>
      <c r="F240" s="215" t="s">
        <v>311</v>
      </c>
      <c r="G240" s="216" t="s">
        <v>294</v>
      </c>
      <c r="H240" s="217">
        <v>13</v>
      </c>
      <c r="I240" s="218"/>
      <c r="J240" s="219">
        <f>ROUND(I240*H240,2)</f>
        <v>0</v>
      </c>
      <c r="K240" s="215" t="s">
        <v>151</v>
      </c>
      <c r="L240" s="45"/>
      <c r="M240" s="220" t="s">
        <v>19</v>
      </c>
      <c r="N240" s="221" t="s">
        <v>42</v>
      </c>
      <c r="O240" s="85"/>
      <c r="P240" s="222">
        <f>O240*H240</f>
        <v>0</v>
      </c>
      <c r="Q240" s="222">
        <v>0</v>
      </c>
      <c r="R240" s="222">
        <f>Q240*H240</f>
        <v>0</v>
      </c>
      <c r="S240" s="222">
        <v>0</v>
      </c>
      <c r="T240" s="223">
        <f>S240*H240</f>
        <v>0</v>
      </c>
      <c r="U240" s="39"/>
      <c r="V240" s="39"/>
      <c r="W240" s="39"/>
      <c r="X240" s="39"/>
      <c r="Y240" s="39"/>
      <c r="Z240" s="39"/>
      <c r="AA240" s="39"/>
      <c r="AB240" s="39"/>
      <c r="AC240" s="39"/>
      <c r="AD240" s="39"/>
      <c r="AE240" s="39"/>
      <c r="AR240" s="224" t="s">
        <v>263</v>
      </c>
      <c r="AT240" s="224" t="s">
        <v>147</v>
      </c>
      <c r="AU240" s="224" t="s">
        <v>81</v>
      </c>
      <c r="AY240" s="18" t="s">
        <v>144</v>
      </c>
      <c r="BE240" s="225">
        <f>IF(N240="základní",J240,0)</f>
        <v>0</v>
      </c>
      <c r="BF240" s="225">
        <f>IF(N240="snížená",J240,0)</f>
        <v>0</v>
      </c>
      <c r="BG240" s="225">
        <f>IF(N240="zákl. přenesená",J240,0)</f>
        <v>0</v>
      </c>
      <c r="BH240" s="225">
        <f>IF(N240="sníž. přenesená",J240,0)</f>
        <v>0</v>
      </c>
      <c r="BI240" s="225">
        <f>IF(N240="nulová",J240,0)</f>
        <v>0</v>
      </c>
      <c r="BJ240" s="18" t="s">
        <v>79</v>
      </c>
      <c r="BK240" s="225">
        <f>ROUND(I240*H240,2)</f>
        <v>0</v>
      </c>
      <c r="BL240" s="18" t="s">
        <v>263</v>
      </c>
      <c r="BM240" s="224" t="s">
        <v>312</v>
      </c>
    </row>
    <row r="241" spans="1:47" s="2" customFormat="1" ht="12">
      <c r="A241" s="39"/>
      <c r="B241" s="40"/>
      <c r="C241" s="41"/>
      <c r="D241" s="226" t="s">
        <v>154</v>
      </c>
      <c r="E241" s="41"/>
      <c r="F241" s="227" t="s">
        <v>313</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154</v>
      </c>
      <c r="AU241" s="18" t="s">
        <v>81</v>
      </c>
    </row>
    <row r="242" spans="1:51" s="13" customFormat="1" ht="12">
      <c r="A242" s="13"/>
      <c r="B242" s="231"/>
      <c r="C242" s="232"/>
      <c r="D242" s="233" t="s">
        <v>156</v>
      </c>
      <c r="E242" s="234" t="s">
        <v>19</v>
      </c>
      <c r="F242" s="235" t="s">
        <v>297</v>
      </c>
      <c r="G242" s="232"/>
      <c r="H242" s="234" t="s">
        <v>19</v>
      </c>
      <c r="I242" s="236"/>
      <c r="J242" s="232"/>
      <c r="K242" s="232"/>
      <c r="L242" s="237"/>
      <c r="M242" s="238"/>
      <c r="N242" s="239"/>
      <c r="O242" s="239"/>
      <c r="P242" s="239"/>
      <c r="Q242" s="239"/>
      <c r="R242" s="239"/>
      <c r="S242" s="239"/>
      <c r="T242" s="240"/>
      <c r="U242" s="13"/>
      <c r="V242" s="13"/>
      <c r="W242" s="13"/>
      <c r="X242" s="13"/>
      <c r="Y242" s="13"/>
      <c r="Z242" s="13"/>
      <c r="AA242" s="13"/>
      <c r="AB242" s="13"/>
      <c r="AC242" s="13"/>
      <c r="AD242" s="13"/>
      <c r="AE242" s="13"/>
      <c r="AT242" s="241" t="s">
        <v>156</v>
      </c>
      <c r="AU242" s="241" t="s">
        <v>81</v>
      </c>
      <c r="AV242" s="13" t="s">
        <v>79</v>
      </c>
      <c r="AW242" s="13" t="s">
        <v>33</v>
      </c>
      <c r="AX242" s="13" t="s">
        <v>71</v>
      </c>
      <c r="AY242" s="241" t="s">
        <v>144</v>
      </c>
    </row>
    <row r="243" spans="1:51" s="14" customFormat="1" ht="12">
      <c r="A243" s="14"/>
      <c r="B243" s="242"/>
      <c r="C243" s="243"/>
      <c r="D243" s="233" t="s">
        <v>156</v>
      </c>
      <c r="E243" s="244" t="s">
        <v>19</v>
      </c>
      <c r="F243" s="245" t="s">
        <v>314</v>
      </c>
      <c r="G243" s="243"/>
      <c r="H243" s="246">
        <v>13</v>
      </c>
      <c r="I243" s="247"/>
      <c r="J243" s="243"/>
      <c r="K243" s="243"/>
      <c r="L243" s="248"/>
      <c r="M243" s="249"/>
      <c r="N243" s="250"/>
      <c r="O243" s="250"/>
      <c r="P243" s="250"/>
      <c r="Q243" s="250"/>
      <c r="R243" s="250"/>
      <c r="S243" s="250"/>
      <c r="T243" s="251"/>
      <c r="U243" s="14"/>
      <c r="V243" s="14"/>
      <c r="W243" s="14"/>
      <c r="X243" s="14"/>
      <c r="Y243" s="14"/>
      <c r="Z243" s="14"/>
      <c r="AA243" s="14"/>
      <c r="AB243" s="14"/>
      <c r="AC243" s="14"/>
      <c r="AD243" s="14"/>
      <c r="AE243" s="14"/>
      <c r="AT243" s="252" t="s">
        <v>156</v>
      </c>
      <c r="AU243" s="252" t="s">
        <v>81</v>
      </c>
      <c r="AV243" s="14" t="s">
        <v>81</v>
      </c>
      <c r="AW243" s="14" t="s">
        <v>33</v>
      </c>
      <c r="AX243" s="14" t="s">
        <v>71</v>
      </c>
      <c r="AY243" s="252" t="s">
        <v>144</v>
      </c>
    </row>
    <row r="244" spans="1:51" s="15" customFormat="1" ht="12">
      <c r="A244" s="15"/>
      <c r="B244" s="253"/>
      <c r="C244" s="254"/>
      <c r="D244" s="233" t="s">
        <v>156</v>
      </c>
      <c r="E244" s="255" t="s">
        <v>19</v>
      </c>
      <c r="F244" s="256" t="s">
        <v>159</v>
      </c>
      <c r="G244" s="254"/>
      <c r="H244" s="257">
        <v>13</v>
      </c>
      <c r="I244" s="258"/>
      <c r="J244" s="254"/>
      <c r="K244" s="254"/>
      <c r="L244" s="259"/>
      <c r="M244" s="260"/>
      <c r="N244" s="261"/>
      <c r="O244" s="261"/>
      <c r="P244" s="261"/>
      <c r="Q244" s="261"/>
      <c r="R244" s="261"/>
      <c r="S244" s="261"/>
      <c r="T244" s="262"/>
      <c r="U244" s="15"/>
      <c r="V244" s="15"/>
      <c r="W244" s="15"/>
      <c r="X244" s="15"/>
      <c r="Y244" s="15"/>
      <c r="Z244" s="15"/>
      <c r="AA244" s="15"/>
      <c r="AB244" s="15"/>
      <c r="AC244" s="15"/>
      <c r="AD244" s="15"/>
      <c r="AE244" s="15"/>
      <c r="AT244" s="263" t="s">
        <v>156</v>
      </c>
      <c r="AU244" s="263" t="s">
        <v>81</v>
      </c>
      <c r="AV244" s="15" t="s">
        <v>152</v>
      </c>
      <c r="AW244" s="15" t="s">
        <v>33</v>
      </c>
      <c r="AX244" s="15" t="s">
        <v>79</v>
      </c>
      <c r="AY244" s="263" t="s">
        <v>144</v>
      </c>
    </row>
    <row r="245" spans="1:65" s="2" customFormat="1" ht="21.75" customHeight="1">
      <c r="A245" s="39"/>
      <c r="B245" s="40"/>
      <c r="C245" s="264" t="s">
        <v>315</v>
      </c>
      <c r="D245" s="264" t="s">
        <v>298</v>
      </c>
      <c r="E245" s="265" t="s">
        <v>316</v>
      </c>
      <c r="F245" s="266" t="s">
        <v>317</v>
      </c>
      <c r="G245" s="267" t="s">
        <v>294</v>
      </c>
      <c r="H245" s="268">
        <v>1</v>
      </c>
      <c r="I245" s="269"/>
      <c r="J245" s="270">
        <f>ROUND(I245*H245,2)</f>
        <v>0</v>
      </c>
      <c r="K245" s="266" t="s">
        <v>151</v>
      </c>
      <c r="L245" s="271"/>
      <c r="M245" s="272" t="s">
        <v>19</v>
      </c>
      <c r="N245" s="273" t="s">
        <v>42</v>
      </c>
      <c r="O245" s="85"/>
      <c r="P245" s="222">
        <f>O245*H245</f>
        <v>0</v>
      </c>
      <c r="Q245" s="222">
        <v>0.001</v>
      </c>
      <c r="R245" s="222">
        <f>Q245*H245</f>
        <v>0.001</v>
      </c>
      <c r="S245" s="222">
        <v>0</v>
      </c>
      <c r="T245" s="223">
        <f>S245*H245</f>
        <v>0</v>
      </c>
      <c r="U245" s="39"/>
      <c r="V245" s="39"/>
      <c r="W245" s="39"/>
      <c r="X245" s="39"/>
      <c r="Y245" s="39"/>
      <c r="Z245" s="39"/>
      <c r="AA245" s="39"/>
      <c r="AB245" s="39"/>
      <c r="AC245" s="39"/>
      <c r="AD245" s="39"/>
      <c r="AE245" s="39"/>
      <c r="AR245" s="224" t="s">
        <v>301</v>
      </c>
      <c r="AT245" s="224" t="s">
        <v>298</v>
      </c>
      <c r="AU245" s="224" t="s">
        <v>81</v>
      </c>
      <c r="AY245" s="18" t="s">
        <v>144</v>
      </c>
      <c r="BE245" s="225">
        <f>IF(N245="základní",J245,0)</f>
        <v>0</v>
      </c>
      <c r="BF245" s="225">
        <f>IF(N245="snížená",J245,0)</f>
        <v>0</v>
      </c>
      <c r="BG245" s="225">
        <f>IF(N245="zákl. přenesená",J245,0)</f>
        <v>0</v>
      </c>
      <c r="BH245" s="225">
        <f>IF(N245="sníž. přenesená",J245,0)</f>
        <v>0</v>
      </c>
      <c r="BI245" s="225">
        <f>IF(N245="nulová",J245,0)</f>
        <v>0</v>
      </c>
      <c r="BJ245" s="18" t="s">
        <v>79</v>
      </c>
      <c r="BK245" s="225">
        <f>ROUND(I245*H245,2)</f>
        <v>0</v>
      </c>
      <c r="BL245" s="18" t="s">
        <v>263</v>
      </c>
      <c r="BM245" s="224" t="s">
        <v>318</v>
      </c>
    </row>
    <row r="246" spans="1:51" s="13" customFormat="1" ht="12">
      <c r="A246" s="13"/>
      <c r="B246" s="231"/>
      <c r="C246" s="232"/>
      <c r="D246" s="233" t="s">
        <v>156</v>
      </c>
      <c r="E246" s="234" t="s">
        <v>19</v>
      </c>
      <c r="F246" s="235" t="s">
        <v>297</v>
      </c>
      <c r="G246" s="232"/>
      <c r="H246" s="234" t="s">
        <v>19</v>
      </c>
      <c r="I246" s="236"/>
      <c r="J246" s="232"/>
      <c r="K246" s="232"/>
      <c r="L246" s="237"/>
      <c r="M246" s="238"/>
      <c r="N246" s="239"/>
      <c r="O246" s="239"/>
      <c r="P246" s="239"/>
      <c r="Q246" s="239"/>
      <c r="R246" s="239"/>
      <c r="S246" s="239"/>
      <c r="T246" s="240"/>
      <c r="U246" s="13"/>
      <c r="V246" s="13"/>
      <c r="W246" s="13"/>
      <c r="X246" s="13"/>
      <c r="Y246" s="13"/>
      <c r="Z246" s="13"/>
      <c r="AA246" s="13"/>
      <c r="AB246" s="13"/>
      <c r="AC246" s="13"/>
      <c r="AD246" s="13"/>
      <c r="AE246" s="13"/>
      <c r="AT246" s="241" t="s">
        <v>156</v>
      </c>
      <c r="AU246" s="241" t="s">
        <v>81</v>
      </c>
      <c r="AV246" s="13" t="s">
        <v>79</v>
      </c>
      <c r="AW246" s="13" t="s">
        <v>33</v>
      </c>
      <c r="AX246" s="13" t="s">
        <v>71</v>
      </c>
      <c r="AY246" s="241" t="s">
        <v>144</v>
      </c>
    </row>
    <row r="247" spans="1:51" s="14" customFormat="1" ht="12">
      <c r="A247" s="14"/>
      <c r="B247" s="242"/>
      <c r="C247" s="243"/>
      <c r="D247" s="233" t="s">
        <v>156</v>
      </c>
      <c r="E247" s="244" t="s">
        <v>19</v>
      </c>
      <c r="F247" s="245" t="s">
        <v>79</v>
      </c>
      <c r="G247" s="243"/>
      <c r="H247" s="246">
        <v>1</v>
      </c>
      <c r="I247" s="247"/>
      <c r="J247" s="243"/>
      <c r="K247" s="243"/>
      <c r="L247" s="248"/>
      <c r="M247" s="249"/>
      <c r="N247" s="250"/>
      <c r="O247" s="250"/>
      <c r="P247" s="250"/>
      <c r="Q247" s="250"/>
      <c r="R247" s="250"/>
      <c r="S247" s="250"/>
      <c r="T247" s="251"/>
      <c r="U247" s="14"/>
      <c r="V247" s="14"/>
      <c r="W247" s="14"/>
      <c r="X247" s="14"/>
      <c r="Y247" s="14"/>
      <c r="Z247" s="14"/>
      <c r="AA247" s="14"/>
      <c r="AB247" s="14"/>
      <c r="AC247" s="14"/>
      <c r="AD247" s="14"/>
      <c r="AE247" s="14"/>
      <c r="AT247" s="252" t="s">
        <v>156</v>
      </c>
      <c r="AU247" s="252" t="s">
        <v>81</v>
      </c>
      <c r="AV247" s="14" t="s">
        <v>81</v>
      </c>
      <c r="AW247" s="14" t="s">
        <v>33</v>
      </c>
      <c r="AX247" s="14" t="s">
        <v>71</v>
      </c>
      <c r="AY247" s="252" t="s">
        <v>144</v>
      </c>
    </row>
    <row r="248" spans="1:51" s="15" customFormat="1" ht="12">
      <c r="A248" s="15"/>
      <c r="B248" s="253"/>
      <c r="C248" s="254"/>
      <c r="D248" s="233" t="s">
        <v>156</v>
      </c>
      <c r="E248" s="255" t="s">
        <v>19</v>
      </c>
      <c r="F248" s="256" t="s">
        <v>159</v>
      </c>
      <c r="G248" s="254"/>
      <c r="H248" s="257">
        <v>1</v>
      </c>
      <c r="I248" s="258"/>
      <c r="J248" s="254"/>
      <c r="K248" s="254"/>
      <c r="L248" s="259"/>
      <c r="M248" s="260"/>
      <c r="N248" s="261"/>
      <c r="O248" s="261"/>
      <c r="P248" s="261"/>
      <c r="Q248" s="261"/>
      <c r="R248" s="261"/>
      <c r="S248" s="261"/>
      <c r="T248" s="262"/>
      <c r="U248" s="15"/>
      <c r="V248" s="15"/>
      <c r="W248" s="15"/>
      <c r="X248" s="15"/>
      <c r="Y248" s="15"/>
      <c r="Z248" s="15"/>
      <c r="AA248" s="15"/>
      <c r="AB248" s="15"/>
      <c r="AC248" s="15"/>
      <c r="AD248" s="15"/>
      <c r="AE248" s="15"/>
      <c r="AT248" s="263" t="s">
        <v>156</v>
      </c>
      <c r="AU248" s="263" t="s">
        <v>81</v>
      </c>
      <c r="AV248" s="15" t="s">
        <v>152</v>
      </c>
      <c r="AW248" s="15" t="s">
        <v>33</v>
      </c>
      <c r="AX248" s="15" t="s">
        <v>79</v>
      </c>
      <c r="AY248" s="263" t="s">
        <v>144</v>
      </c>
    </row>
    <row r="249" spans="1:65" s="2" customFormat="1" ht="21.75" customHeight="1">
      <c r="A249" s="39"/>
      <c r="B249" s="40"/>
      <c r="C249" s="264" t="s">
        <v>319</v>
      </c>
      <c r="D249" s="264" t="s">
        <v>298</v>
      </c>
      <c r="E249" s="265" t="s">
        <v>320</v>
      </c>
      <c r="F249" s="266" t="s">
        <v>321</v>
      </c>
      <c r="G249" s="267" t="s">
        <v>294</v>
      </c>
      <c r="H249" s="268">
        <v>12</v>
      </c>
      <c r="I249" s="269"/>
      <c r="J249" s="270">
        <f>ROUND(I249*H249,2)</f>
        <v>0</v>
      </c>
      <c r="K249" s="266" t="s">
        <v>151</v>
      </c>
      <c r="L249" s="271"/>
      <c r="M249" s="272" t="s">
        <v>19</v>
      </c>
      <c r="N249" s="273" t="s">
        <v>42</v>
      </c>
      <c r="O249" s="85"/>
      <c r="P249" s="222">
        <f>O249*H249</f>
        <v>0</v>
      </c>
      <c r="Q249" s="222">
        <v>0.001</v>
      </c>
      <c r="R249" s="222">
        <f>Q249*H249</f>
        <v>0.012</v>
      </c>
      <c r="S249" s="222">
        <v>0</v>
      </c>
      <c r="T249" s="223">
        <f>S249*H249</f>
        <v>0</v>
      </c>
      <c r="U249" s="39"/>
      <c r="V249" s="39"/>
      <c r="W249" s="39"/>
      <c r="X249" s="39"/>
      <c r="Y249" s="39"/>
      <c r="Z249" s="39"/>
      <c r="AA249" s="39"/>
      <c r="AB249" s="39"/>
      <c r="AC249" s="39"/>
      <c r="AD249" s="39"/>
      <c r="AE249" s="39"/>
      <c r="AR249" s="224" t="s">
        <v>301</v>
      </c>
      <c r="AT249" s="224" t="s">
        <v>298</v>
      </c>
      <c r="AU249" s="224" t="s">
        <v>81</v>
      </c>
      <c r="AY249" s="18" t="s">
        <v>144</v>
      </c>
      <c r="BE249" s="225">
        <f>IF(N249="základní",J249,0)</f>
        <v>0</v>
      </c>
      <c r="BF249" s="225">
        <f>IF(N249="snížená",J249,0)</f>
        <v>0</v>
      </c>
      <c r="BG249" s="225">
        <f>IF(N249="zákl. přenesená",J249,0)</f>
        <v>0</v>
      </c>
      <c r="BH249" s="225">
        <f>IF(N249="sníž. přenesená",J249,0)</f>
        <v>0</v>
      </c>
      <c r="BI249" s="225">
        <f>IF(N249="nulová",J249,0)</f>
        <v>0</v>
      </c>
      <c r="BJ249" s="18" t="s">
        <v>79</v>
      </c>
      <c r="BK249" s="225">
        <f>ROUND(I249*H249,2)</f>
        <v>0</v>
      </c>
      <c r="BL249" s="18" t="s">
        <v>263</v>
      </c>
      <c r="BM249" s="224" t="s">
        <v>322</v>
      </c>
    </row>
    <row r="250" spans="1:51" s="13" customFormat="1" ht="12">
      <c r="A250" s="13"/>
      <c r="B250" s="231"/>
      <c r="C250" s="232"/>
      <c r="D250" s="233" t="s">
        <v>156</v>
      </c>
      <c r="E250" s="234" t="s">
        <v>19</v>
      </c>
      <c r="F250" s="235" t="s">
        <v>297</v>
      </c>
      <c r="G250" s="232"/>
      <c r="H250" s="234" t="s">
        <v>19</v>
      </c>
      <c r="I250" s="236"/>
      <c r="J250" s="232"/>
      <c r="K250" s="232"/>
      <c r="L250" s="237"/>
      <c r="M250" s="238"/>
      <c r="N250" s="239"/>
      <c r="O250" s="239"/>
      <c r="P250" s="239"/>
      <c r="Q250" s="239"/>
      <c r="R250" s="239"/>
      <c r="S250" s="239"/>
      <c r="T250" s="240"/>
      <c r="U250" s="13"/>
      <c r="V250" s="13"/>
      <c r="W250" s="13"/>
      <c r="X250" s="13"/>
      <c r="Y250" s="13"/>
      <c r="Z250" s="13"/>
      <c r="AA250" s="13"/>
      <c r="AB250" s="13"/>
      <c r="AC250" s="13"/>
      <c r="AD250" s="13"/>
      <c r="AE250" s="13"/>
      <c r="AT250" s="241" t="s">
        <v>156</v>
      </c>
      <c r="AU250" s="241" t="s">
        <v>81</v>
      </c>
      <c r="AV250" s="13" t="s">
        <v>79</v>
      </c>
      <c r="AW250" s="13" t="s">
        <v>33</v>
      </c>
      <c r="AX250" s="13" t="s">
        <v>71</v>
      </c>
      <c r="AY250" s="241" t="s">
        <v>144</v>
      </c>
    </row>
    <row r="251" spans="1:51" s="14" customFormat="1" ht="12">
      <c r="A251" s="14"/>
      <c r="B251" s="242"/>
      <c r="C251" s="243"/>
      <c r="D251" s="233" t="s">
        <v>156</v>
      </c>
      <c r="E251" s="244" t="s">
        <v>19</v>
      </c>
      <c r="F251" s="245" t="s">
        <v>240</v>
      </c>
      <c r="G251" s="243"/>
      <c r="H251" s="246">
        <v>12</v>
      </c>
      <c r="I251" s="247"/>
      <c r="J251" s="243"/>
      <c r="K251" s="243"/>
      <c r="L251" s="248"/>
      <c r="M251" s="249"/>
      <c r="N251" s="250"/>
      <c r="O251" s="250"/>
      <c r="P251" s="250"/>
      <c r="Q251" s="250"/>
      <c r="R251" s="250"/>
      <c r="S251" s="250"/>
      <c r="T251" s="251"/>
      <c r="U251" s="14"/>
      <c r="V251" s="14"/>
      <c r="W251" s="14"/>
      <c r="X251" s="14"/>
      <c r="Y251" s="14"/>
      <c r="Z251" s="14"/>
      <c r="AA251" s="14"/>
      <c r="AB251" s="14"/>
      <c r="AC251" s="14"/>
      <c r="AD251" s="14"/>
      <c r="AE251" s="14"/>
      <c r="AT251" s="252" t="s">
        <v>156</v>
      </c>
      <c r="AU251" s="252" t="s">
        <v>81</v>
      </c>
      <c r="AV251" s="14" t="s">
        <v>81</v>
      </c>
      <c r="AW251" s="14" t="s">
        <v>33</v>
      </c>
      <c r="AX251" s="14" t="s">
        <v>71</v>
      </c>
      <c r="AY251" s="252" t="s">
        <v>144</v>
      </c>
    </row>
    <row r="252" spans="1:51" s="15" customFormat="1" ht="12">
      <c r="A252" s="15"/>
      <c r="B252" s="253"/>
      <c r="C252" s="254"/>
      <c r="D252" s="233" t="s">
        <v>156</v>
      </c>
      <c r="E252" s="255" t="s">
        <v>19</v>
      </c>
      <c r="F252" s="256" t="s">
        <v>159</v>
      </c>
      <c r="G252" s="254"/>
      <c r="H252" s="257">
        <v>12</v>
      </c>
      <c r="I252" s="258"/>
      <c r="J252" s="254"/>
      <c r="K252" s="254"/>
      <c r="L252" s="259"/>
      <c r="M252" s="260"/>
      <c r="N252" s="261"/>
      <c r="O252" s="261"/>
      <c r="P252" s="261"/>
      <c r="Q252" s="261"/>
      <c r="R252" s="261"/>
      <c r="S252" s="261"/>
      <c r="T252" s="262"/>
      <c r="U252" s="15"/>
      <c r="V252" s="15"/>
      <c r="W252" s="15"/>
      <c r="X252" s="15"/>
      <c r="Y252" s="15"/>
      <c r="Z252" s="15"/>
      <c r="AA252" s="15"/>
      <c r="AB252" s="15"/>
      <c r="AC252" s="15"/>
      <c r="AD252" s="15"/>
      <c r="AE252" s="15"/>
      <c r="AT252" s="263" t="s">
        <v>156</v>
      </c>
      <c r="AU252" s="263" t="s">
        <v>81</v>
      </c>
      <c r="AV252" s="15" t="s">
        <v>152</v>
      </c>
      <c r="AW252" s="15" t="s">
        <v>33</v>
      </c>
      <c r="AX252" s="15" t="s">
        <v>79</v>
      </c>
      <c r="AY252" s="263" t="s">
        <v>144</v>
      </c>
    </row>
    <row r="253" spans="1:65" s="2" customFormat="1" ht="24.15" customHeight="1">
      <c r="A253" s="39"/>
      <c r="B253" s="40"/>
      <c r="C253" s="213" t="s">
        <v>323</v>
      </c>
      <c r="D253" s="213" t="s">
        <v>147</v>
      </c>
      <c r="E253" s="214" t="s">
        <v>324</v>
      </c>
      <c r="F253" s="215" t="s">
        <v>325</v>
      </c>
      <c r="G253" s="216" t="s">
        <v>231</v>
      </c>
      <c r="H253" s="217">
        <v>0.048</v>
      </c>
      <c r="I253" s="218"/>
      <c r="J253" s="219">
        <f>ROUND(I253*H253,2)</f>
        <v>0</v>
      </c>
      <c r="K253" s="215" t="s">
        <v>326</v>
      </c>
      <c r="L253" s="45"/>
      <c r="M253" s="220" t="s">
        <v>19</v>
      </c>
      <c r="N253" s="221" t="s">
        <v>42</v>
      </c>
      <c r="O253" s="85"/>
      <c r="P253" s="222">
        <f>O253*H253</f>
        <v>0</v>
      </c>
      <c r="Q253" s="222">
        <v>0</v>
      </c>
      <c r="R253" s="222">
        <f>Q253*H253</f>
        <v>0</v>
      </c>
      <c r="S253" s="222">
        <v>0</v>
      </c>
      <c r="T253" s="223">
        <f>S253*H253</f>
        <v>0</v>
      </c>
      <c r="U253" s="39"/>
      <c r="V253" s="39"/>
      <c r="W253" s="39"/>
      <c r="X253" s="39"/>
      <c r="Y253" s="39"/>
      <c r="Z253" s="39"/>
      <c r="AA253" s="39"/>
      <c r="AB253" s="39"/>
      <c r="AC253" s="39"/>
      <c r="AD253" s="39"/>
      <c r="AE253" s="39"/>
      <c r="AR253" s="224" t="s">
        <v>263</v>
      </c>
      <c r="AT253" s="224" t="s">
        <v>147</v>
      </c>
      <c r="AU253" s="224" t="s">
        <v>81</v>
      </c>
      <c r="AY253" s="18" t="s">
        <v>144</v>
      </c>
      <c r="BE253" s="225">
        <f>IF(N253="základní",J253,0)</f>
        <v>0</v>
      </c>
      <c r="BF253" s="225">
        <f>IF(N253="snížená",J253,0)</f>
        <v>0</v>
      </c>
      <c r="BG253" s="225">
        <f>IF(N253="zákl. přenesená",J253,0)</f>
        <v>0</v>
      </c>
      <c r="BH253" s="225">
        <f>IF(N253="sníž. přenesená",J253,0)</f>
        <v>0</v>
      </c>
      <c r="BI253" s="225">
        <f>IF(N253="nulová",J253,0)</f>
        <v>0</v>
      </c>
      <c r="BJ253" s="18" t="s">
        <v>79</v>
      </c>
      <c r="BK253" s="225">
        <f>ROUND(I253*H253,2)</f>
        <v>0</v>
      </c>
      <c r="BL253" s="18" t="s">
        <v>263</v>
      </c>
      <c r="BM253" s="224" t="s">
        <v>327</v>
      </c>
    </row>
    <row r="254" spans="1:47" s="2" customFormat="1" ht="12">
      <c r="A254" s="39"/>
      <c r="B254" s="40"/>
      <c r="C254" s="41"/>
      <c r="D254" s="226" t="s">
        <v>154</v>
      </c>
      <c r="E254" s="41"/>
      <c r="F254" s="227" t="s">
        <v>328</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154</v>
      </c>
      <c r="AU254" s="18" t="s">
        <v>81</v>
      </c>
    </row>
    <row r="255" spans="1:63" s="12" customFormat="1" ht="25.9" customHeight="1">
      <c r="A255" s="12"/>
      <c r="B255" s="197"/>
      <c r="C255" s="198"/>
      <c r="D255" s="199" t="s">
        <v>70</v>
      </c>
      <c r="E255" s="200" t="s">
        <v>329</v>
      </c>
      <c r="F255" s="200" t="s">
        <v>330</v>
      </c>
      <c r="G255" s="198"/>
      <c r="H255" s="198"/>
      <c r="I255" s="201"/>
      <c r="J255" s="202">
        <f>BK255</f>
        <v>0</v>
      </c>
      <c r="K255" s="198"/>
      <c r="L255" s="203"/>
      <c r="M255" s="204"/>
      <c r="N255" s="205"/>
      <c r="O255" s="205"/>
      <c r="P255" s="206">
        <f>SUM(P256:P261)</f>
        <v>0</v>
      </c>
      <c r="Q255" s="205"/>
      <c r="R255" s="206">
        <f>SUM(R256:R261)</f>
        <v>0</v>
      </c>
      <c r="S255" s="205"/>
      <c r="T255" s="207">
        <f>SUM(T256:T261)</f>
        <v>0</v>
      </c>
      <c r="U255" s="12"/>
      <c r="V255" s="12"/>
      <c r="W255" s="12"/>
      <c r="X255" s="12"/>
      <c r="Y255" s="12"/>
      <c r="Z255" s="12"/>
      <c r="AA255" s="12"/>
      <c r="AB255" s="12"/>
      <c r="AC255" s="12"/>
      <c r="AD255" s="12"/>
      <c r="AE255" s="12"/>
      <c r="AR255" s="208" t="s">
        <v>152</v>
      </c>
      <c r="AT255" s="209" t="s">
        <v>70</v>
      </c>
      <c r="AU255" s="209" t="s">
        <v>71</v>
      </c>
      <c r="AY255" s="208" t="s">
        <v>144</v>
      </c>
      <c r="BK255" s="210">
        <f>SUM(BK256:BK261)</f>
        <v>0</v>
      </c>
    </row>
    <row r="256" spans="1:65" s="2" customFormat="1" ht="16.5" customHeight="1">
      <c r="A256" s="39"/>
      <c r="B256" s="40"/>
      <c r="C256" s="213" t="s">
        <v>331</v>
      </c>
      <c r="D256" s="213" t="s">
        <v>147</v>
      </c>
      <c r="E256" s="214" t="s">
        <v>332</v>
      </c>
      <c r="F256" s="215" t="s">
        <v>333</v>
      </c>
      <c r="G256" s="216" t="s">
        <v>334</v>
      </c>
      <c r="H256" s="217">
        <v>50</v>
      </c>
      <c r="I256" s="218"/>
      <c r="J256" s="219">
        <f>ROUND(I256*H256,2)</f>
        <v>0</v>
      </c>
      <c r="K256" s="215" t="s">
        <v>335</v>
      </c>
      <c r="L256" s="45"/>
      <c r="M256" s="220" t="s">
        <v>19</v>
      </c>
      <c r="N256" s="221" t="s">
        <v>42</v>
      </c>
      <c r="O256" s="85"/>
      <c r="P256" s="222">
        <f>O256*H256</f>
        <v>0</v>
      </c>
      <c r="Q256" s="222">
        <v>0</v>
      </c>
      <c r="R256" s="222">
        <f>Q256*H256</f>
        <v>0</v>
      </c>
      <c r="S256" s="222">
        <v>0</v>
      </c>
      <c r="T256" s="223">
        <f>S256*H256</f>
        <v>0</v>
      </c>
      <c r="U256" s="39"/>
      <c r="V256" s="39"/>
      <c r="W256" s="39"/>
      <c r="X256" s="39"/>
      <c r="Y256" s="39"/>
      <c r="Z256" s="39"/>
      <c r="AA256" s="39"/>
      <c r="AB256" s="39"/>
      <c r="AC256" s="39"/>
      <c r="AD256" s="39"/>
      <c r="AE256" s="39"/>
      <c r="AR256" s="224" t="s">
        <v>336</v>
      </c>
      <c r="AT256" s="224" t="s">
        <v>147</v>
      </c>
      <c r="AU256" s="224" t="s">
        <v>79</v>
      </c>
      <c r="AY256" s="18" t="s">
        <v>144</v>
      </c>
      <c r="BE256" s="225">
        <f>IF(N256="základní",J256,0)</f>
        <v>0</v>
      </c>
      <c r="BF256" s="225">
        <f>IF(N256="snížená",J256,0)</f>
        <v>0</v>
      </c>
      <c r="BG256" s="225">
        <f>IF(N256="zákl. přenesená",J256,0)</f>
        <v>0</v>
      </c>
      <c r="BH256" s="225">
        <f>IF(N256="sníž. přenesená",J256,0)</f>
        <v>0</v>
      </c>
      <c r="BI256" s="225">
        <f>IF(N256="nulová",J256,0)</f>
        <v>0</v>
      </c>
      <c r="BJ256" s="18" t="s">
        <v>79</v>
      </c>
      <c r="BK256" s="225">
        <f>ROUND(I256*H256,2)</f>
        <v>0</v>
      </c>
      <c r="BL256" s="18" t="s">
        <v>336</v>
      </c>
      <c r="BM256" s="224" t="s">
        <v>337</v>
      </c>
    </row>
    <row r="257" spans="1:51" s="14" customFormat="1" ht="12">
      <c r="A257" s="14"/>
      <c r="B257" s="242"/>
      <c r="C257" s="243"/>
      <c r="D257" s="233" t="s">
        <v>156</v>
      </c>
      <c r="E257" s="244" t="s">
        <v>19</v>
      </c>
      <c r="F257" s="245" t="s">
        <v>338</v>
      </c>
      <c r="G257" s="243"/>
      <c r="H257" s="246">
        <v>50</v>
      </c>
      <c r="I257" s="247"/>
      <c r="J257" s="243"/>
      <c r="K257" s="243"/>
      <c r="L257" s="248"/>
      <c r="M257" s="249"/>
      <c r="N257" s="250"/>
      <c r="O257" s="250"/>
      <c r="P257" s="250"/>
      <c r="Q257" s="250"/>
      <c r="R257" s="250"/>
      <c r="S257" s="250"/>
      <c r="T257" s="251"/>
      <c r="U257" s="14"/>
      <c r="V257" s="14"/>
      <c r="W257" s="14"/>
      <c r="X257" s="14"/>
      <c r="Y257" s="14"/>
      <c r="Z257" s="14"/>
      <c r="AA257" s="14"/>
      <c r="AB257" s="14"/>
      <c r="AC257" s="14"/>
      <c r="AD257" s="14"/>
      <c r="AE257" s="14"/>
      <c r="AT257" s="252" t="s">
        <v>156</v>
      </c>
      <c r="AU257" s="252" t="s">
        <v>79</v>
      </c>
      <c r="AV257" s="14" t="s">
        <v>81</v>
      </c>
      <c r="AW257" s="14" t="s">
        <v>33</v>
      </c>
      <c r="AX257" s="14" t="s">
        <v>71</v>
      </c>
      <c r="AY257" s="252" t="s">
        <v>144</v>
      </c>
    </row>
    <row r="258" spans="1:51" s="15" customFormat="1" ht="12">
      <c r="A258" s="15"/>
      <c r="B258" s="253"/>
      <c r="C258" s="254"/>
      <c r="D258" s="233" t="s">
        <v>156</v>
      </c>
      <c r="E258" s="255" t="s">
        <v>19</v>
      </c>
      <c r="F258" s="256" t="s">
        <v>159</v>
      </c>
      <c r="G258" s="254"/>
      <c r="H258" s="257">
        <v>50</v>
      </c>
      <c r="I258" s="258"/>
      <c r="J258" s="254"/>
      <c r="K258" s="254"/>
      <c r="L258" s="259"/>
      <c r="M258" s="260"/>
      <c r="N258" s="261"/>
      <c r="O258" s="261"/>
      <c r="P258" s="261"/>
      <c r="Q258" s="261"/>
      <c r="R258" s="261"/>
      <c r="S258" s="261"/>
      <c r="T258" s="262"/>
      <c r="U258" s="15"/>
      <c r="V258" s="15"/>
      <c r="W258" s="15"/>
      <c r="X258" s="15"/>
      <c r="Y258" s="15"/>
      <c r="Z258" s="15"/>
      <c r="AA258" s="15"/>
      <c r="AB258" s="15"/>
      <c r="AC258" s="15"/>
      <c r="AD258" s="15"/>
      <c r="AE258" s="15"/>
      <c r="AT258" s="263" t="s">
        <v>156</v>
      </c>
      <c r="AU258" s="263" t="s">
        <v>79</v>
      </c>
      <c r="AV258" s="15" t="s">
        <v>152</v>
      </c>
      <c r="AW258" s="15" t="s">
        <v>33</v>
      </c>
      <c r="AX258" s="15" t="s">
        <v>79</v>
      </c>
      <c r="AY258" s="263" t="s">
        <v>144</v>
      </c>
    </row>
    <row r="259" spans="1:65" s="2" customFormat="1" ht="16.5" customHeight="1">
      <c r="A259" s="39"/>
      <c r="B259" s="40"/>
      <c r="C259" s="213" t="s">
        <v>339</v>
      </c>
      <c r="D259" s="213" t="s">
        <v>147</v>
      </c>
      <c r="E259" s="214" t="s">
        <v>340</v>
      </c>
      <c r="F259" s="215" t="s">
        <v>341</v>
      </c>
      <c r="G259" s="216" t="s">
        <v>334</v>
      </c>
      <c r="H259" s="217">
        <v>100</v>
      </c>
      <c r="I259" s="218"/>
      <c r="J259" s="219">
        <f>ROUND(I259*H259,2)</f>
        <v>0</v>
      </c>
      <c r="K259" s="215" t="s">
        <v>335</v>
      </c>
      <c r="L259" s="45"/>
      <c r="M259" s="220" t="s">
        <v>19</v>
      </c>
      <c r="N259" s="221" t="s">
        <v>42</v>
      </c>
      <c r="O259" s="85"/>
      <c r="P259" s="222">
        <f>O259*H259</f>
        <v>0</v>
      </c>
      <c r="Q259" s="222">
        <v>0</v>
      </c>
      <c r="R259" s="222">
        <f>Q259*H259</f>
        <v>0</v>
      </c>
      <c r="S259" s="222">
        <v>0</v>
      </c>
      <c r="T259" s="223">
        <f>S259*H259</f>
        <v>0</v>
      </c>
      <c r="U259" s="39"/>
      <c r="V259" s="39"/>
      <c r="W259" s="39"/>
      <c r="X259" s="39"/>
      <c r="Y259" s="39"/>
      <c r="Z259" s="39"/>
      <c r="AA259" s="39"/>
      <c r="AB259" s="39"/>
      <c r="AC259" s="39"/>
      <c r="AD259" s="39"/>
      <c r="AE259" s="39"/>
      <c r="AR259" s="224" t="s">
        <v>336</v>
      </c>
      <c r="AT259" s="224" t="s">
        <v>147</v>
      </c>
      <c r="AU259" s="224" t="s">
        <v>79</v>
      </c>
      <c r="AY259" s="18" t="s">
        <v>144</v>
      </c>
      <c r="BE259" s="225">
        <f>IF(N259="základní",J259,0)</f>
        <v>0</v>
      </c>
      <c r="BF259" s="225">
        <f>IF(N259="snížená",J259,0)</f>
        <v>0</v>
      </c>
      <c r="BG259" s="225">
        <f>IF(N259="zákl. přenesená",J259,0)</f>
        <v>0</v>
      </c>
      <c r="BH259" s="225">
        <f>IF(N259="sníž. přenesená",J259,0)</f>
        <v>0</v>
      </c>
      <c r="BI259" s="225">
        <f>IF(N259="nulová",J259,0)</f>
        <v>0</v>
      </c>
      <c r="BJ259" s="18" t="s">
        <v>79</v>
      </c>
      <c r="BK259" s="225">
        <f>ROUND(I259*H259,2)</f>
        <v>0</v>
      </c>
      <c r="BL259" s="18" t="s">
        <v>336</v>
      </c>
      <c r="BM259" s="224" t="s">
        <v>342</v>
      </c>
    </row>
    <row r="260" spans="1:51" s="14" customFormat="1" ht="12">
      <c r="A260" s="14"/>
      <c r="B260" s="242"/>
      <c r="C260" s="243"/>
      <c r="D260" s="233" t="s">
        <v>156</v>
      </c>
      <c r="E260" s="244" t="s">
        <v>19</v>
      </c>
      <c r="F260" s="245" t="s">
        <v>343</v>
      </c>
      <c r="G260" s="243"/>
      <c r="H260" s="246">
        <v>100</v>
      </c>
      <c r="I260" s="247"/>
      <c r="J260" s="243"/>
      <c r="K260" s="243"/>
      <c r="L260" s="248"/>
      <c r="M260" s="249"/>
      <c r="N260" s="250"/>
      <c r="O260" s="250"/>
      <c r="P260" s="250"/>
      <c r="Q260" s="250"/>
      <c r="R260" s="250"/>
      <c r="S260" s="250"/>
      <c r="T260" s="251"/>
      <c r="U260" s="14"/>
      <c r="V260" s="14"/>
      <c r="W260" s="14"/>
      <c r="X260" s="14"/>
      <c r="Y260" s="14"/>
      <c r="Z260" s="14"/>
      <c r="AA260" s="14"/>
      <c r="AB260" s="14"/>
      <c r="AC260" s="14"/>
      <c r="AD260" s="14"/>
      <c r="AE260" s="14"/>
      <c r="AT260" s="252" t="s">
        <v>156</v>
      </c>
      <c r="AU260" s="252" t="s">
        <v>79</v>
      </c>
      <c r="AV260" s="14" t="s">
        <v>81</v>
      </c>
      <c r="AW260" s="14" t="s">
        <v>33</v>
      </c>
      <c r="AX260" s="14" t="s">
        <v>71</v>
      </c>
      <c r="AY260" s="252" t="s">
        <v>144</v>
      </c>
    </row>
    <row r="261" spans="1:51" s="15" customFormat="1" ht="12">
      <c r="A261" s="15"/>
      <c r="B261" s="253"/>
      <c r="C261" s="254"/>
      <c r="D261" s="233" t="s">
        <v>156</v>
      </c>
      <c r="E261" s="255" t="s">
        <v>19</v>
      </c>
      <c r="F261" s="256" t="s">
        <v>159</v>
      </c>
      <c r="G261" s="254"/>
      <c r="H261" s="257">
        <v>100</v>
      </c>
      <c r="I261" s="258"/>
      <c r="J261" s="254"/>
      <c r="K261" s="254"/>
      <c r="L261" s="259"/>
      <c r="M261" s="260"/>
      <c r="N261" s="261"/>
      <c r="O261" s="261"/>
      <c r="P261" s="261"/>
      <c r="Q261" s="261"/>
      <c r="R261" s="261"/>
      <c r="S261" s="261"/>
      <c r="T261" s="262"/>
      <c r="U261" s="15"/>
      <c r="V261" s="15"/>
      <c r="W261" s="15"/>
      <c r="X261" s="15"/>
      <c r="Y261" s="15"/>
      <c r="Z261" s="15"/>
      <c r="AA261" s="15"/>
      <c r="AB261" s="15"/>
      <c r="AC261" s="15"/>
      <c r="AD261" s="15"/>
      <c r="AE261" s="15"/>
      <c r="AT261" s="263" t="s">
        <v>156</v>
      </c>
      <c r="AU261" s="263" t="s">
        <v>79</v>
      </c>
      <c r="AV261" s="15" t="s">
        <v>152</v>
      </c>
      <c r="AW261" s="15" t="s">
        <v>33</v>
      </c>
      <c r="AX261" s="15" t="s">
        <v>79</v>
      </c>
      <c r="AY261" s="263" t="s">
        <v>144</v>
      </c>
    </row>
    <row r="262" spans="1:63" s="12" customFormat="1" ht="25.9" customHeight="1">
      <c r="A262" s="12"/>
      <c r="B262" s="197"/>
      <c r="C262" s="198"/>
      <c r="D262" s="199" t="s">
        <v>70</v>
      </c>
      <c r="E262" s="200" t="s">
        <v>344</v>
      </c>
      <c r="F262" s="200" t="s">
        <v>345</v>
      </c>
      <c r="G262" s="198"/>
      <c r="H262" s="198"/>
      <c r="I262" s="201"/>
      <c r="J262" s="202">
        <f>BK262</f>
        <v>0</v>
      </c>
      <c r="K262" s="198"/>
      <c r="L262" s="203"/>
      <c r="M262" s="204"/>
      <c r="N262" s="205"/>
      <c r="O262" s="205"/>
      <c r="P262" s="206">
        <f>SUM(P263:P268)</f>
        <v>0</v>
      </c>
      <c r="Q262" s="205"/>
      <c r="R262" s="206">
        <f>SUM(R263:R268)</f>
        <v>0</v>
      </c>
      <c r="S262" s="205"/>
      <c r="T262" s="207">
        <f>SUM(T263:T268)</f>
        <v>0</v>
      </c>
      <c r="U262" s="12"/>
      <c r="V262" s="12"/>
      <c r="W262" s="12"/>
      <c r="X262" s="12"/>
      <c r="Y262" s="12"/>
      <c r="Z262" s="12"/>
      <c r="AA262" s="12"/>
      <c r="AB262" s="12"/>
      <c r="AC262" s="12"/>
      <c r="AD262" s="12"/>
      <c r="AE262" s="12"/>
      <c r="AR262" s="208" t="s">
        <v>178</v>
      </c>
      <c r="AT262" s="209" t="s">
        <v>70</v>
      </c>
      <c r="AU262" s="209" t="s">
        <v>71</v>
      </c>
      <c r="AY262" s="208" t="s">
        <v>144</v>
      </c>
      <c r="BK262" s="210">
        <f>SUM(BK263:BK268)</f>
        <v>0</v>
      </c>
    </row>
    <row r="263" spans="1:65" s="2" customFormat="1" ht="16.5" customHeight="1">
      <c r="A263" s="39"/>
      <c r="B263" s="40"/>
      <c r="C263" s="213" t="s">
        <v>346</v>
      </c>
      <c r="D263" s="213" t="s">
        <v>147</v>
      </c>
      <c r="E263" s="214" t="s">
        <v>347</v>
      </c>
      <c r="F263" s="215" t="s">
        <v>348</v>
      </c>
      <c r="G263" s="216" t="s">
        <v>349</v>
      </c>
      <c r="H263" s="217">
        <v>1</v>
      </c>
      <c r="I263" s="218"/>
      <c r="J263" s="219">
        <f>ROUND(I263*H263,2)</f>
        <v>0</v>
      </c>
      <c r="K263" s="215" t="s">
        <v>19</v>
      </c>
      <c r="L263" s="45"/>
      <c r="M263" s="220" t="s">
        <v>19</v>
      </c>
      <c r="N263" s="221" t="s">
        <v>42</v>
      </c>
      <c r="O263" s="85"/>
      <c r="P263" s="222">
        <f>O263*H263</f>
        <v>0</v>
      </c>
      <c r="Q263" s="222">
        <v>0</v>
      </c>
      <c r="R263" s="222">
        <f>Q263*H263</f>
        <v>0</v>
      </c>
      <c r="S263" s="222">
        <v>0</v>
      </c>
      <c r="T263" s="223">
        <f>S263*H263</f>
        <v>0</v>
      </c>
      <c r="U263" s="39"/>
      <c r="V263" s="39"/>
      <c r="W263" s="39"/>
      <c r="X263" s="39"/>
      <c r="Y263" s="39"/>
      <c r="Z263" s="39"/>
      <c r="AA263" s="39"/>
      <c r="AB263" s="39"/>
      <c r="AC263" s="39"/>
      <c r="AD263" s="39"/>
      <c r="AE263" s="39"/>
      <c r="AR263" s="224" t="s">
        <v>152</v>
      </c>
      <c r="AT263" s="224" t="s">
        <v>147</v>
      </c>
      <c r="AU263" s="224" t="s">
        <v>79</v>
      </c>
      <c r="AY263" s="18" t="s">
        <v>144</v>
      </c>
      <c r="BE263" s="225">
        <f>IF(N263="základní",J263,0)</f>
        <v>0</v>
      </c>
      <c r="BF263" s="225">
        <f>IF(N263="snížená",J263,0)</f>
        <v>0</v>
      </c>
      <c r="BG263" s="225">
        <f>IF(N263="zákl. přenesená",J263,0)</f>
        <v>0</v>
      </c>
      <c r="BH263" s="225">
        <f>IF(N263="sníž. přenesená",J263,0)</f>
        <v>0</v>
      </c>
      <c r="BI263" s="225">
        <f>IF(N263="nulová",J263,0)</f>
        <v>0</v>
      </c>
      <c r="BJ263" s="18" t="s">
        <v>79</v>
      </c>
      <c r="BK263" s="225">
        <f>ROUND(I263*H263,2)</f>
        <v>0</v>
      </c>
      <c r="BL263" s="18" t="s">
        <v>152</v>
      </c>
      <c r="BM263" s="224" t="s">
        <v>350</v>
      </c>
    </row>
    <row r="264" spans="1:51" s="14" customFormat="1" ht="12">
      <c r="A264" s="14"/>
      <c r="B264" s="242"/>
      <c r="C264" s="243"/>
      <c r="D264" s="233" t="s">
        <v>156</v>
      </c>
      <c r="E264" s="244" t="s">
        <v>19</v>
      </c>
      <c r="F264" s="245" t="s">
        <v>79</v>
      </c>
      <c r="G264" s="243"/>
      <c r="H264" s="246">
        <v>1</v>
      </c>
      <c r="I264" s="247"/>
      <c r="J264" s="243"/>
      <c r="K264" s="243"/>
      <c r="L264" s="248"/>
      <c r="M264" s="249"/>
      <c r="N264" s="250"/>
      <c r="O264" s="250"/>
      <c r="P264" s="250"/>
      <c r="Q264" s="250"/>
      <c r="R264" s="250"/>
      <c r="S264" s="250"/>
      <c r="T264" s="251"/>
      <c r="U264" s="14"/>
      <c r="V264" s="14"/>
      <c r="W264" s="14"/>
      <c r="X264" s="14"/>
      <c r="Y264" s="14"/>
      <c r="Z264" s="14"/>
      <c r="AA264" s="14"/>
      <c r="AB264" s="14"/>
      <c r="AC264" s="14"/>
      <c r="AD264" s="14"/>
      <c r="AE264" s="14"/>
      <c r="AT264" s="252" t="s">
        <v>156</v>
      </c>
      <c r="AU264" s="252" t="s">
        <v>79</v>
      </c>
      <c r="AV264" s="14" t="s">
        <v>81</v>
      </c>
      <c r="AW264" s="14" t="s">
        <v>33</v>
      </c>
      <c r="AX264" s="14" t="s">
        <v>71</v>
      </c>
      <c r="AY264" s="252" t="s">
        <v>144</v>
      </c>
    </row>
    <row r="265" spans="1:51" s="15" customFormat="1" ht="12">
      <c r="A265" s="15"/>
      <c r="B265" s="253"/>
      <c r="C265" s="254"/>
      <c r="D265" s="233" t="s">
        <v>156</v>
      </c>
      <c r="E265" s="255" t="s">
        <v>19</v>
      </c>
      <c r="F265" s="256" t="s">
        <v>159</v>
      </c>
      <c r="G265" s="254"/>
      <c r="H265" s="257">
        <v>1</v>
      </c>
      <c r="I265" s="258"/>
      <c r="J265" s="254"/>
      <c r="K265" s="254"/>
      <c r="L265" s="259"/>
      <c r="M265" s="260"/>
      <c r="N265" s="261"/>
      <c r="O265" s="261"/>
      <c r="P265" s="261"/>
      <c r="Q265" s="261"/>
      <c r="R265" s="261"/>
      <c r="S265" s="261"/>
      <c r="T265" s="262"/>
      <c r="U265" s="15"/>
      <c r="V265" s="15"/>
      <c r="W265" s="15"/>
      <c r="X265" s="15"/>
      <c r="Y265" s="15"/>
      <c r="Z265" s="15"/>
      <c r="AA265" s="15"/>
      <c r="AB265" s="15"/>
      <c r="AC265" s="15"/>
      <c r="AD265" s="15"/>
      <c r="AE265" s="15"/>
      <c r="AT265" s="263" t="s">
        <v>156</v>
      </c>
      <c r="AU265" s="263" t="s">
        <v>79</v>
      </c>
      <c r="AV265" s="15" t="s">
        <v>152</v>
      </c>
      <c r="AW265" s="15" t="s">
        <v>33</v>
      </c>
      <c r="AX265" s="15" t="s">
        <v>79</v>
      </c>
      <c r="AY265" s="263" t="s">
        <v>144</v>
      </c>
    </row>
    <row r="266" spans="1:65" s="2" customFormat="1" ht="16.5" customHeight="1">
      <c r="A266" s="39"/>
      <c r="B266" s="40"/>
      <c r="C266" s="213" t="s">
        <v>351</v>
      </c>
      <c r="D266" s="213" t="s">
        <v>147</v>
      </c>
      <c r="E266" s="214" t="s">
        <v>352</v>
      </c>
      <c r="F266" s="215" t="s">
        <v>353</v>
      </c>
      <c r="G266" s="216" t="s">
        <v>349</v>
      </c>
      <c r="H266" s="217">
        <v>1</v>
      </c>
      <c r="I266" s="218"/>
      <c r="J266" s="219">
        <f>ROUND(I266*H266,2)</f>
        <v>0</v>
      </c>
      <c r="K266" s="215" t="s">
        <v>19</v>
      </c>
      <c r="L266" s="45"/>
      <c r="M266" s="220" t="s">
        <v>19</v>
      </c>
      <c r="N266" s="221" t="s">
        <v>42</v>
      </c>
      <c r="O266" s="85"/>
      <c r="P266" s="222">
        <f>O266*H266</f>
        <v>0</v>
      </c>
      <c r="Q266" s="222">
        <v>0</v>
      </c>
      <c r="R266" s="222">
        <f>Q266*H266</f>
        <v>0</v>
      </c>
      <c r="S266" s="222">
        <v>0</v>
      </c>
      <c r="T266" s="223">
        <f>S266*H266</f>
        <v>0</v>
      </c>
      <c r="U266" s="39"/>
      <c r="V266" s="39"/>
      <c r="W266" s="39"/>
      <c r="X266" s="39"/>
      <c r="Y266" s="39"/>
      <c r="Z266" s="39"/>
      <c r="AA266" s="39"/>
      <c r="AB266" s="39"/>
      <c r="AC266" s="39"/>
      <c r="AD266" s="39"/>
      <c r="AE266" s="39"/>
      <c r="AR266" s="224" t="s">
        <v>152</v>
      </c>
      <c r="AT266" s="224" t="s">
        <v>147</v>
      </c>
      <c r="AU266" s="224" t="s">
        <v>79</v>
      </c>
      <c r="AY266" s="18" t="s">
        <v>144</v>
      </c>
      <c r="BE266" s="225">
        <f>IF(N266="základní",J266,0)</f>
        <v>0</v>
      </c>
      <c r="BF266" s="225">
        <f>IF(N266="snížená",J266,0)</f>
        <v>0</v>
      </c>
      <c r="BG266" s="225">
        <f>IF(N266="zákl. přenesená",J266,0)</f>
        <v>0</v>
      </c>
      <c r="BH266" s="225">
        <f>IF(N266="sníž. přenesená",J266,0)</f>
        <v>0</v>
      </c>
      <c r="BI266" s="225">
        <f>IF(N266="nulová",J266,0)</f>
        <v>0</v>
      </c>
      <c r="BJ266" s="18" t="s">
        <v>79</v>
      </c>
      <c r="BK266" s="225">
        <f>ROUND(I266*H266,2)</f>
        <v>0</v>
      </c>
      <c r="BL266" s="18" t="s">
        <v>152</v>
      </c>
      <c r="BM266" s="224" t="s">
        <v>354</v>
      </c>
    </row>
    <row r="267" spans="1:51" s="14" customFormat="1" ht="12">
      <c r="A267" s="14"/>
      <c r="B267" s="242"/>
      <c r="C267" s="243"/>
      <c r="D267" s="233" t="s">
        <v>156</v>
      </c>
      <c r="E267" s="244" t="s">
        <v>19</v>
      </c>
      <c r="F267" s="245" t="s">
        <v>79</v>
      </c>
      <c r="G267" s="243"/>
      <c r="H267" s="246">
        <v>1</v>
      </c>
      <c r="I267" s="247"/>
      <c r="J267" s="243"/>
      <c r="K267" s="243"/>
      <c r="L267" s="248"/>
      <c r="M267" s="249"/>
      <c r="N267" s="250"/>
      <c r="O267" s="250"/>
      <c r="P267" s="250"/>
      <c r="Q267" s="250"/>
      <c r="R267" s="250"/>
      <c r="S267" s="250"/>
      <c r="T267" s="251"/>
      <c r="U267" s="14"/>
      <c r="V267" s="14"/>
      <c r="W267" s="14"/>
      <c r="X267" s="14"/>
      <c r="Y267" s="14"/>
      <c r="Z267" s="14"/>
      <c r="AA267" s="14"/>
      <c r="AB267" s="14"/>
      <c r="AC267" s="14"/>
      <c r="AD267" s="14"/>
      <c r="AE267" s="14"/>
      <c r="AT267" s="252" t="s">
        <v>156</v>
      </c>
      <c r="AU267" s="252" t="s">
        <v>79</v>
      </c>
      <c r="AV267" s="14" t="s">
        <v>81</v>
      </c>
      <c r="AW267" s="14" t="s">
        <v>33</v>
      </c>
      <c r="AX267" s="14" t="s">
        <v>71</v>
      </c>
      <c r="AY267" s="252" t="s">
        <v>144</v>
      </c>
    </row>
    <row r="268" spans="1:51" s="15" customFormat="1" ht="12">
      <c r="A268" s="15"/>
      <c r="B268" s="253"/>
      <c r="C268" s="254"/>
      <c r="D268" s="233" t="s">
        <v>156</v>
      </c>
      <c r="E268" s="255" t="s">
        <v>19</v>
      </c>
      <c r="F268" s="256" t="s">
        <v>159</v>
      </c>
      <c r="G268" s="254"/>
      <c r="H268" s="257">
        <v>1</v>
      </c>
      <c r="I268" s="258"/>
      <c r="J268" s="254"/>
      <c r="K268" s="254"/>
      <c r="L268" s="259"/>
      <c r="M268" s="274"/>
      <c r="N268" s="275"/>
      <c r="O268" s="275"/>
      <c r="P268" s="275"/>
      <c r="Q268" s="275"/>
      <c r="R268" s="275"/>
      <c r="S268" s="275"/>
      <c r="T268" s="276"/>
      <c r="U268" s="15"/>
      <c r="V268" s="15"/>
      <c r="W268" s="15"/>
      <c r="X268" s="15"/>
      <c r="Y268" s="15"/>
      <c r="Z268" s="15"/>
      <c r="AA268" s="15"/>
      <c r="AB268" s="15"/>
      <c r="AC268" s="15"/>
      <c r="AD268" s="15"/>
      <c r="AE268" s="15"/>
      <c r="AT268" s="263" t="s">
        <v>156</v>
      </c>
      <c r="AU268" s="263" t="s">
        <v>79</v>
      </c>
      <c r="AV268" s="15" t="s">
        <v>152</v>
      </c>
      <c r="AW268" s="15" t="s">
        <v>33</v>
      </c>
      <c r="AX268" s="15" t="s">
        <v>79</v>
      </c>
      <c r="AY268" s="263" t="s">
        <v>144</v>
      </c>
    </row>
    <row r="269" spans="1:31" s="2" customFormat="1" ht="6.95" customHeight="1">
      <c r="A269" s="39"/>
      <c r="B269" s="60"/>
      <c r="C269" s="61"/>
      <c r="D269" s="61"/>
      <c r="E269" s="61"/>
      <c r="F269" s="61"/>
      <c r="G269" s="61"/>
      <c r="H269" s="61"/>
      <c r="I269" s="61"/>
      <c r="J269" s="61"/>
      <c r="K269" s="61"/>
      <c r="L269" s="45"/>
      <c r="M269" s="39"/>
      <c r="O269" s="39"/>
      <c r="P269" s="39"/>
      <c r="Q269" s="39"/>
      <c r="R269" s="39"/>
      <c r="S269" s="39"/>
      <c r="T269" s="39"/>
      <c r="U269" s="39"/>
      <c r="V269" s="39"/>
      <c r="W269" s="39"/>
      <c r="X269" s="39"/>
      <c r="Y269" s="39"/>
      <c r="Z269" s="39"/>
      <c r="AA269" s="39"/>
      <c r="AB269" s="39"/>
      <c r="AC269" s="39"/>
      <c r="AD269" s="39"/>
      <c r="AE269" s="39"/>
    </row>
  </sheetData>
  <sheetProtection password="CC35" sheet="1" objects="1" scenarios="1" formatColumns="0" formatRows="0" autoFilter="0"/>
  <autoFilter ref="C89:K268"/>
  <mergeCells count="9">
    <mergeCell ref="E7:H7"/>
    <mergeCell ref="E9:H9"/>
    <mergeCell ref="E18:H18"/>
    <mergeCell ref="E27:H27"/>
    <mergeCell ref="E48:H48"/>
    <mergeCell ref="E50:H50"/>
    <mergeCell ref="E80:H80"/>
    <mergeCell ref="E82:H82"/>
    <mergeCell ref="L2:V2"/>
  </mergeCells>
  <hyperlinks>
    <hyperlink ref="F94" r:id="rId1" display="https://podminky.urs.cz/item/CS_URS_2022_01/633811111"/>
    <hyperlink ref="F100" r:id="rId2" display="https://podminky.urs.cz/item/CS_URS_2022_01/941211112"/>
    <hyperlink ref="F105" r:id="rId3" display="https://podminky.urs.cz/item/CS_URS_2022_01/941211211"/>
    <hyperlink ref="F109" r:id="rId4" display="https://podminky.urs.cz/item/CS_URS_2022_01/941211812"/>
    <hyperlink ref="F114" r:id="rId5" display="https://podminky.urs.cz/item/CS_URS_2022_01/949101111"/>
    <hyperlink ref="F119" r:id="rId6" display="https://podminky.urs.cz/item/CS_URS_2022_01/962031132"/>
    <hyperlink ref="F137" r:id="rId7" display="https://podminky.urs.cz/item/CS_URS_2022_01/962031133"/>
    <hyperlink ref="F152" r:id="rId8" display="https://podminky.urs.cz/item/CS_URS_2022_01/968072455"/>
    <hyperlink ref="F170" r:id="rId9" display="https://podminky.urs.cz/item/CS_URS_2022_01/968072456"/>
    <hyperlink ref="F187" r:id="rId10" display="https://podminky.urs.cz/item/CS_URS_2022_01/997013211"/>
    <hyperlink ref="F189" r:id="rId11" display="https://podminky.urs.cz/item/CS_URS_2022_01/997013312"/>
    <hyperlink ref="F193" r:id="rId12" display="https://podminky.urs.cz/item/CS_URS_2022_01/997013322"/>
    <hyperlink ref="F197" r:id="rId13" display="https://podminky.urs.cz/item/CS_URS_2022_01/997013501"/>
    <hyperlink ref="F199" r:id="rId14" display="https://podminky.urs.cz/item/CS_URS_2022_01/997013509"/>
    <hyperlink ref="F203" r:id="rId15" display="https://podminky.urs.cz/item/CS_URS_2022_01/997013631"/>
    <hyperlink ref="F206" r:id="rId16" display="https://podminky.urs.cz/item/CS_URS_2022_01/998011003"/>
    <hyperlink ref="F210" r:id="rId17" display="https://podminky.urs.cz/item/CS_URS_2022_01/763131831"/>
    <hyperlink ref="F216" r:id="rId18" display="https://podminky.urs.cz/item/CS_URS_2022_01/776141123"/>
    <hyperlink ref="F221" r:id="rId19" display="https://podminky.urs.cz/item/CS_URS_2022_01/776201812"/>
    <hyperlink ref="F227" r:id="rId20" display="https://podminky.urs.cz/item/CS_URS_2022_01/786623011"/>
    <hyperlink ref="F241" r:id="rId21" display="https://podminky.urs.cz/item/CS_URS_2022_01/786623031"/>
    <hyperlink ref="F254" r:id="rId22" display="https://podminky.urs.cz/item/CS_URS_2021_01/9987861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3"/>
</worksheet>
</file>

<file path=xl/worksheets/sheet3.xml><?xml version="1.0" encoding="utf-8"?>
<worksheet xmlns="http://schemas.openxmlformats.org/spreadsheetml/2006/main" xmlns:r="http://schemas.openxmlformats.org/officeDocument/2006/relationships">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84</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355</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26. 1. 2022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tr">
        <f>IF('Rekapitulace stavby'!AN10="","",'Rekapitulace stavby'!AN10)</f>
        <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tr">
        <f>IF('Rekapitulace stavby'!E11="","",'Rekapitulace stavby'!E11)</f>
        <v>SZZ Krnov,p.o.,I.P.Pavlova 552/9, 794 01 Krnov</v>
      </c>
      <c r="F15" s="39"/>
      <c r="G15" s="39"/>
      <c r="H15" s="39"/>
      <c r="I15" s="143" t="s">
        <v>28</v>
      </c>
      <c r="J15" s="134" t="str">
        <f>IF('Rekapitulace stavby'!AN11="","",'Rekapitulace stavby'!AN11)</f>
        <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Janda &amp; Zezula architekti, tř.28 října 1639, FM</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ROUND(J87,2)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ROUND((SUM(BE87:BE166)),2)</f>
        <v>0</v>
      </c>
      <c r="G33" s="39"/>
      <c r="H33" s="39"/>
      <c r="I33" s="158">
        <v>0.21</v>
      </c>
      <c r="J33" s="157">
        <f>ROUND(((SUM(BE87:BE166))*I33),2)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ROUND((SUM(BF87:BF166)),2)</f>
        <v>0</v>
      </c>
      <c r="G34" s="39"/>
      <c r="H34" s="39"/>
      <c r="I34" s="158">
        <v>0.15</v>
      </c>
      <c r="J34" s="157">
        <f>ROUND(((SUM(BF87:BF166))*I34),2)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ROUND((SUM(BG87:BG166)),2)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ROUND((SUM(BH87:BH166)),2)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ROUND((SUM(BI87:BI166)),2)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Modernizace operačních sálů a výměna operačního technologického komplementu pavilonu 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02 - Vlastní vestavba</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SZZ Krnov,p.o.,I.P.Pavlova 552/9, 794 01 Krnov</v>
      </c>
      <c r="G54" s="41"/>
      <c r="H54" s="41"/>
      <c r="I54" s="33" t="s">
        <v>31</v>
      </c>
      <c r="J54" s="37" t="str">
        <f>E21</f>
        <v>Janda &amp; Zezula architekti, tř.28 října 1639, FM</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J87</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356</v>
      </c>
      <c r="E60" s="178"/>
      <c r="F60" s="178"/>
      <c r="G60" s="178"/>
      <c r="H60" s="178"/>
      <c r="I60" s="178"/>
      <c r="J60" s="179">
        <f>J88</f>
        <v>0</v>
      </c>
      <c r="K60" s="176"/>
      <c r="L60" s="180"/>
      <c r="S60" s="9"/>
      <c r="T60" s="9"/>
      <c r="U60" s="9"/>
      <c r="V60" s="9"/>
      <c r="W60" s="9"/>
      <c r="X60" s="9"/>
      <c r="Y60" s="9"/>
      <c r="Z60" s="9"/>
      <c r="AA60" s="9"/>
      <c r="AB60" s="9"/>
      <c r="AC60" s="9"/>
      <c r="AD60" s="9"/>
      <c r="AE60" s="9"/>
    </row>
    <row r="61" spans="1:31" s="9" customFormat="1" ht="24.95" customHeight="1">
      <c r="A61" s="9"/>
      <c r="B61" s="175"/>
      <c r="C61" s="176"/>
      <c r="D61" s="177" t="s">
        <v>357</v>
      </c>
      <c r="E61" s="178"/>
      <c r="F61" s="178"/>
      <c r="G61" s="178"/>
      <c r="H61" s="178"/>
      <c r="I61" s="178"/>
      <c r="J61" s="179">
        <f>J95</f>
        <v>0</v>
      </c>
      <c r="K61" s="176"/>
      <c r="L61" s="180"/>
      <c r="S61" s="9"/>
      <c r="T61" s="9"/>
      <c r="U61" s="9"/>
      <c r="V61" s="9"/>
      <c r="W61" s="9"/>
      <c r="X61" s="9"/>
      <c r="Y61" s="9"/>
      <c r="Z61" s="9"/>
      <c r="AA61" s="9"/>
      <c r="AB61" s="9"/>
      <c r="AC61" s="9"/>
      <c r="AD61" s="9"/>
      <c r="AE61" s="9"/>
    </row>
    <row r="62" spans="1:31" s="9" customFormat="1" ht="24.95" customHeight="1">
      <c r="A62" s="9"/>
      <c r="B62" s="175"/>
      <c r="C62" s="176"/>
      <c r="D62" s="177" t="s">
        <v>358</v>
      </c>
      <c r="E62" s="178"/>
      <c r="F62" s="178"/>
      <c r="G62" s="178"/>
      <c r="H62" s="178"/>
      <c r="I62" s="178"/>
      <c r="J62" s="179">
        <f>J100</f>
        <v>0</v>
      </c>
      <c r="K62" s="176"/>
      <c r="L62" s="180"/>
      <c r="S62" s="9"/>
      <c r="T62" s="9"/>
      <c r="U62" s="9"/>
      <c r="V62" s="9"/>
      <c r="W62" s="9"/>
      <c r="X62" s="9"/>
      <c r="Y62" s="9"/>
      <c r="Z62" s="9"/>
      <c r="AA62" s="9"/>
      <c r="AB62" s="9"/>
      <c r="AC62" s="9"/>
      <c r="AD62" s="9"/>
      <c r="AE62" s="9"/>
    </row>
    <row r="63" spans="1:31" s="9" customFormat="1" ht="24.95" customHeight="1">
      <c r="A63" s="9"/>
      <c r="B63" s="175"/>
      <c r="C63" s="176"/>
      <c r="D63" s="177" t="s">
        <v>359</v>
      </c>
      <c r="E63" s="178"/>
      <c r="F63" s="178"/>
      <c r="G63" s="178"/>
      <c r="H63" s="178"/>
      <c r="I63" s="178"/>
      <c r="J63" s="179">
        <f>J104</f>
        <v>0</v>
      </c>
      <c r="K63" s="176"/>
      <c r="L63" s="180"/>
      <c r="S63" s="9"/>
      <c r="T63" s="9"/>
      <c r="U63" s="9"/>
      <c r="V63" s="9"/>
      <c r="W63" s="9"/>
      <c r="X63" s="9"/>
      <c r="Y63" s="9"/>
      <c r="Z63" s="9"/>
      <c r="AA63" s="9"/>
      <c r="AB63" s="9"/>
      <c r="AC63" s="9"/>
      <c r="AD63" s="9"/>
      <c r="AE63" s="9"/>
    </row>
    <row r="64" spans="1:31" s="9" customFormat="1" ht="24.95" customHeight="1">
      <c r="A64" s="9"/>
      <c r="B64" s="175"/>
      <c r="C64" s="176"/>
      <c r="D64" s="177" t="s">
        <v>360</v>
      </c>
      <c r="E64" s="178"/>
      <c r="F64" s="178"/>
      <c r="G64" s="178"/>
      <c r="H64" s="178"/>
      <c r="I64" s="178"/>
      <c r="J64" s="179">
        <f>J107</f>
        <v>0</v>
      </c>
      <c r="K64" s="176"/>
      <c r="L64" s="180"/>
      <c r="S64" s="9"/>
      <c r="T64" s="9"/>
      <c r="U64" s="9"/>
      <c r="V64" s="9"/>
      <c r="W64" s="9"/>
      <c r="X64" s="9"/>
      <c r="Y64" s="9"/>
      <c r="Z64" s="9"/>
      <c r="AA64" s="9"/>
      <c r="AB64" s="9"/>
      <c r="AC64" s="9"/>
      <c r="AD64" s="9"/>
      <c r="AE64" s="9"/>
    </row>
    <row r="65" spans="1:31" s="9" customFormat="1" ht="24.95" customHeight="1">
      <c r="A65" s="9"/>
      <c r="B65" s="175"/>
      <c r="C65" s="176"/>
      <c r="D65" s="177" t="s">
        <v>361</v>
      </c>
      <c r="E65" s="178"/>
      <c r="F65" s="178"/>
      <c r="G65" s="178"/>
      <c r="H65" s="178"/>
      <c r="I65" s="178"/>
      <c r="J65" s="179">
        <f>J112</f>
        <v>0</v>
      </c>
      <c r="K65" s="176"/>
      <c r="L65" s="180"/>
      <c r="S65" s="9"/>
      <c r="T65" s="9"/>
      <c r="U65" s="9"/>
      <c r="V65" s="9"/>
      <c r="W65" s="9"/>
      <c r="X65" s="9"/>
      <c r="Y65" s="9"/>
      <c r="Z65" s="9"/>
      <c r="AA65" s="9"/>
      <c r="AB65" s="9"/>
      <c r="AC65" s="9"/>
      <c r="AD65" s="9"/>
      <c r="AE65" s="9"/>
    </row>
    <row r="66" spans="1:31" s="9" customFormat="1" ht="24.95" customHeight="1">
      <c r="A66" s="9"/>
      <c r="B66" s="175"/>
      <c r="C66" s="176"/>
      <c r="D66" s="177" t="s">
        <v>362</v>
      </c>
      <c r="E66" s="178"/>
      <c r="F66" s="178"/>
      <c r="G66" s="178"/>
      <c r="H66" s="178"/>
      <c r="I66" s="178"/>
      <c r="J66" s="179">
        <f>J155</f>
        <v>0</v>
      </c>
      <c r="K66" s="176"/>
      <c r="L66" s="180"/>
      <c r="S66" s="9"/>
      <c r="T66" s="9"/>
      <c r="U66" s="9"/>
      <c r="V66" s="9"/>
      <c r="W66" s="9"/>
      <c r="X66" s="9"/>
      <c r="Y66" s="9"/>
      <c r="Z66" s="9"/>
      <c r="AA66" s="9"/>
      <c r="AB66" s="9"/>
      <c r="AC66" s="9"/>
      <c r="AD66" s="9"/>
      <c r="AE66" s="9"/>
    </row>
    <row r="67" spans="1:31" s="9" customFormat="1" ht="24.95" customHeight="1">
      <c r="A67" s="9"/>
      <c r="B67" s="175"/>
      <c r="C67" s="176"/>
      <c r="D67" s="177" t="s">
        <v>363</v>
      </c>
      <c r="E67" s="178"/>
      <c r="F67" s="178"/>
      <c r="G67" s="178"/>
      <c r="H67" s="178"/>
      <c r="I67" s="178"/>
      <c r="J67" s="179">
        <f>J160</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129</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Modernizace operačních sálů a výměna operačního technologického komplementu pavilonu A</v>
      </c>
      <c r="F77" s="33"/>
      <c r="G77" s="33"/>
      <c r="H77" s="33"/>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112</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E9</f>
        <v>SO 02 - Vlastní vestavba</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 xml:space="preserve"> </v>
      </c>
      <c r="G81" s="41"/>
      <c r="H81" s="41"/>
      <c r="I81" s="33" t="s">
        <v>23</v>
      </c>
      <c r="J81" s="73" t="str">
        <f>IF(J12="","",J12)</f>
        <v>26. 1. 2022</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40.05" customHeight="1">
      <c r="A83" s="39"/>
      <c r="B83" s="40"/>
      <c r="C83" s="33" t="s">
        <v>25</v>
      </c>
      <c r="D83" s="41"/>
      <c r="E83" s="41"/>
      <c r="F83" s="28" t="str">
        <f>E15</f>
        <v>SZZ Krnov,p.o.,I.P.Pavlova 552/9, 794 01 Krnov</v>
      </c>
      <c r="G83" s="41"/>
      <c r="H83" s="41"/>
      <c r="I83" s="33" t="s">
        <v>31</v>
      </c>
      <c r="J83" s="37" t="str">
        <f>E21</f>
        <v>Janda &amp; Zezula architekti, tř.28 října 1639, FM</v>
      </c>
      <c r="K83" s="41"/>
      <c r="L83" s="14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34</v>
      </c>
      <c r="J84" s="37" t="str">
        <f>E24</f>
        <v xml:space="preserve"> </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130</v>
      </c>
      <c r="D86" s="189" t="s">
        <v>56</v>
      </c>
      <c r="E86" s="189" t="s">
        <v>52</v>
      </c>
      <c r="F86" s="189" t="s">
        <v>53</v>
      </c>
      <c r="G86" s="189" t="s">
        <v>131</v>
      </c>
      <c r="H86" s="189" t="s">
        <v>132</v>
      </c>
      <c r="I86" s="189" t="s">
        <v>133</v>
      </c>
      <c r="J86" s="189" t="s">
        <v>116</v>
      </c>
      <c r="K86" s="190" t="s">
        <v>134</v>
      </c>
      <c r="L86" s="191"/>
      <c r="M86" s="93" t="s">
        <v>19</v>
      </c>
      <c r="N86" s="94" t="s">
        <v>41</v>
      </c>
      <c r="O86" s="94" t="s">
        <v>135</v>
      </c>
      <c r="P86" s="94" t="s">
        <v>136</v>
      </c>
      <c r="Q86" s="94" t="s">
        <v>137</v>
      </c>
      <c r="R86" s="94" t="s">
        <v>138</v>
      </c>
      <c r="S86" s="94" t="s">
        <v>139</v>
      </c>
      <c r="T86" s="95" t="s">
        <v>140</v>
      </c>
      <c r="U86" s="186"/>
      <c r="V86" s="186"/>
      <c r="W86" s="186"/>
      <c r="X86" s="186"/>
      <c r="Y86" s="186"/>
      <c r="Z86" s="186"/>
      <c r="AA86" s="186"/>
      <c r="AB86" s="186"/>
      <c r="AC86" s="186"/>
      <c r="AD86" s="186"/>
      <c r="AE86" s="186"/>
    </row>
    <row r="87" spans="1:63" s="2" customFormat="1" ht="22.8" customHeight="1">
      <c r="A87" s="39"/>
      <c r="B87" s="40"/>
      <c r="C87" s="100" t="s">
        <v>141</v>
      </c>
      <c r="D87" s="41"/>
      <c r="E87" s="41"/>
      <c r="F87" s="41"/>
      <c r="G87" s="41"/>
      <c r="H87" s="41"/>
      <c r="I87" s="41"/>
      <c r="J87" s="192">
        <f>BK87</f>
        <v>0</v>
      </c>
      <c r="K87" s="41"/>
      <c r="L87" s="45"/>
      <c r="M87" s="96"/>
      <c r="N87" s="193"/>
      <c r="O87" s="97"/>
      <c r="P87" s="194">
        <f>P88+P95+P100+P104+P107+P112+P155+P160</f>
        <v>0</v>
      </c>
      <c r="Q87" s="97"/>
      <c r="R87" s="194">
        <f>R88+R95+R100+R104+R107+R112+R155+R160</f>
        <v>0</v>
      </c>
      <c r="S87" s="97"/>
      <c r="T87" s="195">
        <f>T88+T95+T100+T104+T107+T112+T155+T160</f>
        <v>0</v>
      </c>
      <c r="U87" s="39"/>
      <c r="V87" s="39"/>
      <c r="W87" s="39"/>
      <c r="X87" s="39"/>
      <c r="Y87" s="39"/>
      <c r="Z87" s="39"/>
      <c r="AA87" s="39"/>
      <c r="AB87" s="39"/>
      <c r="AC87" s="39"/>
      <c r="AD87" s="39"/>
      <c r="AE87" s="39"/>
      <c r="AT87" s="18" t="s">
        <v>70</v>
      </c>
      <c r="AU87" s="18" t="s">
        <v>117</v>
      </c>
      <c r="BK87" s="196">
        <f>BK88+BK95+BK100+BK104+BK107+BK112+BK155+BK160</f>
        <v>0</v>
      </c>
    </row>
    <row r="88" spans="1:63" s="12" customFormat="1" ht="25.9" customHeight="1">
      <c r="A88" s="12"/>
      <c r="B88" s="197"/>
      <c r="C88" s="198"/>
      <c r="D88" s="199" t="s">
        <v>70</v>
      </c>
      <c r="E88" s="200" t="s">
        <v>364</v>
      </c>
      <c r="F88" s="200" t="s">
        <v>364</v>
      </c>
      <c r="G88" s="198"/>
      <c r="H88" s="198"/>
      <c r="I88" s="201"/>
      <c r="J88" s="202">
        <f>BK88</f>
        <v>0</v>
      </c>
      <c r="K88" s="198"/>
      <c r="L88" s="203"/>
      <c r="M88" s="204"/>
      <c r="N88" s="205"/>
      <c r="O88" s="205"/>
      <c r="P88" s="206">
        <f>SUM(P89:P94)</f>
        <v>0</v>
      </c>
      <c r="Q88" s="205"/>
      <c r="R88" s="206">
        <f>SUM(R89:R94)</f>
        <v>0</v>
      </c>
      <c r="S88" s="205"/>
      <c r="T88" s="207">
        <f>SUM(T89:T94)</f>
        <v>0</v>
      </c>
      <c r="U88" s="12"/>
      <c r="V88" s="12"/>
      <c r="W88" s="12"/>
      <c r="X88" s="12"/>
      <c r="Y88" s="12"/>
      <c r="Z88" s="12"/>
      <c r="AA88" s="12"/>
      <c r="AB88" s="12"/>
      <c r="AC88" s="12"/>
      <c r="AD88" s="12"/>
      <c r="AE88" s="12"/>
      <c r="AR88" s="208" t="s">
        <v>79</v>
      </c>
      <c r="AT88" s="209" t="s">
        <v>70</v>
      </c>
      <c r="AU88" s="209" t="s">
        <v>71</v>
      </c>
      <c r="AY88" s="208" t="s">
        <v>144</v>
      </c>
      <c r="BK88" s="210">
        <f>SUM(BK89:BK94)</f>
        <v>0</v>
      </c>
    </row>
    <row r="89" spans="1:65" s="2" customFormat="1" ht="78" customHeight="1">
      <c r="A89" s="39"/>
      <c r="B89" s="40"/>
      <c r="C89" s="213" t="s">
        <v>79</v>
      </c>
      <c r="D89" s="213" t="s">
        <v>147</v>
      </c>
      <c r="E89" s="214" t="s">
        <v>365</v>
      </c>
      <c r="F89" s="215" t="s">
        <v>366</v>
      </c>
      <c r="G89" s="216" t="s">
        <v>150</v>
      </c>
      <c r="H89" s="217">
        <v>406</v>
      </c>
      <c r="I89" s="218"/>
      <c r="J89" s="219">
        <f>ROUND(I89*H89,2)</f>
        <v>0</v>
      </c>
      <c r="K89" s="215" t="s">
        <v>19</v>
      </c>
      <c r="L89" s="45"/>
      <c r="M89" s="220" t="s">
        <v>19</v>
      </c>
      <c r="N89" s="221" t="s">
        <v>42</v>
      </c>
      <c r="O89" s="85"/>
      <c r="P89" s="222">
        <f>O89*H89</f>
        <v>0</v>
      </c>
      <c r="Q89" s="222">
        <v>0</v>
      </c>
      <c r="R89" s="222">
        <f>Q89*H89</f>
        <v>0</v>
      </c>
      <c r="S89" s="222">
        <v>0</v>
      </c>
      <c r="T89" s="223">
        <f>S89*H89</f>
        <v>0</v>
      </c>
      <c r="U89" s="39"/>
      <c r="V89" s="39"/>
      <c r="W89" s="39"/>
      <c r="X89" s="39"/>
      <c r="Y89" s="39"/>
      <c r="Z89" s="39"/>
      <c r="AA89" s="39"/>
      <c r="AB89" s="39"/>
      <c r="AC89" s="39"/>
      <c r="AD89" s="39"/>
      <c r="AE89" s="39"/>
      <c r="AR89" s="224" t="s">
        <v>152</v>
      </c>
      <c r="AT89" s="224" t="s">
        <v>147</v>
      </c>
      <c r="AU89" s="224" t="s">
        <v>79</v>
      </c>
      <c r="AY89" s="18" t="s">
        <v>144</v>
      </c>
      <c r="BE89" s="225">
        <f>IF(N89="základní",J89,0)</f>
        <v>0</v>
      </c>
      <c r="BF89" s="225">
        <f>IF(N89="snížená",J89,0)</f>
        <v>0</v>
      </c>
      <c r="BG89" s="225">
        <f>IF(N89="zákl. přenesená",J89,0)</f>
        <v>0</v>
      </c>
      <c r="BH89" s="225">
        <f>IF(N89="sníž. přenesená",J89,0)</f>
        <v>0</v>
      </c>
      <c r="BI89" s="225">
        <f>IF(N89="nulová",J89,0)</f>
        <v>0</v>
      </c>
      <c r="BJ89" s="18" t="s">
        <v>79</v>
      </c>
      <c r="BK89" s="225">
        <f>ROUND(I89*H89,2)</f>
        <v>0</v>
      </c>
      <c r="BL89" s="18" t="s">
        <v>152</v>
      </c>
      <c r="BM89" s="224" t="s">
        <v>81</v>
      </c>
    </row>
    <row r="90" spans="1:65" s="2" customFormat="1" ht="24.15" customHeight="1">
      <c r="A90" s="39"/>
      <c r="B90" s="40"/>
      <c r="C90" s="213" t="s">
        <v>81</v>
      </c>
      <c r="D90" s="213" t="s">
        <v>147</v>
      </c>
      <c r="E90" s="214" t="s">
        <v>367</v>
      </c>
      <c r="F90" s="215" t="s">
        <v>368</v>
      </c>
      <c r="G90" s="216" t="s">
        <v>369</v>
      </c>
      <c r="H90" s="217">
        <v>131</v>
      </c>
      <c r="I90" s="218"/>
      <c r="J90" s="219">
        <f>ROUND(I90*H90,2)</f>
        <v>0</v>
      </c>
      <c r="K90" s="215" t="s">
        <v>19</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152</v>
      </c>
      <c r="AT90" s="224" t="s">
        <v>147</v>
      </c>
      <c r="AU90" s="224" t="s">
        <v>79</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152</v>
      </c>
      <c r="BM90" s="224" t="s">
        <v>152</v>
      </c>
    </row>
    <row r="91" spans="1:65" s="2" customFormat="1" ht="78" customHeight="1">
      <c r="A91" s="39"/>
      <c r="B91" s="40"/>
      <c r="C91" s="213" t="s">
        <v>168</v>
      </c>
      <c r="D91" s="213" t="s">
        <v>147</v>
      </c>
      <c r="E91" s="214" t="s">
        <v>370</v>
      </c>
      <c r="F91" s="215" t="s">
        <v>371</v>
      </c>
      <c r="G91" s="216" t="s">
        <v>150</v>
      </c>
      <c r="H91" s="217">
        <v>273</v>
      </c>
      <c r="I91" s="218"/>
      <c r="J91" s="219">
        <f>ROUND(I91*H91,2)</f>
        <v>0</v>
      </c>
      <c r="K91" s="215" t="s">
        <v>19</v>
      </c>
      <c r="L91" s="45"/>
      <c r="M91" s="220" t="s">
        <v>19</v>
      </c>
      <c r="N91" s="221" t="s">
        <v>42</v>
      </c>
      <c r="O91" s="85"/>
      <c r="P91" s="222">
        <f>O91*H91</f>
        <v>0</v>
      </c>
      <c r="Q91" s="222">
        <v>0</v>
      </c>
      <c r="R91" s="222">
        <f>Q91*H91</f>
        <v>0</v>
      </c>
      <c r="S91" s="222">
        <v>0</v>
      </c>
      <c r="T91" s="223">
        <f>S91*H91</f>
        <v>0</v>
      </c>
      <c r="U91" s="39"/>
      <c r="V91" s="39"/>
      <c r="W91" s="39"/>
      <c r="X91" s="39"/>
      <c r="Y91" s="39"/>
      <c r="Z91" s="39"/>
      <c r="AA91" s="39"/>
      <c r="AB91" s="39"/>
      <c r="AC91" s="39"/>
      <c r="AD91" s="39"/>
      <c r="AE91" s="39"/>
      <c r="AR91" s="224" t="s">
        <v>152</v>
      </c>
      <c r="AT91" s="224" t="s">
        <v>147</v>
      </c>
      <c r="AU91" s="224" t="s">
        <v>79</v>
      </c>
      <c r="AY91" s="18" t="s">
        <v>144</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152</v>
      </c>
      <c r="BM91" s="224" t="s">
        <v>145</v>
      </c>
    </row>
    <row r="92" spans="1:65" s="2" customFormat="1" ht="24.15" customHeight="1">
      <c r="A92" s="39"/>
      <c r="B92" s="40"/>
      <c r="C92" s="213" t="s">
        <v>152</v>
      </c>
      <c r="D92" s="213" t="s">
        <v>147</v>
      </c>
      <c r="E92" s="214" t="s">
        <v>372</v>
      </c>
      <c r="F92" s="215" t="s">
        <v>373</v>
      </c>
      <c r="G92" s="216" t="s">
        <v>369</v>
      </c>
      <c r="H92" s="217">
        <v>88</v>
      </c>
      <c r="I92" s="218"/>
      <c r="J92" s="219">
        <f>ROUND(I92*H92,2)</f>
        <v>0</v>
      </c>
      <c r="K92" s="215" t="s">
        <v>19</v>
      </c>
      <c r="L92" s="45"/>
      <c r="M92" s="220" t="s">
        <v>19</v>
      </c>
      <c r="N92" s="221" t="s">
        <v>42</v>
      </c>
      <c r="O92" s="85"/>
      <c r="P92" s="222">
        <f>O92*H92</f>
        <v>0</v>
      </c>
      <c r="Q92" s="222">
        <v>0</v>
      </c>
      <c r="R92" s="222">
        <f>Q92*H92</f>
        <v>0</v>
      </c>
      <c r="S92" s="222">
        <v>0</v>
      </c>
      <c r="T92" s="223">
        <f>S92*H92</f>
        <v>0</v>
      </c>
      <c r="U92" s="39"/>
      <c r="V92" s="39"/>
      <c r="W92" s="39"/>
      <c r="X92" s="39"/>
      <c r="Y92" s="39"/>
      <c r="Z92" s="39"/>
      <c r="AA92" s="39"/>
      <c r="AB92" s="39"/>
      <c r="AC92" s="39"/>
      <c r="AD92" s="39"/>
      <c r="AE92" s="39"/>
      <c r="AR92" s="224" t="s">
        <v>152</v>
      </c>
      <c r="AT92" s="224" t="s">
        <v>147</v>
      </c>
      <c r="AU92" s="224" t="s">
        <v>79</v>
      </c>
      <c r="AY92" s="18" t="s">
        <v>144</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152</v>
      </c>
      <c r="BM92" s="224" t="s">
        <v>210</v>
      </c>
    </row>
    <row r="93" spans="1:65" s="2" customFormat="1" ht="24.15" customHeight="1">
      <c r="A93" s="39"/>
      <c r="B93" s="40"/>
      <c r="C93" s="213" t="s">
        <v>178</v>
      </c>
      <c r="D93" s="213" t="s">
        <v>147</v>
      </c>
      <c r="E93" s="214" t="s">
        <v>374</v>
      </c>
      <c r="F93" s="215" t="s">
        <v>375</v>
      </c>
      <c r="G93" s="216" t="s">
        <v>369</v>
      </c>
      <c r="H93" s="217">
        <v>168</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152</v>
      </c>
      <c r="AT93" s="224" t="s">
        <v>147</v>
      </c>
      <c r="AU93" s="224" t="s">
        <v>79</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152</v>
      </c>
      <c r="BM93" s="224" t="s">
        <v>228</v>
      </c>
    </row>
    <row r="94" spans="1:65" s="2" customFormat="1" ht="16.5" customHeight="1">
      <c r="A94" s="39"/>
      <c r="B94" s="40"/>
      <c r="C94" s="213" t="s">
        <v>145</v>
      </c>
      <c r="D94" s="213" t="s">
        <v>147</v>
      </c>
      <c r="E94" s="214" t="s">
        <v>376</v>
      </c>
      <c r="F94" s="215" t="s">
        <v>377</v>
      </c>
      <c r="G94" s="216" t="s">
        <v>378</v>
      </c>
      <c r="H94" s="217">
        <v>3</v>
      </c>
      <c r="I94" s="218"/>
      <c r="J94" s="219">
        <f>ROUND(I94*H94,2)</f>
        <v>0</v>
      </c>
      <c r="K94" s="215" t="s">
        <v>19</v>
      </c>
      <c r="L94" s="45"/>
      <c r="M94" s="220" t="s">
        <v>19</v>
      </c>
      <c r="N94" s="221" t="s">
        <v>42</v>
      </c>
      <c r="O94" s="85"/>
      <c r="P94" s="222">
        <f>O94*H94</f>
        <v>0</v>
      </c>
      <c r="Q94" s="222">
        <v>0</v>
      </c>
      <c r="R94" s="222">
        <f>Q94*H94</f>
        <v>0</v>
      </c>
      <c r="S94" s="222">
        <v>0</v>
      </c>
      <c r="T94" s="223">
        <f>S94*H94</f>
        <v>0</v>
      </c>
      <c r="U94" s="39"/>
      <c r="V94" s="39"/>
      <c r="W94" s="39"/>
      <c r="X94" s="39"/>
      <c r="Y94" s="39"/>
      <c r="Z94" s="39"/>
      <c r="AA94" s="39"/>
      <c r="AB94" s="39"/>
      <c r="AC94" s="39"/>
      <c r="AD94" s="39"/>
      <c r="AE94" s="39"/>
      <c r="AR94" s="224" t="s">
        <v>152</v>
      </c>
      <c r="AT94" s="224" t="s">
        <v>147</v>
      </c>
      <c r="AU94" s="224" t="s">
        <v>79</v>
      </c>
      <c r="AY94" s="18" t="s">
        <v>144</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152</v>
      </c>
      <c r="BM94" s="224" t="s">
        <v>240</v>
      </c>
    </row>
    <row r="95" spans="1:63" s="12" customFormat="1" ht="25.9" customHeight="1">
      <c r="A95" s="12"/>
      <c r="B95" s="197"/>
      <c r="C95" s="198"/>
      <c r="D95" s="199" t="s">
        <v>70</v>
      </c>
      <c r="E95" s="200" t="s">
        <v>379</v>
      </c>
      <c r="F95" s="200" t="s">
        <v>379</v>
      </c>
      <c r="G95" s="198"/>
      <c r="H95" s="198"/>
      <c r="I95" s="201"/>
      <c r="J95" s="202">
        <f>BK95</f>
        <v>0</v>
      </c>
      <c r="K95" s="198"/>
      <c r="L95" s="203"/>
      <c r="M95" s="204"/>
      <c r="N95" s="205"/>
      <c r="O95" s="205"/>
      <c r="P95" s="206">
        <f>SUM(P96:P99)</f>
        <v>0</v>
      </c>
      <c r="Q95" s="205"/>
      <c r="R95" s="206">
        <f>SUM(R96:R99)</f>
        <v>0</v>
      </c>
      <c r="S95" s="205"/>
      <c r="T95" s="207">
        <f>SUM(T96:T99)</f>
        <v>0</v>
      </c>
      <c r="U95" s="12"/>
      <c r="V95" s="12"/>
      <c r="W95" s="12"/>
      <c r="X95" s="12"/>
      <c r="Y95" s="12"/>
      <c r="Z95" s="12"/>
      <c r="AA95" s="12"/>
      <c r="AB95" s="12"/>
      <c r="AC95" s="12"/>
      <c r="AD95" s="12"/>
      <c r="AE95" s="12"/>
      <c r="AR95" s="208" t="s">
        <v>79</v>
      </c>
      <c r="AT95" s="209" t="s">
        <v>70</v>
      </c>
      <c r="AU95" s="209" t="s">
        <v>71</v>
      </c>
      <c r="AY95" s="208" t="s">
        <v>144</v>
      </c>
      <c r="BK95" s="210">
        <f>SUM(BK96:BK99)</f>
        <v>0</v>
      </c>
    </row>
    <row r="96" spans="1:65" s="2" customFormat="1" ht="44.25" customHeight="1">
      <c r="A96" s="39"/>
      <c r="B96" s="40"/>
      <c r="C96" s="213" t="s">
        <v>199</v>
      </c>
      <c r="D96" s="213" t="s">
        <v>147</v>
      </c>
      <c r="E96" s="214" t="s">
        <v>380</v>
      </c>
      <c r="F96" s="215" t="s">
        <v>381</v>
      </c>
      <c r="G96" s="216" t="s">
        <v>382</v>
      </c>
      <c r="H96" s="217">
        <v>1</v>
      </c>
      <c r="I96" s="218"/>
      <c r="J96" s="219">
        <f>ROUND(I96*H96,2)</f>
        <v>0</v>
      </c>
      <c r="K96" s="215" t="s">
        <v>19</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152</v>
      </c>
      <c r="AT96" s="224" t="s">
        <v>147</v>
      </c>
      <c r="AU96" s="224" t="s">
        <v>79</v>
      </c>
      <c r="AY96" s="18" t="s">
        <v>144</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152</v>
      </c>
      <c r="BM96" s="224" t="s">
        <v>251</v>
      </c>
    </row>
    <row r="97" spans="1:65" s="2" customFormat="1" ht="44.25" customHeight="1">
      <c r="A97" s="39"/>
      <c r="B97" s="40"/>
      <c r="C97" s="213" t="s">
        <v>210</v>
      </c>
      <c r="D97" s="213" t="s">
        <v>147</v>
      </c>
      <c r="E97" s="214" t="s">
        <v>383</v>
      </c>
      <c r="F97" s="215" t="s">
        <v>384</v>
      </c>
      <c r="G97" s="216" t="s">
        <v>382</v>
      </c>
      <c r="H97" s="217">
        <v>12</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152</v>
      </c>
      <c r="AT97" s="224" t="s">
        <v>147</v>
      </c>
      <c r="AU97" s="224" t="s">
        <v>79</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152</v>
      </c>
      <c r="BM97" s="224" t="s">
        <v>263</v>
      </c>
    </row>
    <row r="98" spans="1:65" s="2" customFormat="1" ht="24.15" customHeight="1">
      <c r="A98" s="39"/>
      <c r="B98" s="40"/>
      <c r="C98" s="213" t="s">
        <v>160</v>
      </c>
      <c r="D98" s="213" t="s">
        <v>147</v>
      </c>
      <c r="E98" s="214" t="s">
        <v>385</v>
      </c>
      <c r="F98" s="215" t="s">
        <v>386</v>
      </c>
      <c r="G98" s="216" t="s">
        <v>378</v>
      </c>
      <c r="H98" s="217">
        <v>1</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152</v>
      </c>
      <c r="AT98" s="224" t="s">
        <v>147</v>
      </c>
      <c r="AU98" s="224" t="s">
        <v>79</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152</v>
      </c>
      <c r="BM98" s="224" t="s">
        <v>279</v>
      </c>
    </row>
    <row r="99" spans="1:65" s="2" customFormat="1" ht="24.15" customHeight="1">
      <c r="A99" s="39"/>
      <c r="B99" s="40"/>
      <c r="C99" s="213" t="s">
        <v>228</v>
      </c>
      <c r="D99" s="213" t="s">
        <v>147</v>
      </c>
      <c r="E99" s="214" t="s">
        <v>387</v>
      </c>
      <c r="F99" s="215" t="s">
        <v>388</v>
      </c>
      <c r="G99" s="216" t="s">
        <v>378</v>
      </c>
      <c r="H99" s="217">
        <v>12</v>
      </c>
      <c r="I99" s="218"/>
      <c r="J99" s="219">
        <f>ROUND(I99*H99,2)</f>
        <v>0</v>
      </c>
      <c r="K99" s="215" t="s">
        <v>19</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79</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291</v>
      </c>
    </row>
    <row r="100" spans="1:63" s="12" customFormat="1" ht="25.9" customHeight="1">
      <c r="A100" s="12"/>
      <c r="B100" s="197"/>
      <c r="C100" s="198"/>
      <c r="D100" s="199" t="s">
        <v>70</v>
      </c>
      <c r="E100" s="200" t="s">
        <v>389</v>
      </c>
      <c r="F100" s="200" t="s">
        <v>389</v>
      </c>
      <c r="G100" s="198"/>
      <c r="H100" s="198"/>
      <c r="I100" s="201"/>
      <c r="J100" s="202">
        <f>BK100</f>
        <v>0</v>
      </c>
      <c r="K100" s="198"/>
      <c r="L100" s="203"/>
      <c r="M100" s="204"/>
      <c r="N100" s="205"/>
      <c r="O100" s="205"/>
      <c r="P100" s="206">
        <f>SUM(P101:P103)</f>
        <v>0</v>
      </c>
      <c r="Q100" s="205"/>
      <c r="R100" s="206">
        <f>SUM(R101:R103)</f>
        <v>0</v>
      </c>
      <c r="S100" s="205"/>
      <c r="T100" s="207">
        <f>SUM(T101:T103)</f>
        <v>0</v>
      </c>
      <c r="U100" s="12"/>
      <c r="V100" s="12"/>
      <c r="W100" s="12"/>
      <c r="X100" s="12"/>
      <c r="Y100" s="12"/>
      <c r="Z100" s="12"/>
      <c r="AA100" s="12"/>
      <c r="AB100" s="12"/>
      <c r="AC100" s="12"/>
      <c r="AD100" s="12"/>
      <c r="AE100" s="12"/>
      <c r="AR100" s="208" t="s">
        <v>79</v>
      </c>
      <c r="AT100" s="209" t="s">
        <v>70</v>
      </c>
      <c r="AU100" s="209" t="s">
        <v>71</v>
      </c>
      <c r="AY100" s="208" t="s">
        <v>144</v>
      </c>
      <c r="BK100" s="210">
        <f>SUM(BK101:BK103)</f>
        <v>0</v>
      </c>
    </row>
    <row r="101" spans="1:65" s="2" customFormat="1" ht="37.8" customHeight="1">
      <c r="A101" s="39"/>
      <c r="B101" s="40"/>
      <c r="C101" s="213" t="s">
        <v>234</v>
      </c>
      <c r="D101" s="213" t="s">
        <v>147</v>
      </c>
      <c r="E101" s="214" t="s">
        <v>390</v>
      </c>
      <c r="F101" s="215" t="s">
        <v>391</v>
      </c>
      <c r="G101" s="216" t="s">
        <v>150</v>
      </c>
      <c r="H101" s="217">
        <v>297</v>
      </c>
      <c r="I101" s="218"/>
      <c r="J101" s="219">
        <f>ROUND(I101*H101,2)</f>
        <v>0</v>
      </c>
      <c r="K101" s="215" t="s">
        <v>19</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152</v>
      </c>
      <c r="AT101" s="224" t="s">
        <v>147</v>
      </c>
      <c r="AU101" s="224" t="s">
        <v>79</v>
      </c>
      <c r="AY101" s="18" t="s">
        <v>144</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152</v>
      </c>
      <c r="BM101" s="224" t="s">
        <v>304</v>
      </c>
    </row>
    <row r="102" spans="1:65" s="2" customFormat="1" ht="16.5" customHeight="1">
      <c r="A102" s="39"/>
      <c r="B102" s="40"/>
      <c r="C102" s="213" t="s">
        <v>240</v>
      </c>
      <c r="D102" s="213" t="s">
        <v>147</v>
      </c>
      <c r="E102" s="214" t="s">
        <v>392</v>
      </c>
      <c r="F102" s="215" t="s">
        <v>393</v>
      </c>
      <c r="G102" s="216" t="s">
        <v>369</v>
      </c>
      <c r="H102" s="217">
        <v>190</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152</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152</v>
      </c>
      <c r="BM102" s="224" t="s">
        <v>315</v>
      </c>
    </row>
    <row r="103" spans="1:65" s="2" customFormat="1" ht="16.5" customHeight="1">
      <c r="A103" s="39"/>
      <c r="B103" s="40"/>
      <c r="C103" s="213" t="s">
        <v>246</v>
      </c>
      <c r="D103" s="213" t="s">
        <v>147</v>
      </c>
      <c r="E103" s="214" t="s">
        <v>394</v>
      </c>
      <c r="F103" s="215" t="s">
        <v>395</v>
      </c>
      <c r="G103" s="216" t="s">
        <v>382</v>
      </c>
      <c r="H103" s="217">
        <v>4</v>
      </c>
      <c r="I103" s="218"/>
      <c r="J103" s="219">
        <f>ROUND(I103*H103,2)</f>
        <v>0</v>
      </c>
      <c r="K103" s="215" t="s">
        <v>19</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152</v>
      </c>
      <c r="AT103" s="224" t="s">
        <v>147</v>
      </c>
      <c r="AU103" s="224" t="s">
        <v>79</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152</v>
      </c>
      <c r="BM103" s="224" t="s">
        <v>323</v>
      </c>
    </row>
    <row r="104" spans="1:63" s="12" customFormat="1" ht="25.9" customHeight="1">
      <c r="A104" s="12"/>
      <c r="B104" s="197"/>
      <c r="C104" s="198"/>
      <c r="D104" s="199" t="s">
        <v>70</v>
      </c>
      <c r="E104" s="200" t="s">
        <v>396</v>
      </c>
      <c r="F104" s="200" t="s">
        <v>396</v>
      </c>
      <c r="G104" s="198"/>
      <c r="H104" s="198"/>
      <c r="I104" s="201"/>
      <c r="J104" s="202">
        <f>BK104</f>
        <v>0</v>
      </c>
      <c r="K104" s="198"/>
      <c r="L104" s="203"/>
      <c r="M104" s="204"/>
      <c r="N104" s="205"/>
      <c r="O104" s="205"/>
      <c r="P104" s="206">
        <f>SUM(P105:P106)</f>
        <v>0</v>
      </c>
      <c r="Q104" s="205"/>
      <c r="R104" s="206">
        <f>SUM(R105:R106)</f>
        <v>0</v>
      </c>
      <c r="S104" s="205"/>
      <c r="T104" s="207">
        <f>SUM(T105:T106)</f>
        <v>0</v>
      </c>
      <c r="U104" s="12"/>
      <c r="V104" s="12"/>
      <c r="W104" s="12"/>
      <c r="X104" s="12"/>
      <c r="Y104" s="12"/>
      <c r="Z104" s="12"/>
      <c r="AA104" s="12"/>
      <c r="AB104" s="12"/>
      <c r="AC104" s="12"/>
      <c r="AD104" s="12"/>
      <c r="AE104" s="12"/>
      <c r="AR104" s="208" t="s">
        <v>79</v>
      </c>
      <c r="AT104" s="209" t="s">
        <v>70</v>
      </c>
      <c r="AU104" s="209" t="s">
        <v>71</v>
      </c>
      <c r="AY104" s="208" t="s">
        <v>144</v>
      </c>
      <c r="BK104" s="210">
        <f>SUM(BK105:BK106)</f>
        <v>0</v>
      </c>
    </row>
    <row r="105" spans="1:65" s="2" customFormat="1" ht="33" customHeight="1">
      <c r="A105" s="39"/>
      <c r="B105" s="40"/>
      <c r="C105" s="213" t="s">
        <v>251</v>
      </c>
      <c r="D105" s="213" t="s">
        <v>147</v>
      </c>
      <c r="E105" s="214" t="s">
        <v>397</v>
      </c>
      <c r="F105" s="215" t="s">
        <v>398</v>
      </c>
      <c r="G105" s="216" t="s">
        <v>150</v>
      </c>
      <c r="H105" s="217">
        <v>210</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152</v>
      </c>
      <c r="AT105" s="224" t="s">
        <v>147</v>
      </c>
      <c r="AU105" s="224" t="s">
        <v>79</v>
      </c>
      <c r="AY105" s="18" t="s">
        <v>144</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152</v>
      </c>
      <c r="BM105" s="224" t="s">
        <v>339</v>
      </c>
    </row>
    <row r="106" spans="1:65" s="2" customFormat="1" ht="33" customHeight="1">
      <c r="A106" s="39"/>
      <c r="B106" s="40"/>
      <c r="C106" s="213" t="s">
        <v>8</v>
      </c>
      <c r="D106" s="213" t="s">
        <v>147</v>
      </c>
      <c r="E106" s="214" t="s">
        <v>399</v>
      </c>
      <c r="F106" s="215" t="s">
        <v>400</v>
      </c>
      <c r="G106" s="216" t="s">
        <v>150</v>
      </c>
      <c r="H106" s="217">
        <v>87</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152</v>
      </c>
      <c r="AT106" s="224" t="s">
        <v>147</v>
      </c>
      <c r="AU106" s="224" t="s">
        <v>79</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152</v>
      </c>
      <c r="BM106" s="224" t="s">
        <v>351</v>
      </c>
    </row>
    <row r="107" spans="1:63" s="12" customFormat="1" ht="25.9" customHeight="1">
      <c r="A107" s="12"/>
      <c r="B107" s="197"/>
      <c r="C107" s="198"/>
      <c r="D107" s="199" t="s">
        <v>70</v>
      </c>
      <c r="E107" s="200" t="s">
        <v>401</v>
      </c>
      <c r="F107" s="200" t="s">
        <v>401</v>
      </c>
      <c r="G107" s="198"/>
      <c r="H107" s="198"/>
      <c r="I107" s="201"/>
      <c r="J107" s="202">
        <f>BK107</f>
        <v>0</v>
      </c>
      <c r="K107" s="198"/>
      <c r="L107" s="203"/>
      <c r="M107" s="204"/>
      <c r="N107" s="205"/>
      <c r="O107" s="205"/>
      <c r="P107" s="206">
        <f>SUM(P108:P111)</f>
        <v>0</v>
      </c>
      <c r="Q107" s="205"/>
      <c r="R107" s="206">
        <f>SUM(R108:R111)</f>
        <v>0</v>
      </c>
      <c r="S107" s="205"/>
      <c r="T107" s="207">
        <f>SUM(T108:T111)</f>
        <v>0</v>
      </c>
      <c r="U107" s="12"/>
      <c r="V107" s="12"/>
      <c r="W107" s="12"/>
      <c r="X107" s="12"/>
      <c r="Y107" s="12"/>
      <c r="Z107" s="12"/>
      <c r="AA107" s="12"/>
      <c r="AB107" s="12"/>
      <c r="AC107" s="12"/>
      <c r="AD107" s="12"/>
      <c r="AE107" s="12"/>
      <c r="AR107" s="208" t="s">
        <v>79</v>
      </c>
      <c r="AT107" s="209" t="s">
        <v>70</v>
      </c>
      <c r="AU107" s="209" t="s">
        <v>71</v>
      </c>
      <c r="AY107" s="208" t="s">
        <v>144</v>
      </c>
      <c r="BK107" s="210">
        <f>SUM(BK108:BK111)</f>
        <v>0</v>
      </c>
    </row>
    <row r="108" spans="1:65" s="2" customFormat="1" ht="62.7" customHeight="1">
      <c r="A108" s="39"/>
      <c r="B108" s="40"/>
      <c r="C108" s="213" t="s">
        <v>263</v>
      </c>
      <c r="D108" s="213" t="s">
        <v>147</v>
      </c>
      <c r="E108" s="214" t="s">
        <v>402</v>
      </c>
      <c r="F108" s="215" t="s">
        <v>403</v>
      </c>
      <c r="G108" s="216" t="s">
        <v>382</v>
      </c>
      <c r="H108" s="217">
        <v>3</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152</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152</v>
      </c>
      <c r="BM108" s="224" t="s">
        <v>301</v>
      </c>
    </row>
    <row r="109" spans="1:65" s="2" customFormat="1" ht="37.8" customHeight="1">
      <c r="A109" s="39"/>
      <c r="B109" s="40"/>
      <c r="C109" s="213" t="s">
        <v>272</v>
      </c>
      <c r="D109" s="213" t="s">
        <v>147</v>
      </c>
      <c r="E109" s="214" t="s">
        <v>404</v>
      </c>
      <c r="F109" s="215" t="s">
        <v>405</v>
      </c>
      <c r="G109" s="216" t="s">
        <v>382</v>
      </c>
      <c r="H109" s="217">
        <v>4</v>
      </c>
      <c r="I109" s="218"/>
      <c r="J109" s="219">
        <f>ROUND(I109*H109,2)</f>
        <v>0</v>
      </c>
      <c r="K109" s="215" t="s">
        <v>19</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152</v>
      </c>
      <c r="AT109" s="224" t="s">
        <v>147</v>
      </c>
      <c r="AU109" s="224" t="s">
        <v>79</v>
      </c>
      <c r="AY109" s="18" t="s">
        <v>144</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152</v>
      </c>
      <c r="BM109" s="224" t="s">
        <v>406</v>
      </c>
    </row>
    <row r="110" spans="1:65" s="2" customFormat="1" ht="76.35" customHeight="1">
      <c r="A110" s="39"/>
      <c r="B110" s="40"/>
      <c r="C110" s="213" t="s">
        <v>279</v>
      </c>
      <c r="D110" s="213" t="s">
        <v>147</v>
      </c>
      <c r="E110" s="214" t="s">
        <v>407</v>
      </c>
      <c r="F110" s="215" t="s">
        <v>408</v>
      </c>
      <c r="G110" s="216" t="s">
        <v>382</v>
      </c>
      <c r="H110" s="217">
        <v>4</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152</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152</v>
      </c>
      <c r="BM110" s="224" t="s">
        <v>409</v>
      </c>
    </row>
    <row r="111" spans="1:65" s="2" customFormat="1" ht="78" customHeight="1">
      <c r="A111" s="39"/>
      <c r="B111" s="40"/>
      <c r="C111" s="213" t="s">
        <v>284</v>
      </c>
      <c r="D111" s="213" t="s">
        <v>147</v>
      </c>
      <c r="E111" s="214" t="s">
        <v>410</v>
      </c>
      <c r="F111" s="215" t="s">
        <v>411</v>
      </c>
      <c r="G111" s="216" t="s">
        <v>382</v>
      </c>
      <c r="H111" s="217">
        <v>4</v>
      </c>
      <c r="I111" s="218"/>
      <c r="J111" s="219">
        <f>ROUND(I111*H111,2)</f>
        <v>0</v>
      </c>
      <c r="K111" s="215" t="s">
        <v>19</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152</v>
      </c>
      <c r="AT111" s="224" t="s">
        <v>147</v>
      </c>
      <c r="AU111" s="224" t="s">
        <v>79</v>
      </c>
      <c r="AY111" s="18" t="s">
        <v>144</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152</v>
      </c>
      <c r="BM111" s="224" t="s">
        <v>412</v>
      </c>
    </row>
    <row r="112" spans="1:63" s="12" customFormat="1" ht="25.9" customHeight="1">
      <c r="A112" s="12"/>
      <c r="B112" s="197"/>
      <c r="C112" s="198"/>
      <c r="D112" s="199" t="s">
        <v>70</v>
      </c>
      <c r="E112" s="200" t="s">
        <v>413</v>
      </c>
      <c r="F112" s="200" t="s">
        <v>413</v>
      </c>
      <c r="G112" s="198"/>
      <c r="H112" s="198"/>
      <c r="I112" s="201"/>
      <c r="J112" s="202">
        <f>BK112</f>
        <v>0</v>
      </c>
      <c r="K112" s="198"/>
      <c r="L112" s="203"/>
      <c r="M112" s="204"/>
      <c r="N112" s="205"/>
      <c r="O112" s="205"/>
      <c r="P112" s="206">
        <f>SUM(P113:P154)</f>
        <v>0</v>
      </c>
      <c r="Q112" s="205"/>
      <c r="R112" s="206">
        <f>SUM(R113:R154)</f>
        <v>0</v>
      </c>
      <c r="S112" s="205"/>
      <c r="T112" s="207">
        <f>SUM(T113:T154)</f>
        <v>0</v>
      </c>
      <c r="U112" s="12"/>
      <c r="V112" s="12"/>
      <c r="W112" s="12"/>
      <c r="X112" s="12"/>
      <c r="Y112" s="12"/>
      <c r="Z112" s="12"/>
      <c r="AA112" s="12"/>
      <c r="AB112" s="12"/>
      <c r="AC112" s="12"/>
      <c r="AD112" s="12"/>
      <c r="AE112" s="12"/>
      <c r="AR112" s="208" t="s">
        <v>79</v>
      </c>
      <c r="AT112" s="209" t="s">
        <v>70</v>
      </c>
      <c r="AU112" s="209" t="s">
        <v>71</v>
      </c>
      <c r="AY112" s="208" t="s">
        <v>144</v>
      </c>
      <c r="BK112" s="210">
        <f>SUM(BK113:BK154)</f>
        <v>0</v>
      </c>
    </row>
    <row r="113" spans="1:65" s="2" customFormat="1" ht="55.5" customHeight="1">
      <c r="A113" s="39"/>
      <c r="B113" s="40"/>
      <c r="C113" s="213" t="s">
        <v>291</v>
      </c>
      <c r="D113" s="213" t="s">
        <v>147</v>
      </c>
      <c r="E113" s="214" t="s">
        <v>414</v>
      </c>
      <c r="F113" s="215" t="s">
        <v>415</v>
      </c>
      <c r="G113" s="216" t="s">
        <v>382</v>
      </c>
      <c r="H113" s="217">
        <v>4</v>
      </c>
      <c r="I113" s="218"/>
      <c r="J113" s="219">
        <f>ROUND(I113*H113,2)</f>
        <v>0</v>
      </c>
      <c r="K113" s="215" t="s">
        <v>19</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152</v>
      </c>
      <c r="AT113" s="224" t="s">
        <v>147</v>
      </c>
      <c r="AU113" s="224" t="s">
        <v>79</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416</v>
      </c>
    </row>
    <row r="114" spans="1:47" s="2" customFormat="1" ht="12">
      <c r="A114" s="39"/>
      <c r="B114" s="40"/>
      <c r="C114" s="41"/>
      <c r="D114" s="233" t="s">
        <v>417</v>
      </c>
      <c r="E114" s="41"/>
      <c r="F114" s="277" t="s">
        <v>418</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417</v>
      </c>
      <c r="AU114" s="18" t="s">
        <v>79</v>
      </c>
    </row>
    <row r="115" spans="1:65" s="2" customFormat="1" ht="49.05" customHeight="1">
      <c r="A115" s="39"/>
      <c r="B115" s="40"/>
      <c r="C115" s="213" t="s">
        <v>7</v>
      </c>
      <c r="D115" s="213" t="s">
        <v>147</v>
      </c>
      <c r="E115" s="214" t="s">
        <v>419</v>
      </c>
      <c r="F115" s="215" t="s">
        <v>420</v>
      </c>
      <c r="G115" s="216" t="s">
        <v>382</v>
      </c>
      <c r="H115" s="217">
        <v>4</v>
      </c>
      <c r="I115" s="218"/>
      <c r="J115" s="219">
        <f>ROUND(I115*H115,2)</f>
        <v>0</v>
      </c>
      <c r="K115" s="215" t="s">
        <v>19</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152</v>
      </c>
      <c r="AT115" s="224" t="s">
        <v>147</v>
      </c>
      <c r="AU115" s="224" t="s">
        <v>79</v>
      </c>
      <c r="AY115" s="18" t="s">
        <v>144</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152</v>
      </c>
      <c r="BM115" s="224" t="s">
        <v>421</v>
      </c>
    </row>
    <row r="116" spans="1:65" s="2" customFormat="1" ht="16.5" customHeight="1">
      <c r="A116" s="39"/>
      <c r="B116" s="40"/>
      <c r="C116" s="213" t="s">
        <v>304</v>
      </c>
      <c r="D116" s="213" t="s">
        <v>147</v>
      </c>
      <c r="E116" s="214" t="s">
        <v>422</v>
      </c>
      <c r="F116" s="215" t="s">
        <v>423</v>
      </c>
      <c r="G116" s="216" t="s">
        <v>382</v>
      </c>
      <c r="H116" s="217">
        <v>4</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152</v>
      </c>
      <c r="AT116" s="224" t="s">
        <v>147</v>
      </c>
      <c r="AU116" s="224" t="s">
        <v>79</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152</v>
      </c>
      <c r="BM116" s="224" t="s">
        <v>424</v>
      </c>
    </row>
    <row r="117" spans="1:65" s="2" customFormat="1" ht="16.5" customHeight="1">
      <c r="A117" s="39"/>
      <c r="B117" s="40"/>
      <c r="C117" s="213" t="s">
        <v>309</v>
      </c>
      <c r="D117" s="213" t="s">
        <v>147</v>
      </c>
      <c r="E117" s="214" t="s">
        <v>425</v>
      </c>
      <c r="F117" s="215" t="s">
        <v>426</v>
      </c>
      <c r="G117" s="216" t="s">
        <v>382</v>
      </c>
      <c r="H117" s="217">
        <v>4</v>
      </c>
      <c r="I117" s="218"/>
      <c r="J117" s="219">
        <f>ROUND(I117*H117,2)</f>
        <v>0</v>
      </c>
      <c r="K117" s="215" t="s">
        <v>19</v>
      </c>
      <c r="L117" s="45"/>
      <c r="M117" s="220" t="s">
        <v>19</v>
      </c>
      <c r="N117" s="221" t="s">
        <v>42</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152</v>
      </c>
      <c r="AT117" s="224" t="s">
        <v>147</v>
      </c>
      <c r="AU117" s="224" t="s">
        <v>79</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427</v>
      </c>
    </row>
    <row r="118" spans="1:65" s="2" customFormat="1" ht="55.5" customHeight="1">
      <c r="A118" s="39"/>
      <c r="B118" s="40"/>
      <c r="C118" s="213" t="s">
        <v>315</v>
      </c>
      <c r="D118" s="213" t="s">
        <v>147</v>
      </c>
      <c r="E118" s="214" t="s">
        <v>428</v>
      </c>
      <c r="F118" s="215" t="s">
        <v>415</v>
      </c>
      <c r="G118" s="216" t="s">
        <v>382</v>
      </c>
      <c r="H118" s="217">
        <v>3</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152</v>
      </c>
      <c r="AT118" s="224" t="s">
        <v>147</v>
      </c>
      <c r="AU118" s="224" t="s">
        <v>79</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152</v>
      </c>
      <c r="BM118" s="224" t="s">
        <v>429</v>
      </c>
    </row>
    <row r="119" spans="1:47" s="2" customFormat="1" ht="12">
      <c r="A119" s="39"/>
      <c r="B119" s="40"/>
      <c r="C119" s="41"/>
      <c r="D119" s="233" t="s">
        <v>417</v>
      </c>
      <c r="E119" s="41"/>
      <c r="F119" s="277" t="s">
        <v>418</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417</v>
      </c>
      <c r="AU119" s="18" t="s">
        <v>79</v>
      </c>
    </row>
    <row r="120" spans="1:65" s="2" customFormat="1" ht="49.05" customHeight="1">
      <c r="A120" s="39"/>
      <c r="B120" s="40"/>
      <c r="C120" s="213" t="s">
        <v>319</v>
      </c>
      <c r="D120" s="213" t="s">
        <v>147</v>
      </c>
      <c r="E120" s="214" t="s">
        <v>430</v>
      </c>
      <c r="F120" s="215" t="s">
        <v>420</v>
      </c>
      <c r="G120" s="216" t="s">
        <v>382</v>
      </c>
      <c r="H120" s="217">
        <v>3</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152</v>
      </c>
      <c r="AT120" s="224" t="s">
        <v>147</v>
      </c>
      <c r="AU120" s="224" t="s">
        <v>79</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152</v>
      </c>
      <c r="BM120" s="224" t="s">
        <v>431</v>
      </c>
    </row>
    <row r="121" spans="1:65" s="2" customFormat="1" ht="16.5" customHeight="1">
      <c r="A121" s="39"/>
      <c r="B121" s="40"/>
      <c r="C121" s="213" t="s">
        <v>323</v>
      </c>
      <c r="D121" s="213" t="s">
        <v>147</v>
      </c>
      <c r="E121" s="214" t="s">
        <v>422</v>
      </c>
      <c r="F121" s="215" t="s">
        <v>423</v>
      </c>
      <c r="G121" s="216" t="s">
        <v>382</v>
      </c>
      <c r="H121" s="217">
        <v>3</v>
      </c>
      <c r="I121" s="218"/>
      <c r="J121" s="219">
        <f>ROUND(I121*H121,2)</f>
        <v>0</v>
      </c>
      <c r="K121" s="215" t="s">
        <v>19</v>
      </c>
      <c r="L121" s="45"/>
      <c r="M121" s="220" t="s">
        <v>19</v>
      </c>
      <c r="N121" s="221" t="s">
        <v>42</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152</v>
      </c>
      <c r="AT121" s="224" t="s">
        <v>147</v>
      </c>
      <c r="AU121" s="224" t="s">
        <v>79</v>
      </c>
      <c r="AY121" s="18" t="s">
        <v>144</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152</v>
      </c>
      <c r="BM121" s="224" t="s">
        <v>432</v>
      </c>
    </row>
    <row r="122" spans="1:65" s="2" customFormat="1" ht="16.5" customHeight="1">
      <c r="A122" s="39"/>
      <c r="B122" s="40"/>
      <c r="C122" s="213" t="s">
        <v>331</v>
      </c>
      <c r="D122" s="213" t="s">
        <v>147</v>
      </c>
      <c r="E122" s="214" t="s">
        <v>425</v>
      </c>
      <c r="F122" s="215" t="s">
        <v>426</v>
      </c>
      <c r="G122" s="216" t="s">
        <v>382</v>
      </c>
      <c r="H122" s="217">
        <v>3</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152</v>
      </c>
      <c r="AT122" s="224" t="s">
        <v>147</v>
      </c>
      <c r="AU122" s="224" t="s">
        <v>79</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152</v>
      </c>
      <c r="BM122" s="224" t="s">
        <v>338</v>
      </c>
    </row>
    <row r="123" spans="1:65" s="2" customFormat="1" ht="55.5" customHeight="1">
      <c r="A123" s="39"/>
      <c r="B123" s="40"/>
      <c r="C123" s="213" t="s">
        <v>339</v>
      </c>
      <c r="D123" s="213" t="s">
        <v>147</v>
      </c>
      <c r="E123" s="214" t="s">
        <v>433</v>
      </c>
      <c r="F123" s="215" t="s">
        <v>434</v>
      </c>
      <c r="G123" s="216" t="s">
        <v>382</v>
      </c>
      <c r="H123" s="217">
        <v>7</v>
      </c>
      <c r="I123" s="218"/>
      <c r="J123" s="219">
        <f>ROUND(I123*H123,2)</f>
        <v>0</v>
      </c>
      <c r="K123" s="215" t="s">
        <v>19</v>
      </c>
      <c r="L123" s="45"/>
      <c r="M123" s="220" t="s">
        <v>19</v>
      </c>
      <c r="N123" s="221" t="s">
        <v>42</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152</v>
      </c>
      <c r="AT123" s="224" t="s">
        <v>147</v>
      </c>
      <c r="AU123" s="224" t="s">
        <v>79</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435</v>
      </c>
    </row>
    <row r="124" spans="1:47" s="2" customFormat="1" ht="12">
      <c r="A124" s="39"/>
      <c r="B124" s="40"/>
      <c r="C124" s="41"/>
      <c r="D124" s="233" t="s">
        <v>417</v>
      </c>
      <c r="E124" s="41"/>
      <c r="F124" s="277" t="s">
        <v>418</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417</v>
      </c>
      <c r="AU124" s="18" t="s">
        <v>79</v>
      </c>
    </row>
    <row r="125" spans="1:65" s="2" customFormat="1" ht="49.05" customHeight="1">
      <c r="A125" s="39"/>
      <c r="B125" s="40"/>
      <c r="C125" s="213" t="s">
        <v>346</v>
      </c>
      <c r="D125" s="213" t="s">
        <v>147</v>
      </c>
      <c r="E125" s="214" t="s">
        <v>436</v>
      </c>
      <c r="F125" s="215" t="s">
        <v>420</v>
      </c>
      <c r="G125" s="216" t="s">
        <v>382</v>
      </c>
      <c r="H125" s="217">
        <v>7</v>
      </c>
      <c r="I125" s="218"/>
      <c r="J125" s="219">
        <f>ROUND(I125*H125,2)</f>
        <v>0</v>
      </c>
      <c r="K125" s="215" t="s">
        <v>19</v>
      </c>
      <c r="L125" s="45"/>
      <c r="M125" s="220" t="s">
        <v>19</v>
      </c>
      <c r="N125" s="221" t="s">
        <v>42</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152</v>
      </c>
      <c r="AT125" s="224" t="s">
        <v>147</v>
      </c>
      <c r="AU125" s="224" t="s">
        <v>79</v>
      </c>
      <c r="AY125" s="18" t="s">
        <v>144</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152</v>
      </c>
      <c r="BM125" s="224" t="s">
        <v>437</v>
      </c>
    </row>
    <row r="126" spans="1:65" s="2" customFormat="1" ht="16.5" customHeight="1">
      <c r="A126" s="39"/>
      <c r="B126" s="40"/>
      <c r="C126" s="213" t="s">
        <v>351</v>
      </c>
      <c r="D126" s="213" t="s">
        <v>147</v>
      </c>
      <c r="E126" s="214" t="s">
        <v>422</v>
      </c>
      <c r="F126" s="215" t="s">
        <v>423</v>
      </c>
      <c r="G126" s="216" t="s">
        <v>382</v>
      </c>
      <c r="H126" s="217">
        <v>7</v>
      </c>
      <c r="I126" s="218"/>
      <c r="J126" s="219">
        <f>ROUND(I126*H126,2)</f>
        <v>0</v>
      </c>
      <c r="K126" s="215" t="s">
        <v>19</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152</v>
      </c>
      <c r="AT126" s="224" t="s">
        <v>147</v>
      </c>
      <c r="AU126" s="224" t="s">
        <v>79</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152</v>
      </c>
      <c r="BM126" s="224" t="s">
        <v>438</v>
      </c>
    </row>
    <row r="127" spans="1:65" s="2" customFormat="1" ht="16.5" customHeight="1">
      <c r="A127" s="39"/>
      <c r="B127" s="40"/>
      <c r="C127" s="213" t="s">
        <v>439</v>
      </c>
      <c r="D127" s="213" t="s">
        <v>147</v>
      </c>
      <c r="E127" s="214" t="s">
        <v>425</v>
      </c>
      <c r="F127" s="215" t="s">
        <v>426</v>
      </c>
      <c r="G127" s="216" t="s">
        <v>382</v>
      </c>
      <c r="H127" s="217">
        <v>7</v>
      </c>
      <c r="I127" s="218"/>
      <c r="J127" s="219">
        <f>ROUND(I127*H127,2)</f>
        <v>0</v>
      </c>
      <c r="K127" s="215" t="s">
        <v>19</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152</v>
      </c>
      <c r="AT127" s="224" t="s">
        <v>147</v>
      </c>
      <c r="AU127" s="224" t="s">
        <v>79</v>
      </c>
      <c r="AY127" s="18" t="s">
        <v>144</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152</v>
      </c>
      <c r="BM127" s="224" t="s">
        <v>440</v>
      </c>
    </row>
    <row r="128" spans="1:65" s="2" customFormat="1" ht="55.5" customHeight="1">
      <c r="A128" s="39"/>
      <c r="B128" s="40"/>
      <c r="C128" s="213" t="s">
        <v>301</v>
      </c>
      <c r="D128" s="213" t="s">
        <v>147</v>
      </c>
      <c r="E128" s="214" t="s">
        <v>441</v>
      </c>
      <c r="F128" s="215" t="s">
        <v>434</v>
      </c>
      <c r="G128" s="216" t="s">
        <v>382</v>
      </c>
      <c r="H128" s="217">
        <v>2</v>
      </c>
      <c r="I128" s="218"/>
      <c r="J128" s="219">
        <f>ROUND(I128*H128,2)</f>
        <v>0</v>
      </c>
      <c r="K128" s="215" t="s">
        <v>19</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152</v>
      </c>
      <c r="AT128" s="224" t="s">
        <v>147</v>
      </c>
      <c r="AU128" s="224" t="s">
        <v>79</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152</v>
      </c>
      <c r="BM128" s="224" t="s">
        <v>442</v>
      </c>
    </row>
    <row r="129" spans="1:47" s="2" customFormat="1" ht="12">
      <c r="A129" s="39"/>
      <c r="B129" s="40"/>
      <c r="C129" s="41"/>
      <c r="D129" s="233" t="s">
        <v>417</v>
      </c>
      <c r="E129" s="41"/>
      <c r="F129" s="277" t="s">
        <v>443</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417</v>
      </c>
      <c r="AU129" s="18" t="s">
        <v>79</v>
      </c>
    </row>
    <row r="130" spans="1:65" s="2" customFormat="1" ht="21.75" customHeight="1">
      <c r="A130" s="39"/>
      <c r="B130" s="40"/>
      <c r="C130" s="213" t="s">
        <v>444</v>
      </c>
      <c r="D130" s="213" t="s">
        <v>147</v>
      </c>
      <c r="E130" s="214" t="s">
        <v>445</v>
      </c>
      <c r="F130" s="215" t="s">
        <v>446</v>
      </c>
      <c r="G130" s="216" t="s">
        <v>382</v>
      </c>
      <c r="H130" s="217">
        <v>2</v>
      </c>
      <c r="I130" s="218"/>
      <c r="J130" s="219">
        <f>ROUND(I130*H130,2)</f>
        <v>0</v>
      </c>
      <c r="K130" s="215" t="s">
        <v>19</v>
      </c>
      <c r="L130" s="45"/>
      <c r="M130" s="220" t="s">
        <v>19</v>
      </c>
      <c r="N130" s="221" t="s">
        <v>42</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152</v>
      </c>
      <c r="AT130" s="224" t="s">
        <v>147</v>
      </c>
      <c r="AU130" s="224" t="s">
        <v>79</v>
      </c>
      <c r="AY130" s="18" t="s">
        <v>144</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152</v>
      </c>
      <c r="BM130" s="224" t="s">
        <v>447</v>
      </c>
    </row>
    <row r="131" spans="1:65" s="2" customFormat="1" ht="16.5" customHeight="1">
      <c r="A131" s="39"/>
      <c r="B131" s="40"/>
      <c r="C131" s="213" t="s">
        <v>406</v>
      </c>
      <c r="D131" s="213" t="s">
        <v>147</v>
      </c>
      <c r="E131" s="214" t="s">
        <v>422</v>
      </c>
      <c r="F131" s="215" t="s">
        <v>423</v>
      </c>
      <c r="G131" s="216" t="s">
        <v>382</v>
      </c>
      <c r="H131" s="217">
        <v>2</v>
      </c>
      <c r="I131" s="218"/>
      <c r="J131" s="219">
        <f>ROUND(I131*H131,2)</f>
        <v>0</v>
      </c>
      <c r="K131" s="215" t="s">
        <v>19</v>
      </c>
      <c r="L131" s="45"/>
      <c r="M131" s="220" t="s">
        <v>19</v>
      </c>
      <c r="N131" s="221" t="s">
        <v>42</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152</v>
      </c>
      <c r="AT131" s="224" t="s">
        <v>147</v>
      </c>
      <c r="AU131" s="224" t="s">
        <v>79</v>
      </c>
      <c r="AY131" s="18" t="s">
        <v>144</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152</v>
      </c>
      <c r="BM131" s="224" t="s">
        <v>448</v>
      </c>
    </row>
    <row r="132" spans="1:65" s="2" customFormat="1" ht="16.5" customHeight="1">
      <c r="A132" s="39"/>
      <c r="B132" s="40"/>
      <c r="C132" s="213" t="s">
        <v>449</v>
      </c>
      <c r="D132" s="213" t="s">
        <v>147</v>
      </c>
      <c r="E132" s="214" t="s">
        <v>425</v>
      </c>
      <c r="F132" s="215" t="s">
        <v>426</v>
      </c>
      <c r="G132" s="216" t="s">
        <v>382</v>
      </c>
      <c r="H132" s="217">
        <v>2</v>
      </c>
      <c r="I132" s="218"/>
      <c r="J132" s="219">
        <f>ROUND(I132*H132,2)</f>
        <v>0</v>
      </c>
      <c r="K132" s="215" t="s">
        <v>19</v>
      </c>
      <c r="L132" s="45"/>
      <c r="M132" s="220" t="s">
        <v>19</v>
      </c>
      <c r="N132" s="221" t="s">
        <v>42</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152</v>
      </c>
      <c r="AT132" s="224" t="s">
        <v>147</v>
      </c>
      <c r="AU132" s="224" t="s">
        <v>79</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152</v>
      </c>
      <c r="BM132" s="224" t="s">
        <v>450</v>
      </c>
    </row>
    <row r="133" spans="1:65" s="2" customFormat="1" ht="55.5" customHeight="1">
      <c r="A133" s="39"/>
      <c r="B133" s="40"/>
      <c r="C133" s="213" t="s">
        <v>409</v>
      </c>
      <c r="D133" s="213" t="s">
        <v>147</v>
      </c>
      <c r="E133" s="214" t="s">
        <v>451</v>
      </c>
      <c r="F133" s="215" t="s">
        <v>452</v>
      </c>
      <c r="G133" s="216" t="s">
        <v>382</v>
      </c>
      <c r="H133" s="217">
        <v>1</v>
      </c>
      <c r="I133" s="218"/>
      <c r="J133" s="219">
        <f>ROUND(I133*H133,2)</f>
        <v>0</v>
      </c>
      <c r="K133" s="215" t="s">
        <v>19</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152</v>
      </c>
      <c r="AT133" s="224" t="s">
        <v>147</v>
      </c>
      <c r="AU133" s="224" t="s">
        <v>79</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152</v>
      </c>
      <c r="BM133" s="224" t="s">
        <v>453</v>
      </c>
    </row>
    <row r="134" spans="1:47" s="2" customFormat="1" ht="12">
      <c r="A134" s="39"/>
      <c r="B134" s="40"/>
      <c r="C134" s="41"/>
      <c r="D134" s="233" t="s">
        <v>417</v>
      </c>
      <c r="E134" s="41"/>
      <c r="F134" s="277" t="s">
        <v>454</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417</v>
      </c>
      <c r="AU134" s="18" t="s">
        <v>79</v>
      </c>
    </row>
    <row r="135" spans="1:65" s="2" customFormat="1" ht="24.15" customHeight="1">
      <c r="A135" s="39"/>
      <c r="B135" s="40"/>
      <c r="C135" s="213" t="s">
        <v>455</v>
      </c>
      <c r="D135" s="213" t="s">
        <v>147</v>
      </c>
      <c r="E135" s="214" t="s">
        <v>456</v>
      </c>
      <c r="F135" s="215" t="s">
        <v>457</v>
      </c>
      <c r="G135" s="216" t="s">
        <v>382</v>
      </c>
      <c r="H135" s="217">
        <v>1</v>
      </c>
      <c r="I135" s="218"/>
      <c r="J135" s="219">
        <f>ROUND(I135*H135,2)</f>
        <v>0</v>
      </c>
      <c r="K135" s="215" t="s">
        <v>19</v>
      </c>
      <c r="L135" s="45"/>
      <c r="M135" s="220" t="s">
        <v>19</v>
      </c>
      <c r="N135" s="221" t="s">
        <v>42</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152</v>
      </c>
      <c r="AT135" s="224" t="s">
        <v>147</v>
      </c>
      <c r="AU135" s="224" t="s">
        <v>79</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152</v>
      </c>
      <c r="BM135" s="224" t="s">
        <v>458</v>
      </c>
    </row>
    <row r="136" spans="1:65" s="2" customFormat="1" ht="16.5" customHeight="1">
      <c r="A136" s="39"/>
      <c r="B136" s="40"/>
      <c r="C136" s="213" t="s">
        <v>412</v>
      </c>
      <c r="D136" s="213" t="s">
        <v>147</v>
      </c>
      <c r="E136" s="214" t="s">
        <v>459</v>
      </c>
      <c r="F136" s="215" t="s">
        <v>460</v>
      </c>
      <c r="G136" s="216" t="s">
        <v>382</v>
      </c>
      <c r="H136" s="217">
        <v>1</v>
      </c>
      <c r="I136" s="218"/>
      <c r="J136" s="219">
        <f>ROUND(I136*H136,2)</f>
        <v>0</v>
      </c>
      <c r="K136" s="215" t="s">
        <v>19</v>
      </c>
      <c r="L136" s="45"/>
      <c r="M136" s="220" t="s">
        <v>19</v>
      </c>
      <c r="N136" s="221" t="s">
        <v>42</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152</v>
      </c>
      <c r="AT136" s="224" t="s">
        <v>147</v>
      </c>
      <c r="AU136" s="224" t="s">
        <v>79</v>
      </c>
      <c r="AY136" s="18" t="s">
        <v>144</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152</v>
      </c>
      <c r="BM136" s="224" t="s">
        <v>461</v>
      </c>
    </row>
    <row r="137" spans="1:65" s="2" customFormat="1" ht="16.5" customHeight="1">
      <c r="A137" s="39"/>
      <c r="B137" s="40"/>
      <c r="C137" s="213" t="s">
        <v>462</v>
      </c>
      <c r="D137" s="213" t="s">
        <v>147</v>
      </c>
      <c r="E137" s="214" t="s">
        <v>425</v>
      </c>
      <c r="F137" s="215" t="s">
        <v>426</v>
      </c>
      <c r="G137" s="216" t="s">
        <v>382</v>
      </c>
      <c r="H137" s="217">
        <v>1</v>
      </c>
      <c r="I137" s="218"/>
      <c r="J137" s="219">
        <f>ROUND(I137*H137,2)</f>
        <v>0</v>
      </c>
      <c r="K137" s="215" t="s">
        <v>19</v>
      </c>
      <c r="L137" s="45"/>
      <c r="M137" s="220" t="s">
        <v>19</v>
      </c>
      <c r="N137" s="221" t="s">
        <v>42</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152</v>
      </c>
      <c r="AT137" s="224" t="s">
        <v>147</v>
      </c>
      <c r="AU137" s="224" t="s">
        <v>79</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152</v>
      </c>
      <c r="BM137" s="224" t="s">
        <v>463</v>
      </c>
    </row>
    <row r="138" spans="1:65" s="2" customFormat="1" ht="55.5" customHeight="1">
      <c r="A138" s="39"/>
      <c r="B138" s="40"/>
      <c r="C138" s="213" t="s">
        <v>416</v>
      </c>
      <c r="D138" s="213" t="s">
        <v>147</v>
      </c>
      <c r="E138" s="214" t="s">
        <v>464</v>
      </c>
      <c r="F138" s="215" t="s">
        <v>465</v>
      </c>
      <c r="G138" s="216" t="s">
        <v>382</v>
      </c>
      <c r="H138" s="217">
        <v>1</v>
      </c>
      <c r="I138" s="218"/>
      <c r="J138" s="219">
        <f>ROUND(I138*H138,2)</f>
        <v>0</v>
      </c>
      <c r="K138" s="215" t="s">
        <v>19</v>
      </c>
      <c r="L138" s="45"/>
      <c r="M138" s="220" t="s">
        <v>19</v>
      </c>
      <c r="N138" s="221" t="s">
        <v>42</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152</v>
      </c>
      <c r="AT138" s="224" t="s">
        <v>147</v>
      </c>
      <c r="AU138" s="224" t="s">
        <v>79</v>
      </c>
      <c r="AY138" s="18" t="s">
        <v>144</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152</v>
      </c>
      <c r="BM138" s="224" t="s">
        <v>466</v>
      </c>
    </row>
    <row r="139" spans="1:47" s="2" customFormat="1" ht="12">
      <c r="A139" s="39"/>
      <c r="B139" s="40"/>
      <c r="C139" s="41"/>
      <c r="D139" s="233" t="s">
        <v>417</v>
      </c>
      <c r="E139" s="41"/>
      <c r="F139" s="277" t="s">
        <v>418</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417</v>
      </c>
      <c r="AU139" s="18" t="s">
        <v>79</v>
      </c>
    </row>
    <row r="140" spans="1:65" s="2" customFormat="1" ht="49.05" customHeight="1">
      <c r="A140" s="39"/>
      <c r="B140" s="40"/>
      <c r="C140" s="213" t="s">
        <v>467</v>
      </c>
      <c r="D140" s="213" t="s">
        <v>147</v>
      </c>
      <c r="E140" s="214" t="s">
        <v>468</v>
      </c>
      <c r="F140" s="215" t="s">
        <v>420</v>
      </c>
      <c r="G140" s="216" t="s">
        <v>382</v>
      </c>
      <c r="H140" s="217">
        <v>1</v>
      </c>
      <c r="I140" s="218"/>
      <c r="J140" s="219">
        <f>ROUND(I140*H140,2)</f>
        <v>0</v>
      </c>
      <c r="K140" s="215" t="s">
        <v>19</v>
      </c>
      <c r="L140" s="45"/>
      <c r="M140" s="220" t="s">
        <v>19</v>
      </c>
      <c r="N140" s="221" t="s">
        <v>42</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152</v>
      </c>
      <c r="AT140" s="224" t="s">
        <v>147</v>
      </c>
      <c r="AU140" s="224" t="s">
        <v>79</v>
      </c>
      <c r="AY140" s="18" t="s">
        <v>144</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152</v>
      </c>
      <c r="BM140" s="224" t="s">
        <v>469</v>
      </c>
    </row>
    <row r="141" spans="1:65" s="2" customFormat="1" ht="16.5" customHeight="1">
      <c r="A141" s="39"/>
      <c r="B141" s="40"/>
      <c r="C141" s="213" t="s">
        <v>424</v>
      </c>
      <c r="D141" s="213" t="s">
        <v>147</v>
      </c>
      <c r="E141" s="214" t="s">
        <v>470</v>
      </c>
      <c r="F141" s="215" t="s">
        <v>471</v>
      </c>
      <c r="G141" s="216" t="s">
        <v>382</v>
      </c>
      <c r="H141" s="217">
        <v>2</v>
      </c>
      <c r="I141" s="218"/>
      <c r="J141" s="219">
        <f>ROUND(I141*H141,2)</f>
        <v>0</v>
      </c>
      <c r="K141" s="215" t="s">
        <v>19</v>
      </c>
      <c r="L141" s="45"/>
      <c r="M141" s="220" t="s">
        <v>19</v>
      </c>
      <c r="N141" s="221" t="s">
        <v>42</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152</v>
      </c>
      <c r="AT141" s="224" t="s">
        <v>147</v>
      </c>
      <c r="AU141" s="224" t="s">
        <v>79</v>
      </c>
      <c r="AY141" s="18" t="s">
        <v>144</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152</v>
      </c>
      <c r="BM141" s="224" t="s">
        <v>472</v>
      </c>
    </row>
    <row r="142" spans="1:65" s="2" customFormat="1" ht="16.5" customHeight="1">
      <c r="A142" s="39"/>
      <c r="B142" s="40"/>
      <c r="C142" s="213" t="s">
        <v>473</v>
      </c>
      <c r="D142" s="213" t="s">
        <v>147</v>
      </c>
      <c r="E142" s="214" t="s">
        <v>425</v>
      </c>
      <c r="F142" s="215" t="s">
        <v>426</v>
      </c>
      <c r="G142" s="216" t="s">
        <v>382</v>
      </c>
      <c r="H142" s="217">
        <v>2</v>
      </c>
      <c r="I142" s="218"/>
      <c r="J142" s="219">
        <f>ROUND(I142*H142,2)</f>
        <v>0</v>
      </c>
      <c r="K142" s="215" t="s">
        <v>19</v>
      </c>
      <c r="L142" s="45"/>
      <c r="M142" s="220" t="s">
        <v>19</v>
      </c>
      <c r="N142" s="221" t="s">
        <v>42</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152</v>
      </c>
      <c r="AT142" s="224" t="s">
        <v>147</v>
      </c>
      <c r="AU142" s="224" t="s">
        <v>79</v>
      </c>
      <c r="AY142" s="18" t="s">
        <v>144</v>
      </c>
      <c r="BE142" s="225">
        <f>IF(N142="základní",J142,0)</f>
        <v>0</v>
      </c>
      <c r="BF142" s="225">
        <f>IF(N142="snížená",J142,0)</f>
        <v>0</v>
      </c>
      <c r="BG142" s="225">
        <f>IF(N142="zákl. přenesená",J142,0)</f>
        <v>0</v>
      </c>
      <c r="BH142" s="225">
        <f>IF(N142="sníž. přenesená",J142,0)</f>
        <v>0</v>
      </c>
      <c r="BI142" s="225">
        <f>IF(N142="nulová",J142,0)</f>
        <v>0</v>
      </c>
      <c r="BJ142" s="18" t="s">
        <v>79</v>
      </c>
      <c r="BK142" s="225">
        <f>ROUND(I142*H142,2)</f>
        <v>0</v>
      </c>
      <c r="BL142" s="18" t="s">
        <v>152</v>
      </c>
      <c r="BM142" s="224" t="s">
        <v>474</v>
      </c>
    </row>
    <row r="143" spans="1:65" s="2" customFormat="1" ht="62.7" customHeight="1">
      <c r="A143" s="39"/>
      <c r="B143" s="40"/>
      <c r="C143" s="213" t="s">
        <v>427</v>
      </c>
      <c r="D143" s="213" t="s">
        <v>147</v>
      </c>
      <c r="E143" s="214" t="s">
        <v>475</v>
      </c>
      <c r="F143" s="215" t="s">
        <v>476</v>
      </c>
      <c r="G143" s="216" t="s">
        <v>382</v>
      </c>
      <c r="H143" s="217">
        <v>1</v>
      </c>
      <c r="I143" s="218"/>
      <c r="J143" s="219">
        <f>ROUND(I143*H143,2)</f>
        <v>0</v>
      </c>
      <c r="K143" s="215" t="s">
        <v>19</v>
      </c>
      <c r="L143" s="45"/>
      <c r="M143" s="220" t="s">
        <v>19</v>
      </c>
      <c r="N143" s="221" t="s">
        <v>42</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152</v>
      </c>
      <c r="AT143" s="224" t="s">
        <v>147</v>
      </c>
      <c r="AU143" s="224" t="s">
        <v>79</v>
      </c>
      <c r="AY143" s="18" t="s">
        <v>144</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152</v>
      </c>
      <c r="BM143" s="224" t="s">
        <v>477</v>
      </c>
    </row>
    <row r="144" spans="1:47" s="2" customFormat="1" ht="12">
      <c r="A144" s="39"/>
      <c r="B144" s="40"/>
      <c r="C144" s="41"/>
      <c r="D144" s="233" t="s">
        <v>417</v>
      </c>
      <c r="E144" s="41"/>
      <c r="F144" s="277" t="s">
        <v>478</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417</v>
      </c>
      <c r="AU144" s="18" t="s">
        <v>79</v>
      </c>
    </row>
    <row r="145" spans="1:65" s="2" customFormat="1" ht="24.15" customHeight="1">
      <c r="A145" s="39"/>
      <c r="B145" s="40"/>
      <c r="C145" s="213" t="s">
        <v>479</v>
      </c>
      <c r="D145" s="213" t="s">
        <v>147</v>
      </c>
      <c r="E145" s="214" t="s">
        <v>480</v>
      </c>
      <c r="F145" s="215" t="s">
        <v>481</v>
      </c>
      <c r="G145" s="216" t="s">
        <v>382</v>
      </c>
      <c r="H145" s="217">
        <v>1</v>
      </c>
      <c r="I145" s="218"/>
      <c r="J145" s="219">
        <f>ROUND(I145*H145,2)</f>
        <v>0</v>
      </c>
      <c r="K145" s="215" t="s">
        <v>19</v>
      </c>
      <c r="L145" s="45"/>
      <c r="M145" s="220" t="s">
        <v>19</v>
      </c>
      <c r="N145" s="221" t="s">
        <v>42</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152</v>
      </c>
      <c r="AT145" s="224" t="s">
        <v>147</v>
      </c>
      <c r="AU145" s="224" t="s">
        <v>79</v>
      </c>
      <c r="AY145" s="18" t="s">
        <v>144</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152</v>
      </c>
      <c r="BM145" s="224" t="s">
        <v>482</v>
      </c>
    </row>
    <row r="146" spans="1:65" s="2" customFormat="1" ht="16.5" customHeight="1">
      <c r="A146" s="39"/>
      <c r="B146" s="40"/>
      <c r="C146" s="213" t="s">
        <v>429</v>
      </c>
      <c r="D146" s="213" t="s">
        <v>147</v>
      </c>
      <c r="E146" s="214" t="s">
        <v>470</v>
      </c>
      <c r="F146" s="215" t="s">
        <v>471</v>
      </c>
      <c r="G146" s="216" t="s">
        <v>382</v>
      </c>
      <c r="H146" s="217">
        <v>2</v>
      </c>
      <c r="I146" s="218"/>
      <c r="J146" s="219">
        <f>ROUND(I146*H146,2)</f>
        <v>0</v>
      </c>
      <c r="K146" s="215" t="s">
        <v>19</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152</v>
      </c>
      <c r="AT146" s="224" t="s">
        <v>147</v>
      </c>
      <c r="AU146" s="224" t="s">
        <v>79</v>
      </c>
      <c r="AY146" s="18" t="s">
        <v>144</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152</v>
      </c>
      <c r="BM146" s="224" t="s">
        <v>483</v>
      </c>
    </row>
    <row r="147" spans="1:65" s="2" customFormat="1" ht="16.5" customHeight="1">
      <c r="A147" s="39"/>
      <c r="B147" s="40"/>
      <c r="C147" s="213" t="s">
        <v>484</v>
      </c>
      <c r="D147" s="213" t="s">
        <v>147</v>
      </c>
      <c r="E147" s="214" t="s">
        <v>425</v>
      </c>
      <c r="F147" s="215" t="s">
        <v>426</v>
      </c>
      <c r="G147" s="216" t="s">
        <v>382</v>
      </c>
      <c r="H147" s="217">
        <v>2</v>
      </c>
      <c r="I147" s="218"/>
      <c r="J147" s="219">
        <f>ROUND(I147*H147,2)</f>
        <v>0</v>
      </c>
      <c r="K147" s="215" t="s">
        <v>19</v>
      </c>
      <c r="L147" s="45"/>
      <c r="M147" s="220" t="s">
        <v>19</v>
      </c>
      <c r="N147" s="221" t="s">
        <v>42</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152</v>
      </c>
      <c r="AT147" s="224" t="s">
        <v>147</v>
      </c>
      <c r="AU147" s="224" t="s">
        <v>79</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152</v>
      </c>
      <c r="BM147" s="224" t="s">
        <v>485</v>
      </c>
    </row>
    <row r="148" spans="1:65" s="2" customFormat="1" ht="62.7" customHeight="1">
      <c r="A148" s="39"/>
      <c r="B148" s="40"/>
      <c r="C148" s="213" t="s">
        <v>432</v>
      </c>
      <c r="D148" s="213" t="s">
        <v>147</v>
      </c>
      <c r="E148" s="214" t="s">
        <v>486</v>
      </c>
      <c r="F148" s="215" t="s">
        <v>487</v>
      </c>
      <c r="G148" s="216" t="s">
        <v>382</v>
      </c>
      <c r="H148" s="217">
        <v>1</v>
      </c>
      <c r="I148" s="218"/>
      <c r="J148" s="219">
        <f>ROUND(I148*H148,2)</f>
        <v>0</v>
      </c>
      <c r="K148" s="215" t="s">
        <v>19</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152</v>
      </c>
      <c r="AT148" s="224" t="s">
        <v>147</v>
      </c>
      <c r="AU148" s="224" t="s">
        <v>79</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488</v>
      </c>
    </row>
    <row r="149" spans="1:47" s="2" customFormat="1" ht="12">
      <c r="A149" s="39"/>
      <c r="B149" s="40"/>
      <c r="C149" s="41"/>
      <c r="D149" s="233" t="s">
        <v>417</v>
      </c>
      <c r="E149" s="41"/>
      <c r="F149" s="277" t="s">
        <v>489</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417</v>
      </c>
      <c r="AU149" s="18" t="s">
        <v>79</v>
      </c>
    </row>
    <row r="150" spans="1:65" s="2" customFormat="1" ht="62.7" customHeight="1">
      <c r="A150" s="39"/>
      <c r="B150" s="40"/>
      <c r="C150" s="213" t="s">
        <v>490</v>
      </c>
      <c r="D150" s="213" t="s">
        <v>147</v>
      </c>
      <c r="E150" s="214" t="s">
        <v>491</v>
      </c>
      <c r="F150" s="215" t="s">
        <v>492</v>
      </c>
      <c r="G150" s="216" t="s">
        <v>382</v>
      </c>
      <c r="H150" s="217">
        <v>1</v>
      </c>
      <c r="I150" s="218"/>
      <c r="J150" s="219">
        <f>ROUND(I150*H150,2)</f>
        <v>0</v>
      </c>
      <c r="K150" s="215" t="s">
        <v>19</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152</v>
      </c>
      <c r="AT150" s="224" t="s">
        <v>147</v>
      </c>
      <c r="AU150" s="224" t="s">
        <v>79</v>
      </c>
      <c r="AY150" s="18" t="s">
        <v>144</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152</v>
      </c>
      <c r="BM150" s="224" t="s">
        <v>493</v>
      </c>
    </row>
    <row r="151" spans="1:65" s="2" customFormat="1" ht="62.7" customHeight="1">
      <c r="A151" s="39"/>
      <c r="B151" s="40"/>
      <c r="C151" s="213" t="s">
        <v>338</v>
      </c>
      <c r="D151" s="213" t="s">
        <v>147</v>
      </c>
      <c r="E151" s="214" t="s">
        <v>494</v>
      </c>
      <c r="F151" s="215" t="s">
        <v>492</v>
      </c>
      <c r="G151" s="216" t="s">
        <v>382</v>
      </c>
      <c r="H151" s="217">
        <v>2</v>
      </c>
      <c r="I151" s="218"/>
      <c r="J151" s="219">
        <f>ROUND(I151*H151,2)</f>
        <v>0</v>
      </c>
      <c r="K151" s="215" t="s">
        <v>19</v>
      </c>
      <c r="L151" s="45"/>
      <c r="M151" s="220" t="s">
        <v>19</v>
      </c>
      <c r="N151" s="221" t="s">
        <v>42</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152</v>
      </c>
      <c r="AT151" s="224" t="s">
        <v>147</v>
      </c>
      <c r="AU151" s="224" t="s">
        <v>79</v>
      </c>
      <c r="AY151" s="18" t="s">
        <v>144</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152</v>
      </c>
      <c r="BM151" s="224" t="s">
        <v>495</v>
      </c>
    </row>
    <row r="152" spans="1:65" s="2" customFormat="1" ht="62.7" customHeight="1">
      <c r="A152" s="39"/>
      <c r="B152" s="40"/>
      <c r="C152" s="213" t="s">
        <v>496</v>
      </c>
      <c r="D152" s="213" t="s">
        <v>147</v>
      </c>
      <c r="E152" s="214" t="s">
        <v>497</v>
      </c>
      <c r="F152" s="215" t="s">
        <v>498</v>
      </c>
      <c r="G152" s="216" t="s">
        <v>382</v>
      </c>
      <c r="H152" s="217">
        <v>1</v>
      </c>
      <c r="I152" s="218"/>
      <c r="J152" s="219">
        <f>ROUND(I152*H152,2)</f>
        <v>0</v>
      </c>
      <c r="K152" s="215" t="s">
        <v>19</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152</v>
      </c>
      <c r="AT152" s="224" t="s">
        <v>147</v>
      </c>
      <c r="AU152" s="224" t="s">
        <v>79</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343</v>
      </c>
    </row>
    <row r="153" spans="1:65" s="2" customFormat="1" ht="16.5" customHeight="1">
      <c r="A153" s="39"/>
      <c r="B153" s="40"/>
      <c r="C153" s="213" t="s">
        <v>435</v>
      </c>
      <c r="D153" s="213" t="s">
        <v>147</v>
      </c>
      <c r="E153" s="214" t="s">
        <v>499</v>
      </c>
      <c r="F153" s="215" t="s">
        <v>500</v>
      </c>
      <c r="G153" s="216" t="s">
        <v>382</v>
      </c>
      <c r="H153" s="217">
        <v>1</v>
      </c>
      <c r="I153" s="218"/>
      <c r="J153" s="219">
        <f>ROUND(I153*H153,2)</f>
        <v>0</v>
      </c>
      <c r="K153" s="215" t="s">
        <v>19</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152</v>
      </c>
      <c r="AT153" s="224" t="s">
        <v>147</v>
      </c>
      <c r="AU153" s="224" t="s">
        <v>79</v>
      </c>
      <c r="AY153" s="18" t="s">
        <v>144</v>
      </c>
      <c r="BE153" s="225">
        <f>IF(N153="základní",J153,0)</f>
        <v>0</v>
      </c>
      <c r="BF153" s="225">
        <f>IF(N153="snížená",J153,0)</f>
        <v>0</v>
      </c>
      <c r="BG153" s="225">
        <f>IF(N153="zákl. přenesená",J153,0)</f>
        <v>0</v>
      </c>
      <c r="BH153" s="225">
        <f>IF(N153="sníž. přenesená",J153,0)</f>
        <v>0</v>
      </c>
      <c r="BI153" s="225">
        <f>IF(N153="nulová",J153,0)</f>
        <v>0</v>
      </c>
      <c r="BJ153" s="18" t="s">
        <v>79</v>
      </c>
      <c r="BK153" s="225">
        <f>ROUND(I153*H153,2)</f>
        <v>0</v>
      </c>
      <c r="BL153" s="18" t="s">
        <v>152</v>
      </c>
      <c r="BM153" s="224" t="s">
        <v>501</v>
      </c>
    </row>
    <row r="154" spans="1:65" s="2" customFormat="1" ht="16.5" customHeight="1">
      <c r="A154" s="39"/>
      <c r="B154" s="40"/>
      <c r="C154" s="213" t="s">
        <v>502</v>
      </c>
      <c r="D154" s="213" t="s">
        <v>147</v>
      </c>
      <c r="E154" s="214" t="s">
        <v>425</v>
      </c>
      <c r="F154" s="215" t="s">
        <v>426</v>
      </c>
      <c r="G154" s="216" t="s">
        <v>382</v>
      </c>
      <c r="H154" s="217">
        <v>1</v>
      </c>
      <c r="I154" s="218"/>
      <c r="J154" s="219">
        <f>ROUND(I154*H154,2)</f>
        <v>0</v>
      </c>
      <c r="K154" s="215" t="s">
        <v>19</v>
      </c>
      <c r="L154" s="45"/>
      <c r="M154" s="220" t="s">
        <v>19</v>
      </c>
      <c r="N154" s="221" t="s">
        <v>42</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152</v>
      </c>
      <c r="AT154" s="224" t="s">
        <v>147</v>
      </c>
      <c r="AU154" s="224" t="s">
        <v>79</v>
      </c>
      <c r="AY154" s="18" t="s">
        <v>144</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152</v>
      </c>
      <c r="BM154" s="224" t="s">
        <v>503</v>
      </c>
    </row>
    <row r="155" spans="1:63" s="12" customFormat="1" ht="25.9" customHeight="1">
      <c r="A155" s="12"/>
      <c r="B155" s="197"/>
      <c r="C155" s="198"/>
      <c r="D155" s="199" t="s">
        <v>70</v>
      </c>
      <c r="E155" s="200" t="s">
        <v>504</v>
      </c>
      <c r="F155" s="200" t="s">
        <v>504</v>
      </c>
      <c r="G155" s="198"/>
      <c r="H155" s="198"/>
      <c r="I155" s="201"/>
      <c r="J155" s="202">
        <f>BK155</f>
        <v>0</v>
      </c>
      <c r="K155" s="198"/>
      <c r="L155" s="203"/>
      <c r="M155" s="204"/>
      <c r="N155" s="205"/>
      <c r="O155" s="205"/>
      <c r="P155" s="206">
        <f>SUM(P156:P159)</f>
        <v>0</v>
      </c>
      <c r="Q155" s="205"/>
      <c r="R155" s="206">
        <f>SUM(R156:R159)</f>
        <v>0</v>
      </c>
      <c r="S155" s="205"/>
      <c r="T155" s="207">
        <f>SUM(T156:T159)</f>
        <v>0</v>
      </c>
      <c r="U155" s="12"/>
      <c r="V155" s="12"/>
      <c r="W155" s="12"/>
      <c r="X155" s="12"/>
      <c r="Y155" s="12"/>
      <c r="Z155" s="12"/>
      <c r="AA155" s="12"/>
      <c r="AB155" s="12"/>
      <c r="AC155" s="12"/>
      <c r="AD155" s="12"/>
      <c r="AE155" s="12"/>
      <c r="AR155" s="208" t="s">
        <v>79</v>
      </c>
      <c r="AT155" s="209" t="s">
        <v>70</v>
      </c>
      <c r="AU155" s="209" t="s">
        <v>71</v>
      </c>
      <c r="AY155" s="208" t="s">
        <v>144</v>
      </c>
      <c r="BK155" s="210">
        <f>SUM(BK156:BK159)</f>
        <v>0</v>
      </c>
    </row>
    <row r="156" spans="1:65" s="2" customFormat="1" ht="33" customHeight="1">
      <c r="A156" s="39"/>
      <c r="B156" s="40"/>
      <c r="C156" s="213" t="s">
        <v>438</v>
      </c>
      <c r="D156" s="213" t="s">
        <v>147</v>
      </c>
      <c r="E156" s="214" t="s">
        <v>505</v>
      </c>
      <c r="F156" s="215" t="s">
        <v>506</v>
      </c>
      <c r="G156" s="216" t="s">
        <v>382</v>
      </c>
      <c r="H156" s="217">
        <v>30</v>
      </c>
      <c r="I156" s="218"/>
      <c r="J156" s="219">
        <f>ROUND(I156*H156,2)</f>
        <v>0</v>
      </c>
      <c r="K156" s="215" t="s">
        <v>19</v>
      </c>
      <c r="L156" s="45"/>
      <c r="M156" s="220" t="s">
        <v>19</v>
      </c>
      <c r="N156" s="221" t="s">
        <v>42</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152</v>
      </c>
      <c r="AT156" s="224" t="s">
        <v>147</v>
      </c>
      <c r="AU156" s="224" t="s">
        <v>79</v>
      </c>
      <c r="AY156" s="18" t="s">
        <v>144</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152</v>
      </c>
      <c r="BM156" s="224" t="s">
        <v>507</v>
      </c>
    </row>
    <row r="157" spans="1:65" s="2" customFormat="1" ht="37.8" customHeight="1">
      <c r="A157" s="39"/>
      <c r="B157" s="40"/>
      <c r="C157" s="213" t="s">
        <v>508</v>
      </c>
      <c r="D157" s="213" t="s">
        <v>147</v>
      </c>
      <c r="E157" s="214" t="s">
        <v>509</v>
      </c>
      <c r="F157" s="215" t="s">
        <v>510</v>
      </c>
      <c r="G157" s="216" t="s">
        <v>382</v>
      </c>
      <c r="H157" s="217">
        <v>30</v>
      </c>
      <c r="I157" s="218"/>
      <c r="J157" s="219">
        <f>ROUND(I157*H157,2)</f>
        <v>0</v>
      </c>
      <c r="K157" s="215" t="s">
        <v>19</v>
      </c>
      <c r="L157" s="45"/>
      <c r="M157" s="220" t="s">
        <v>19</v>
      </c>
      <c r="N157" s="221" t="s">
        <v>42</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152</v>
      </c>
      <c r="AT157" s="224" t="s">
        <v>147</v>
      </c>
      <c r="AU157" s="224" t="s">
        <v>79</v>
      </c>
      <c r="AY157" s="18" t="s">
        <v>144</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152</v>
      </c>
      <c r="BM157" s="224" t="s">
        <v>511</v>
      </c>
    </row>
    <row r="158" spans="1:65" s="2" customFormat="1" ht="24.15" customHeight="1">
      <c r="A158" s="39"/>
      <c r="B158" s="40"/>
      <c r="C158" s="213" t="s">
        <v>440</v>
      </c>
      <c r="D158" s="213" t="s">
        <v>147</v>
      </c>
      <c r="E158" s="214" t="s">
        <v>512</v>
      </c>
      <c r="F158" s="215" t="s">
        <v>513</v>
      </c>
      <c r="G158" s="216" t="s">
        <v>382</v>
      </c>
      <c r="H158" s="217">
        <v>15</v>
      </c>
      <c r="I158" s="218"/>
      <c r="J158" s="219">
        <f>ROUND(I158*H158,2)</f>
        <v>0</v>
      </c>
      <c r="K158" s="215" t="s">
        <v>19</v>
      </c>
      <c r="L158" s="45"/>
      <c r="M158" s="220" t="s">
        <v>19</v>
      </c>
      <c r="N158" s="221" t="s">
        <v>42</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152</v>
      </c>
      <c r="AT158" s="224" t="s">
        <v>147</v>
      </c>
      <c r="AU158" s="224" t="s">
        <v>79</v>
      </c>
      <c r="AY158" s="18" t="s">
        <v>144</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152</v>
      </c>
      <c r="BM158" s="224" t="s">
        <v>514</v>
      </c>
    </row>
    <row r="159" spans="1:65" s="2" customFormat="1" ht="24.15" customHeight="1">
      <c r="A159" s="39"/>
      <c r="B159" s="40"/>
      <c r="C159" s="213" t="s">
        <v>515</v>
      </c>
      <c r="D159" s="213" t="s">
        <v>147</v>
      </c>
      <c r="E159" s="214" t="s">
        <v>516</v>
      </c>
      <c r="F159" s="215" t="s">
        <v>517</v>
      </c>
      <c r="G159" s="216" t="s">
        <v>382</v>
      </c>
      <c r="H159" s="217">
        <v>20</v>
      </c>
      <c r="I159" s="218"/>
      <c r="J159" s="219">
        <f>ROUND(I159*H159,2)</f>
        <v>0</v>
      </c>
      <c r="K159" s="215" t="s">
        <v>19</v>
      </c>
      <c r="L159" s="45"/>
      <c r="M159" s="220" t="s">
        <v>19</v>
      </c>
      <c r="N159" s="221" t="s">
        <v>42</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152</v>
      </c>
      <c r="AT159" s="224" t="s">
        <v>147</v>
      </c>
      <c r="AU159" s="224" t="s">
        <v>79</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152</v>
      </c>
      <c r="BM159" s="224" t="s">
        <v>518</v>
      </c>
    </row>
    <row r="160" spans="1:63" s="12" customFormat="1" ht="25.9" customHeight="1">
      <c r="A160" s="12"/>
      <c r="B160" s="197"/>
      <c r="C160" s="198"/>
      <c r="D160" s="199" t="s">
        <v>70</v>
      </c>
      <c r="E160" s="200" t="s">
        <v>330</v>
      </c>
      <c r="F160" s="200" t="s">
        <v>330</v>
      </c>
      <c r="G160" s="198"/>
      <c r="H160" s="198"/>
      <c r="I160" s="201"/>
      <c r="J160" s="202">
        <f>BK160</f>
        <v>0</v>
      </c>
      <c r="K160" s="198"/>
      <c r="L160" s="203"/>
      <c r="M160" s="204"/>
      <c r="N160" s="205"/>
      <c r="O160" s="205"/>
      <c r="P160" s="206">
        <f>SUM(P161:P166)</f>
        <v>0</v>
      </c>
      <c r="Q160" s="205"/>
      <c r="R160" s="206">
        <f>SUM(R161:R166)</f>
        <v>0</v>
      </c>
      <c r="S160" s="205"/>
      <c r="T160" s="207">
        <f>SUM(T161:T166)</f>
        <v>0</v>
      </c>
      <c r="U160" s="12"/>
      <c r="V160" s="12"/>
      <c r="W160" s="12"/>
      <c r="X160" s="12"/>
      <c r="Y160" s="12"/>
      <c r="Z160" s="12"/>
      <c r="AA160" s="12"/>
      <c r="AB160" s="12"/>
      <c r="AC160" s="12"/>
      <c r="AD160" s="12"/>
      <c r="AE160" s="12"/>
      <c r="AR160" s="208" t="s">
        <v>79</v>
      </c>
      <c r="AT160" s="209" t="s">
        <v>70</v>
      </c>
      <c r="AU160" s="209" t="s">
        <v>71</v>
      </c>
      <c r="AY160" s="208" t="s">
        <v>144</v>
      </c>
      <c r="BK160" s="210">
        <f>SUM(BK161:BK166)</f>
        <v>0</v>
      </c>
    </row>
    <row r="161" spans="1:65" s="2" customFormat="1" ht="24.15" customHeight="1">
      <c r="A161" s="39"/>
      <c r="B161" s="40"/>
      <c r="C161" s="213" t="s">
        <v>442</v>
      </c>
      <c r="D161" s="213" t="s">
        <v>147</v>
      </c>
      <c r="E161" s="214" t="s">
        <v>519</v>
      </c>
      <c r="F161" s="215" t="s">
        <v>520</v>
      </c>
      <c r="G161" s="216" t="s">
        <v>382</v>
      </c>
      <c r="H161" s="217">
        <v>4</v>
      </c>
      <c r="I161" s="218"/>
      <c r="J161" s="219">
        <f>ROUND(I161*H161,2)</f>
        <v>0</v>
      </c>
      <c r="K161" s="215" t="s">
        <v>19</v>
      </c>
      <c r="L161" s="45"/>
      <c r="M161" s="220" t="s">
        <v>19</v>
      </c>
      <c r="N161" s="221" t="s">
        <v>42</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152</v>
      </c>
      <c r="AT161" s="224" t="s">
        <v>147</v>
      </c>
      <c r="AU161" s="224" t="s">
        <v>79</v>
      </c>
      <c r="AY161" s="18" t="s">
        <v>144</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152</v>
      </c>
      <c r="BM161" s="224" t="s">
        <v>521</v>
      </c>
    </row>
    <row r="162" spans="1:65" s="2" customFormat="1" ht="16.5" customHeight="1">
      <c r="A162" s="39"/>
      <c r="B162" s="40"/>
      <c r="C162" s="213" t="s">
        <v>522</v>
      </c>
      <c r="D162" s="213" t="s">
        <v>147</v>
      </c>
      <c r="E162" s="214" t="s">
        <v>523</v>
      </c>
      <c r="F162" s="215" t="s">
        <v>524</v>
      </c>
      <c r="G162" s="216" t="s">
        <v>334</v>
      </c>
      <c r="H162" s="217">
        <v>2782.8</v>
      </c>
      <c r="I162" s="218"/>
      <c r="J162" s="219">
        <f>ROUND(I162*H162,2)</f>
        <v>0</v>
      </c>
      <c r="K162" s="215" t="s">
        <v>19</v>
      </c>
      <c r="L162" s="45"/>
      <c r="M162" s="220" t="s">
        <v>19</v>
      </c>
      <c r="N162" s="221" t="s">
        <v>42</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152</v>
      </c>
      <c r="AT162" s="224" t="s">
        <v>147</v>
      </c>
      <c r="AU162" s="224" t="s">
        <v>79</v>
      </c>
      <c r="AY162" s="18" t="s">
        <v>144</v>
      </c>
      <c r="BE162" s="225">
        <f>IF(N162="základní",J162,0)</f>
        <v>0</v>
      </c>
      <c r="BF162" s="225">
        <f>IF(N162="snížená",J162,0)</f>
        <v>0</v>
      </c>
      <c r="BG162" s="225">
        <f>IF(N162="zákl. přenesená",J162,0)</f>
        <v>0</v>
      </c>
      <c r="BH162" s="225">
        <f>IF(N162="sníž. přenesená",J162,0)</f>
        <v>0</v>
      </c>
      <c r="BI162" s="225">
        <f>IF(N162="nulová",J162,0)</f>
        <v>0</v>
      </c>
      <c r="BJ162" s="18" t="s">
        <v>79</v>
      </c>
      <c r="BK162" s="225">
        <f>ROUND(I162*H162,2)</f>
        <v>0</v>
      </c>
      <c r="BL162" s="18" t="s">
        <v>152</v>
      </c>
      <c r="BM162" s="224" t="s">
        <v>525</v>
      </c>
    </row>
    <row r="163" spans="1:65" s="2" customFormat="1" ht="16.5" customHeight="1">
      <c r="A163" s="39"/>
      <c r="B163" s="40"/>
      <c r="C163" s="213" t="s">
        <v>448</v>
      </c>
      <c r="D163" s="213" t="s">
        <v>147</v>
      </c>
      <c r="E163" s="214" t="s">
        <v>526</v>
      </c>
      <c r="F163" s="215" t="s">
        <v>527</v>
      </c>
      <c r="G163" s="216" t="s">
        <v>528</v>
      </c>
      <c r="H163" s="217">
        <v>100</v>
      </c>
      <c r="I163" s="218"/>
      <c r="J163" s="219">
        <f>ROUND(I163*H163,2)</f>
        <v>0</v>
      </c>
      <c r="K163" s="215" t="s">
        <v>19</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152</v>
      </c>
      <c r="AT163" s="224" t="s">
        <v>147</v>
      </c>
      <c r="AU163" s="224" t="s">
        <v>79</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152</v>
      </c>
      <c r="BM163" s="224" t="s">
        <v>529</v>
      </c>
    </row>
    <row r="164" spans="1:65" s="2" customFormat="1" ht="16.5" customHeight="1">
      <c r="A164" s="39"/>
      <c r="B164" s="40"/>
      <c r="C164" s="213" t="s">
        <v>530</v>
      </c>
      <c r="D164" s="213" t="s">
        <v>147</v>
      </c>
      <c r="E164" s="214" t="s">
        <v>531</v>
      </c>
      <c r="F164" s="215" t="s">
        <v>532</v>
      </c>
      <c r="G164" s="216" t="s">
        <v>533</v>
      </c>
      <c r="H164" s="217">
        <v>100</v>
      </c>
      <c r="I164" s="218"/>
      <c r="J164" s="219">
        <f>ROUND(I164*H164,2)</f>
        <v>0</v>
      </c>
      <c r="K164" s="215" t="s">
        <v>19</v>
      </c>
      <c r="L164" s="45"/>
      <c r="M164" s="220" t="s">
        <v>19</v>
      </c>
      <c r="N164" s="221" t="s">
        <v>42</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152</v>
      </c>
      <c r="AT164" s="224" t="s">
        <v>147</v>
      </c>
      <c r="AU164" s="224" t="s">
        <v>79</v>
      </c>
      <c r="AY164" s="18" t="s">
        <v>144</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152</v>
      </c>
      <c r="BM164" s="224" t="s">
        <v>534</v>
      </c>
    </row>
    <row r="165" spans="1:65" s="2" customFormat="1" ht="16.5" customHeight="1">
      <c r="A165" s="39"/>
      <c r="B165" s="40"/>
      <c r="C165" s="213" t="s">
        <v>450</v>
      </c>
      <c r="D165" s="213" t="s">
        <v>147</v>
      </c>
      <c r="E165" s="214" t="s">
        <v>535</v>
      </c>
      <c r="F165" s="215" t="s">
        <v>536</v>
      </c>
      <c r="G165" s="216" t="s">
        <v>334</v>
      </c>
      <c r="H165" s="217">
        <v>100</v>
      </c>
      <c r="I165" s="218"/>
      <c r="J165" s="219">
        <f>ROUND(I165*H165,2)</f>
        <v>0</v>
      </c>
      <c r="K165" s="215" t="s">
        <v>19</v>
      </c>
      <c r="L165" s="45"/>
      <c r="M165" s="220" t="s">
        <v>19</v>
      </c>
      <c r="N165" s="221" t="s">
        <v>42</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152</v>
      </c>
      <c r="AT165" s="224" t="s">
        <v>147</v>
      </c>
      <c r="AU165" s="224" t="s">
        <v>79</v>
      </c>
      <c r="AY165" s="18" t="s">
        <v>144</v>
      </c>
      <c r="BE165" s="225">
        <f>IF(N165="základní",J165,0)</f>
        <v>0</v>
      </c>
      <c r="BF165" s="225">
        <f>IF(N165="snížená",J165,0)</f>
        <v>0</v>
      </c>
      <c r="BG165" s="225">
        <f>IF(N165="zákl. přenesená",J165,0)</f>
        <v>0</v>
      </c>
      <c r="BH165" s="225">
        <f>IF(N165="sníž. přenesená",J165,0)</f>
        <v>0</v>
      </c>
      <c r="BI165" s="225">
        <f>IF(N165="nulová",J165,0)</f>
        <v>0</v>
      </c>
      <c r="BJ165" s="18" t="s">
        <v>79</v>
      </c>
      <c r="BK165" s="225">
        <f>ROUND(I165*H165,2)</f>
        <v>0</v>
      </c>
      <c r="BL165" s="18" t="s">
        <v>152</v>
      </c>
      <c r="BM165" s="224" t="s">
        <v>537</v>
      </c>
    </row>
    <row r="166" spans="1:65" s="2" customFormat="1" ht="16.5" customHeight="1">
      <c r="A166" s="39"/>
      <c r="B166" s="40"/>
      <c r="C166" s="213" t="s">
        <v>538</v>
      </c>
      <c r="D166" s="213" t="s">
        <v>147</v>
      </c>
      <c r="E166" s="214" t="s">
        <v>539</v>
      </c>
      <c r="F166" s="215" t="s">
        <v>344</v>
      </c>
      <c r="G166" s="216" t="s">
        <v>334</v>
      </c>
      <c r="H166" s="217">
        <v>100</v>
      </c>
      <c r="I166" s="218"/>
      <c r="J166" s="219">
        <f>ROUND(I166*H166,2)</f>
        <v>0</v>
      </c>
      <c r="K166" s="215" t="s">
        <v>19</v>
      </c>
      <c r="L166" s="45"/>
      <c r="M166" s="278" t="s">
        <v>19</v>
      </c>
      <c r="N166" s="279" t="s">
        <v>42</v>
      </c>
      <c r="O166" s="280"/>
      <c r="P166" s="281">
        <f>O166*H166</f>
        <v>0</v>
      </c>
      <c r="Q166" s="281">
        <v>0</v>
      </c>
      <c r="R166" s="281">
        <f>Q166*H166</f>
        <v>0</v>
      </c>
      <c r="S166" s="281">
        <v>0</v>
      </c>
      <c r="T166" s="282">
        <f>S166*H166</f>
        <v>0</v>
      </c>
      <c r="U166" s="39"/>
      <c r="V166" s="39"/>
      <c r="W166" s="39"/>
      <c r="X166" s="39"/>
      <c r="Y166" s="39"/>
      <c r="Z166" s="39"/>
      <c r="AA166" s="39"/>
      <c r="AB166" s="39"/>
      <c r="AC166" s="39"/>
      <c r="AD166" s="39"/>
      <c r="AE166" s="39"/>
      <c r="AR166" s="224" t="s">
        <v>152</v>
      </c>
      <c r="AT166" s="224" t="s">
        <v>147</v>
      </c>
      <c r="AU166" s="224" t="s">
        <v>79</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152</v>
      </c>
      <c r="BM166" s="224" t="s">
        <v>540</v>
      </c>
    </row>
    <row r="167" spans="1:31" s="2" customFormat="1" ht="6.95" customHeight="1">
      <c r="A167" s="39"/>
      <c r="B167" s="60"/>
      <c r="C167" s="61"/>
      <c r="D167" s="61"/>
      <c r="E167" s="61"/>
      <c r="F167" s="61"/>
      <c r="G167" s="61"/>
      <c r="H167" s="61"/>
      <c r="I167" s="61"/>
      <c r="J167" s="61"/>
      <c r="K167" s="61"/>
      <c r="L167" s="45"/>
      <c r="M167" s="39"/>
      <c r="O167" s="39"/>
      <c r="P167" s="39"/>
      <c r="Q167" s="39"/>
      <c r="R167" s="39"/>
      <c r="S167" s="39"/>
      <c r="T167" s="39"/>
      <c r="U167" s="39"/>
      <c r="V167" s="39"/>
      <c r="W167" s="39"/>
      <c r="X167" s="39"/>
      <c r="Y167" s="39"/>
      <c r="Z167" s="39"/>
      <c r="AA167" s="39"/>
      <c r="AB167" s="39"/>
      <c r="AC167" s="39"/>
      <c r="AD167" s="39"/>
      <c r="AE167" s="39"/>
    </row>
  </sheetData>
  <sheetProtection password="CC35" sheet="1" objects="1" scenarios="1" formatColumns="0" formatRows="0" autoFilter="0"/>
  <autoFilter ref="C86:K166"/>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2:12" s="1" customFormat="1" ht="12" customHeight="1">
      <c r="B8" s="21"/>
      <c r="D8" s="143" t="s">
        <v>112</v>
      </c>
      <c r="L8" s="21"/>
    </row>
    <row r="9" spans="1:31" s="2" customFormat="1" ht="16.5" customHeight="1">
      <c r="A9" s="39"/>
      <c r="B9" s="45"/>
      <c r="C9" s="39"/>
      <c r="D9" s="39"/>
      <c r="E9" s="144" t="s">
        <v>541</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542</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543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26. 1. 2022</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tr">
        <f>IF('Rekapitulace stavby'!AN10="","",'Rekapitulace stavby'!AN10)</f>
        <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stavby'!E11="","",'Rekapitulace stavby'!E11)</f>
        <v>SZZ Krnov,p.o.,I.P.Pavlova 552/9, 794 01 Krnov</v>
      </c>
      <c r="F17" s="39"/>
      <c r="G17" s="39"/>
      <c r="H17" s="39"/>
      <c r="I17" s="143" t="s">
        <v>28</v>
      </c>
      <c r="J17" s="134" t="str">
        <f>IF('Rekapitulace stavby'!AN11="","",'Rekapitulace stavby'!AN11)</f>
        <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stavby'!AN16="","",'Rekapitulace stavby'!AN16)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stavby'!E17="","",'Rekapitulace stavby'!E17)</f>
        <v>Janda &amp; Zezula architekti, tř.28 října 1639, FM</v>
      </c>
      <c r="F23" s="39"/>
      <c r="G23" s="39"/>
      <c r="H23" s="39"/>
      <c r="I23" s="143" t="s">
        <v>28</v>
      </c>
      <c r="J23" s="134" t="str">
        <f>IF('Rekapitulace stavby'!AN17="","",'Rekapitulace stavby'!AN17)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ROUND(J86,2)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ROUND((SUM(BE86:BE95)),2)</f>
        <v>0</v>
      </c>
      <c r="G35" s="39"/>
      <c r="H35" s="39"/>
      <c r="I35" s="158">
        <v>0.21</v>
      </c>
      <c r="J35" s="157">
        <f>ROUND(((SUM(BE86:BE95))*I35),2)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ROUND((SUM(BF86:BF95)),2)</f>
        <v>0</v>
      </c>
      <c r="G36" s="39"/>
      <c r="H36" s="39"/>
      <c r="I36" s="158">
        <v>0.15</v>
      </c>
      <c r="J36" s="157">
        <f>ROUND(((SUM(BF86:BF95))*I36),2)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ROUND((SUM(BG86:BG95)),2)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ROUND((SUM(BH86:BH95)),2)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ROUND((SUM(BI86:BI95)),2)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Modernizace operačních sálů a výměna operačního technologického komplementu pavilonu 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541</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542</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PS 011 - ZT-pevně spojená se stavbou</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33" t="s">
        <v>23</v>
      </c>
      <c r="J56" s="73" t="str">
        <f>IF(J14="","",J14)</f>
        <v>26. 1. 2022</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SZZ Krnov,p.o.,I.P.Pavlova 552/9, 794 01 Krnov</v>
      </c>
      <c r="G58" s="41"/>
      <c r="H58" s="41"/>
      <c r="I58" s="33" t="s">
        <v>31</v>
      </c>
      <c r="J58" s="37" t="str">
        <f>E23</f>
        <v>Janda &amp; Zezula architekti, tř.28 října 1639, FM</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J86</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544</v>
      </c>
      <c r="E64" s="178"/>
      <c r="F64" s="178"/>
      <c r="G64" s="178"/>
      <c r="H64" s="178"/>
      <c r="I64" s="178"/>
      <c r="J64" s="179">
        <f>J87</f>
        <v>0</v>
      </c>
      <c r="K64" s="176"/>
      <c r="L64" s="180"/>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14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4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45"/>
      <c r="S70" s="39"/>
      <c r="T70" s="39"/>
      <c r="U70" s="39"/>
      <c r="V70" s="39"/>
      <c r="W70" s="39"/>
      <c r="X70" s="39"/>
      <c r="Y70" s="39"/>
      <c r="Z70" s="39"/>
      <c r="AA70" s="39"/>
      <c r="AB70" s="39"/>
      <c r="AC70" s="39"/>
      <c r="AD70" s="39"/>
      <c r="AE70" s="39"/>
    </row>
    <row r="71" spans="1:31" s="2" customFormat="1" ht="24.95" customHeight="1">
      <c r="A71" s="39"/>
      <c r="B71" s="40"/>
      <c r="C71" s="24" t="s">
        <v>129</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170" t="str">
        <f>E7</f>
        <v>Modernizace operačních sálů a výměna operačního technologického komplementu pavilonu A</v>
      </c>
      <c r="F74" s="33"/>
      <c r="G74" s="33"/>
      <c r="H74" s="33"/>
      <c r="I74" s="41"/>
      <c r="J74" s="41"/>
      <c r="K74" s="41"/>
      <c r="L74" s="145"/>
      <c r="S74" s="39"/>
      <c r="T74" s="39"/>
      <c r="U74" s="39"/>
      <c r="V74" s="39"/>
      <c r="W74" s="39"/>
      <c r="X74" s="39"/>
      <c r="Y74" s="39"/>
      <c r="Z74" s="39"/>
      <c r="AA74" s="39"/>
      <c r="AB74" s="39"/>
      <c r="AC74" s="39"/>
      <c r="AD74" s="39"/>
      <c r="AE74" s="39"/>
    </row>
    <row r="75" spans="2:12" s="1" customFormat="1" ht="12" customHeight="1">
      <c r="B75" s="22"/>
      <c r="C75" s="33" t="s">
        <v>112</v>
      </c>
      <c r="D75" s="23"/>
      <c r="E75" s="23"/>
      <c r="F75" s="23"/>
      <c r="G75" s="23"/>
      <c r="H75" s="23"/>
      <c r="I75" s="23"/>
      <c r="J75" s="23"/>
      <c r="K75" s="23"/>
      <c r="L75" s="21"/>
    </row>
    <row r="76" spans="1:31" s="2" customFormat="1" ht="16.5" customHeight="1">
      <c r="A76" s="39"/>
      <c r="B76" s="40"/>
      <c r="C76" s="41"/>
      <c r="D76" s="41"/>
      <c r="E76" s="170" t="s">
        <v>541</v>
      </c>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542</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70" t="str">
        <f>E11</f>
        <v>PS 011 - ZT-pevně spojená se stavbou</v>
      </c>
      <c r="F78" s="41"/>
      <c r="G78" s="41"/>
      <c r="H78" s="41"/>
      <c r="I78" s="41"/>
      <c r="J78" s="41"/>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F14</f>
        <v xml:space="preserve"> </v>
      </c>
      <c r="G80" s="41"/>
      <c r="H80" s="41"/>
      <c r="I80" s="33" t="s">
        <v>23</v>
      </c>
      <c r="J80" s="73" t="str">
        <f>IF(J14="","",J14)</f>
        <v>26. 1. 2022</v>
      </c>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40.05" customHeight="1">
      <c r="A82" s="39"/>
      <c r="B82" s="40"/>
      <c r="C82" s="33" t="s">
        <v>25</v>
      </c>
      <c r="D82" s="41"/>
      <c r="E82" s="41"/>
      <c r="F82" s="28" t="str">
        <f>E17</f>
        <v>SZZ Krnov,p.o.,I.P.Pavlova 552/9, 794 01 Krnov</v>
      </c>
      <c r="G82" s="41"/>
      <c r="H82" s="41"/>
      <c r="I82" s="33" t="s">
        <v>31</v>
      </c>
      <c r="J82" s="37" t="str">
        <f>E23</f>
        <v>Janda &amp; Zezula architekti, tř.28 října 1639, FM</v>
      </c>
      <c r="K82" s="41"/>
      <c r="L82" s="14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IF(E20="","",E20)</f>
        <v>Vyplň údaj</v>
      </c>
      <c r="G83" s="41"/>
      <c r="H83" s="41"/>
      <c r="I83" s="33" t="s">
        <v>34</v>
      </c>
      <c r="J83" s="37" t="str">
        <f>E26</f>
        <v xml:space="preserve"> </v>
      </c>
      <c r="K83" s="41"/>
      <c r="L83" s="14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11" customFormat="1" ht="29.25" customHeight="1">
      <c r="A85" s="186"/>
      <c r="B85" s="187"/>
      <c r="C85" s="188" t="s">
        <v>130</v>
      </c>
      <c r="D85" s="189" t="s">
        <v>56</v>
      </c>
      <c r="E85" s="189" t="s">
        <v>52</v>
      </c>
      <c r="F85" s="189" t="s">
        <v>53</v>
      </c>
      <c r="G85" s="189" t="s">
        <v>131</v>
      </c>
      <c r="H85" s="189" t="s">
        <v>132</v>
      </c>
      <c r="I85" s="189" t="s">
        <v>133</v>
      </c>
      <c r="J85" s="189" t="s">
        <v>116</v>
      </c>
      <c r="K85" s="190" t="s">
        <v>134</v>
      </c>
      <c r="L85" s="191"/>
      <c r="M85" s="93" t="s">
        <v>19</v>
      </c>
      <c r="N85" s="94" t="s">
        <v>41</v>
      </c>
      <c r="O85" s="94" t="s">
        <v>135</v>
      </c>
      <c r="P85" s="94" t="s">
        <v>136</v>
      </c>
      <c r="Q85" s="94" t="s">
        <v>137</v>
      </c>
      <c r="R85" s="94" t="s">
        <v>138</v>
      </c>
      <c r="S85" s="94" t="s">
        <v>139</v>
      </c>
      <c r="T85" s="95" t="s">
        <v>140</v>
      </c>
      <c r="U85" s="186"/>
      <c r="V85" s="186"/>
      <c r="W85" s="186"/>
      <c r="X85" s="186"/>
      <c r="Y85" s="186"/>
      <c r="Z85" s="186"/>
      <c r="AA85" s="186"/>
      <c r="AB85" s="186"/>
      <c r="AC85" s="186"/>
      <c r="AD85" s="186"/>
      <c r="AE85" s="186"/>
    </row>
    <row r="86" spans="1:63" s="2" customFormat="1" ht="22.8" customHeight="1">
      <c r="A86" s="39"/>
      <c r="B86" s="40"/>
      <c r="C86" s="100" t="s">
        <v>141</v>
      </c>
      <c r="D86" s="41"/>
      <c r="E86" s="41"/>
      <c r="F86" s="41"/>
      <c r="G86" s="41"/>
      <c r="H86" s="41"/>
      <c r="I86" s="41"/>
      <c r="J86" s="192">
        <f>BK86</f>
        <v>0</v>
      </c>
      <c r="K86" s="41"/>
      <c r="L86" s="45"/>
      <c r="M86" s="96"/>
      <c r="N86" s="193"/>
      <c r="O86" s="97"/>
      <c r="P86" s="194">
        <f>P87</f>
        <v>0</v>
      </c>
      <c r="Q86" s="97"/>
      <c r="R86" s="194">
        <f>R87</f>
        <v>0</v>
      </c>
      <c r="S86" s="97"/>
      <c r="T86" s="195">
        <f>T87</f>
        <v>0</v>
      </c>
      <c r="U86" s="39"/>
      <c r="V86" s="39"/>
      <c r="W86" s="39"/>
      <c r="X86" s="39"/>
      <c r="Y86" s="39"/>
      <c r="Z86" s="39"/>
      <c r="AA86" s="39"/>
      <c r="AB86" s="39"/>
      <c r="AC86" s="39"/>
      <c r="AD86" s="39"/>
      <c r="AE86" s="39"/>
      <c r="AT86" s="18" t="s">
        <v>70</v>
      </c>
      <c r="AU86" s="18" t="s">
        <v>117</v>
      </c>
      <c r="BK86" s="196">
        <f>BK87</f>
        <v>0</v>
      </c>
    </row>
    <row r="87" spans="1:63" s="12" customFormat="1" ht="25.9" customHeight="1">
      <c r="A87" s="12"/>
      <c r="B87" s="197"/>
      <c r="C87" s="198"/>
      <c r="D87" s="199" t="s">
        <v>70</v>
      </c>
      <c r="E87" s="200" t="s">
        <v>545</v>
      </c>
      <c r="F87" s="200" t="s">
        <v>546</v>
      </c>
      <c r="G87" s="198"/>
      <c r="H87" s="198"/>
      <c r="I87" s="201"/>
      <c r="J87" s="202">
        <f>BK87</f>
        <v>0</v>
      </c>
      <c r="K87" s="198"/>
      <c r="L87" s="203"/>
      <c r="M87" s="204"/>
      <c r="N87" s="205"/>
      <c r="O87" s="205"/>
      <c r="P87" s="206">
        <f>SUM(P88:P95)</f>
        <v>0</v>
      </c>
      <c r="Q87" s="205"/>
      <c r="R87" s="206">
        <f>SUM(R88:R95)</f>
        <v>0</v>
      </c>
      <c r="S87" s="205"/>
      <c r="T87" s="207">
        <f>SUM(T88:T95)</f>
        <v>0</v>
      </c>
      <c r="U87" s="12"/>
      <c r="V87" s="12"/>
      <c r="W87" s="12"/>
      <c r="X87" s="12"/>
      <c r="Y87" s="12"/>
      <c r="Z87" s="12"/>
      <c r="AA87" s="12"/>
      <c r="AB87" s="12"/>
      <c r="AC87" s="12"/>
      <c r="AD87" s="12"/>
      <c r="AE87" s="12"/>
      <c r="AR87" s="208" t="s">
        <v>81</v>
      </c>
      <c r="AT87" s="209" t="s">
        <v>70</v>
      </c>
      <c r="AU87" s="209" t="s">
        <v>71</v>
      </c>
      <c r="AY87" s="208" t="s">
        <v>144</v>
      </c>
      <c r="BK87" s="210">
        <f>SUM(BK88:BK95)</f>
        <v>0</v>
      </c>
    </row>
    <row r="88" spans="1:65" s="2" customFormat="1" ht="16.5" customHeight="1">
      <c r="A88" s="39"/>
      <c r="B88" s="40"/>
      <c r="C88" s="213" t="s">
        <v>547</v>
      </c>
      <c r="D88" s="213" t="s">
        <v>147</v>
      </c>
      <c r="E88" s="214" t="s">
        <v>548</v>
      </c>
      <c r="F88" s="215" t="s">
        <v>549</v>
      </c>
      <c r="G88" s="216" t="s">
        <v>382</v>
      </c>
      <c r="H88" s="217">
        <v>4</v>
      </c>
      <c r="I88" s="218"/>
      <c r="J88" s="219">
        <f>ROUND(I88*H88,2)</f>
        <v>0</v>
      </c>
      <c r="K88" s="215" t="s">
        <v>19</v>
      </c>
      <c r="L88" s="45"/>
      <c r="M88" s="220" t="s">
        <v>19</v>
      </c>
      <c r="N88" s="221" t="s">
        <v>42</v>
      </c>
      <c r="O88" s="85"/>
      <c r="P88" s="222">
        <f>O88*H88</f>
        <v>0</v>
      </c>
      <c r="Q88" s="222">
        <v>0</v>
      </c>
      <c r="R88" s="222">
        <f>Q88*H88</f>
        <v>0</v>
      </c>
      <c r="S88" s="222">
        <v>0</v>
      </c>
      <c r="T88" s="223">
        <f>S88*H88</f>
        <v>0</v>
      </c>
      <c r="U88" s="39"/>
      <c r="V88" s="39"/>
      <c r="W88" s="39"/>
      <c r="X88" s="39"/>
      <c r="Y88" s="39"/>
      <c r="Z88" s="39"/>
      <c r="AA88" s="39"/>
      <c r="AB88" s="39"/>
      <c r="AC88" s="39"/>
      <c r="AD88" s="39"/>
      <c r="AE88" s="39"/>
      <c r="AR88" s="224" t="s">
        <v>152</v>
      </c>
      <c r="AT88" s="224" t="s">
        <v>147</v>
      </c>
      <c r="AU88" s="224" t="s">
        <v>79</v>
      </c>
      <c r="AY88" s="18" t="s">
        <v>144</v>
      </c>
      <c r="BE88" s="225">
        <f>IF(N88="základní",J88,0)</f>
        <v>0</v>
      </c>
      <c r="BF88" s="225">
        <f>IF(N88="snížená",J88,0)</f>
        <v>0</v>
      </c>
      <c r="BG88" s="225">
        <f>IF(N88="zákl. přenesená",J88,0)</f>
        <v>0</v>
      </c>
      <c r="BH88" s="225">
        <f>IF(N88="sníž. přenesená",J88,0)</f>
        <v>0</v>
      </c>
      <c r="BI88" s="225">
        <f>IF(N88="nulová",J88,0)</f>
        <v>0</v>
      </c>
      <c r="BJ88" s="18" t="s">
        <v>79</v>
      </c>
      <c r="BK88" s="225">
        <f>ROUND(I88*H88,2)</f>
        <v>0</v>
      </c>
      <c r="BL88" s="18" t="s">
        <v>152</v>
      </c>
      <c r="BM88" s="224" t="s">
        <v>152</v>
      </c>
    </row>
    <row r="89" spans="1:47" s="2" customFormat="1" ht="12">
      <c r="A89" s="39"/>
      <c r="B89" s="40"/>
      <c r="C89" s="41"/>
      <c r="D89" s="233" t="s">
        <v>417</v>
      </c>
      <c r="E89" s="41"/>
      <c r="F89" s="277" t="s">
        <v>550</v>
      </c>
      <c r="G89" s="41"/>
      <c r="H89" s="41"/>
      <c r="I89" s="228"/>
      <c r="J89" s="41"/>
      <c r="K89" s="41"/>
      <c r="L89" s="45"/>
      <c r="M89" s="229"/>
      <c r="N89" s="230"/>
      <c r="O89" s="85"/>
      <c r="P89" s="85"/>
      <c r="Q89" s="85"/>
      <c r="R89" s="85"/>
      <c r="S89" s="85"/>
      <c r="T89" s="86"/>
      <c r="U89" s="39"/>
      <c r="V89" s="39"/>
      <c r="W89" s="39"/>
      <c r="X89" s="39"/>
      <c r="Y89" s="39"/>
      <c r="Z89" s="39"/>
      <c r="AA89" s="39"/>
      <c r="AB89" s="39"/>
      <c r="AC89" s="39"/>
      <c r="AD89" s="39"/>
      <c r="AE89" s="39"/>
      <c r="AT89" s="18" t="s">
        <v>417</v>
      </c>
      <c r="AU89" s="18" t="s">
        <v>79</v>
      </c>
    </row>
    <row r="90" spans="1:65" s="2" customFormat="1" ht="16.5" customHeight="1">
      <c r="A90" s="39"/>
      <c r="B90" s="40"/>
      <c r="C90" s="213" t="s">
        <v>551</v>
      </c>
      <c r="D90" s="213" t="s">
        <v>147</v>
      </c>
      <c r="E90" s="214" t="s">
        <v>552</v>
      </c>
      <c r="F90" s="215" t="s">
        <v>553</v>
      </c>
      <c r="G90" s="216" t="s">
        <v>382</v>
      </c>
      <c r="H90" s="217">
        <v>4</v>
      </c>
      <c r="I90" s="218"/>
      <c r="J90" s="219">
        <f>ROUND(I90*H90,2)</f>
        <v>0</v>
      </c>
      <c r="K90" s="215" t="s">
        <v>19</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152</v>
      </c>
      <c r="AT90" s="224" t="s">
        <v>147</v>
      </c>
      <c r="AU90" s="224" t="s">
        <v>79</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152</v>
      </c>
      <c r="BM90" s="224" t="s">
        <v>145</v>
      </c>
    </row>
    <row r="91" spans="1:47" s="2" customFormat="1" ht="12">
      <c r="A91" s="39"/>
      <c r="B91" s="40"/>
      <c r="C91" s="41"/>
      <c r="D91" s="233" t="s">
        <v>417</v>
      </c>
      <c r="E91" s="41"/>
      <c r="F91" s="277" t="s">
        <v>554</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417</v>
      </c>
      <c r="AU91" s="18" t="s">
        <v>79</v>
      </c>
    </row>
    <row r="92" spans="1:65" s="2" customFormat="1" ht="16.5" customHeight="1">
      <c r="A92" s="39"/>
      <c r="B92" s="40"/>
      <c r="C92" s="213" t="s">
        <v>555</v>
      </c>
      <c r="D92" s="213" t="s">
        <v>147</v>
      </c>
      <c r="E92" s="214" t="s">
        <v>556</v>
      </c>
      <c r="F92" s="215" t="s">
        <v>557</v>
      </c>
      <c r="G92" s="216" t="s">
        <v>382</v>
      </c>
      <c r="H92" s="217">
        <v>4</v>
      </c>
      <c r="I92" s="218"/>
      <c r="J92" s="219">
        <f>ROUND(I92*H92,2)</f>
        <v>0</v>
      </c>
      <c r="K92" s="215" t="s">
        <v>19</v>
      </c>
      <c r="L92" s="45"/>
      <c r="M92" s="220" t="s">
        <v>19</v>
      </c>
      <c r="N92" s="221" t="s">
        <v>42</v>
      </c>
      <c r="O92" s="85"/>
      <c r="P92" s="222">
        <f>O92*H92</f>
        <v>0</v>
      </c>
      <c r="Q92" s="222">
        <v>0</v>
      </c>
      <c r="R92" s="222">
        <f>Q92*H92</f>
        <v>0</v>
      </c>
      <c r="S92" s="222">
        <v>0</v>
      </c>
      <c r="T92" s="223">
        <f>S92*H92</f>
        <v>0</v>
      </c>
      <c r="U92" s="39"/>
      <c r="V92" s="39"/>
      <c r="W92" s="39"/>
      <c r="X92" s="39"/>
      <c r="Y92" s="39"/>
      <c r="Z92" s="39"/>
      <c r="AA92" s="39"/>
      <c r="AB92" s="39"/>
      <c r="AC92" s="39"/>
      <c r="AD92" s="39"/>
      <c r="AE92" s="39"/>
      <c r="AR92" s="224" t="s">
        <v>152</v>
      </c>
      <c r="AT92" s="224" t="s">
        <v>147</v>
      </c>
      <c r="AU92" s="224" t="s">
        <v>79</v>
      </c>
      <c r="AY92" s="18" t="s">
        <v>144</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152</v>
      </c>
      <c r="BM92" s="224" t="s">
        <v>210</v>
      </c>
    </row>
    <row r="93" spans="1:47" s="2" customFormat="1" ht="12">
      <c r="A93" s="39"/>
      <c r="B93" s="40"/>
      <c r="C93" s="41"/>
      <c r="D93" s="233" t="s">
        <v>417</v>
      </c>
      <c r="E93" s="41"/>
      <c r="F93" s="277" t="s">
        <v>558</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417</v>
      </c>
      <c r="AU93" s="18" t="s">
        <v>79</v>
      </c>
    </row>
    <row r="94" spans="1:65" s="2" customFormat="1" ht="16.5" customHeight="1">
      <c r="A94" s="39"/>
      <c r="B94" s="40"/>
      <c r="C94" s="213" t="s">
        <v>559</v>
      </c>
      <c r="D94" s="213" t="s">
        <v>147</v>
      </c>
      <c r="E94" s="214" t="s">
        <v>560</v>
      </c>
      <c r="F94" s="215" t="s">
        <v>561</v>
      </c>
      <c r="G94" s="216" t="s">
        <v>382</v>
      </c>
      <c r="H94" s="217">
        <v>4</v>
      </c>
      <c r="I94" s="218"/>
      <c r="J94" s="219">
        <f>ROUND(I94*H94,2)</f>
        <v>0</v>
      </c>
      <c r="K94" s="215" t="s">
        <v>19</v>
      </c>
      <c r="L94" s="45"/>
      <c r="M94" s="220" t="s">
        <v>19</v>
      </c>
      <c r="N94" s="221" t="s">
        <v>42</v>
      </c>
      <c r="O94" s="85"/>
      <c r="P94" s="222">
        <f>O94*H94</f>
        <v>0</v>
      </c>
      <c r="Q94" s="222">
        <v>0</v>
      </c>
      <c r="R94" s="222">
        <f>Q94*H94</f>
        <v>0</v>
      </c>
      <c r="S94" s="222">
        <v>0</v>
      </c>
      <c r="T94" s="223">
        <f>S94*H94</f>
        <v>0</v>
      </c>
      <c r="U94" s="39"/>
      <c r="V94" s="39"/>
      <c r="W94" s="39"/>
      <c r="X94" s="39"/>
      <c r="Y94" s="39"/>
      <c r="Z94" s="39"/>
      <c r="AA94" s="39"/>
      <c r="AB94" s="39"/>
      <c r="AC94" s="39"/>
      <c r="AD94" s="39"/>
      <c r="AE94" s="39"/>
      <c r="AR94" s="224" t="s">
        <v>152</v>
      </c>
      <c r="AT94" s="224" t="s">
        <v>147</v>
      </c>
      <c r="AU94" s="224" t="s">
        <v>79</v>
      </c>
      <c r="AY94" s="18" t="s">
        <v>144</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152</v>
      </c>
      <c r="BM94" s="224" t="s">
        <v>228</v>
      </c>
    </row>
    <row r="95" spans="1:47" s="2" customFormat="1" ht="12">
      <c r="A95" s="39"/>
      <c r="B95" s="40"/>
      <c r="C95" s="41"/>
      <c r="D95" s="233" t="s">
        <v>417</v>
      </c>
      <c r="E95" s="41"/>
      <c r="F95" s="277" t="s">
        <v>562</v>
      </c>
      <c r="G95" s="41"/>
      <c r="H95" s="41"/>
      <c r="I95" s="228"/>
      <c r="J95" s="41"/>
      <c r="K95" s="41"/>
      <c r="L95" s="45"/>
      <c r="M95" s="283"/>
      <c r="N95" s="284"/>
      <c r="O95" s="280"/>
      <c r="P95" s="280"/>
      <c r="Q95" s="280"/>
      <c r="R95" s="280"/>
      <c r="S95" s="280"/>
      <c r="T95" s="285"/>
      <c r="U95" s="39"/>
      <c r="V95" s="39"/>
      <c r="W95" s="39"/>
      <c r="X95" s="39"/>
      <c r="Y95" s="39"/>
      <c r="Z95" s="39"/>
      <c r="AA95" s="39"/>
      <c r="AB95" s="39"/>
      <c r="AC95" s="39"/>
      <c r="AD95" s="39"/>
      <c r="AE95" s="39"/>
      <c r="AT95" s="18" t="s">
        <v>417</v>
      </c>
      <c r="AU95" s="18" t="s">
        <v>79</v>
      </c>
    </row>
    <row r="96" spans="1:31" s="2" customFormat="1" ht="6.95" customHeight="1">
      <c r="A96" s="39"/>
      <c r="B96" s="60"/>
      <c r="C96" s="61"/>
      <c r="D96" s="61"/>
      <c r="E96" s="61"/>
      <c r="F96" s="61"/>
      <c r="G96" s="61"/>
      <c r="H96" s="61"/>
      <c r="I96" s="61"/>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5:K95"/>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2:12" s="1" customFormat="1" ht="12" customHeight="1">
      <c r="B8" s="21"/>
      <c r="D8" s="143" t="s">
        <v>112</v>
      </c>
      <c r="L8" s="21"/>
    </row>
    <row r="9" spans="1:31" s="2" customFormat="1" ht="16.5" customHeight="1">
      <c r="A9" s="39"/>
      <c r="B9" s="45"/>
      <c r="C9" s="39"/>
      <c r="D9" s="39"/>
      <c r="E9" s="144" t="s">
        <v>541</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542</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563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26. 1. 2022</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tr">
        <f>IF('Rekapitulace stavby'!AN10="","",'Rekapitulace stavby'!AN10)</f>
        <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stavby'!E11="","",'Rekapitulace stavby'!E11)</f>
        <v>SZZ Krnov,p.o.,I.P.Pavlova 552/9, 794 01 Krnov</v>
      </c>
      <c r="F17" s="39"/>
      <c r="G17" s="39"/>
      <c r="H17" s="39"/>
      <c r="I17" s="143" t="s">
        <v>28</v>
      </c>
      <c r="J17" s="134" t="str">
        <f>IF('Rekapitulace stavby'!AN11="","",'Rekapitulace stavby'!AN11)</f>
        <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stavby'!AN16="","",'Rekapitulace stavby'!AN16)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stavby'!E17="","",'Rekapitulace stavby'!E17)</f>
        <v>Janda &amp; Zezula architekti, tř.28 října 1639, FM</v>
      </c>
      <c r="F23" s="39"/>
      <c r="G23" s="39"/>
      <c r="H23" s="39"/>
      <c r="I23" s="143" t="s">
        <v>28</v>
      </c>
      <c r="J23" s="134" t="str">
        <f>IF('Rekapitulace stavby'!AN17="","",'Rekapitulace stavby'!AN17)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tr">
        <f>IF('Rekapitulace stavby'!AN19="","",'Rekapitulace stavby'!AN19)</f>
        <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43" t="s">
        <v>28</v>
      </c>
      <c r="J26" s="134" t="str">
        <f>IF('Rekapitulace stavby'!AN20="","",'Rekapitulace stavby'!AN20)</f>
        <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ROUND(J86,2)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ROUND((SUM(BE86:BE121)),2)</f>
        <v>0</v>
      </c>
      <c r="G35" s="39"/>
      <c r="H35" s="39"/>
      <c r="I35" s="158">
        <v>0.21</v>
      </c>
      <c r="J35" s="157">
        <f>ROUND(((SUM(BE86:BE121))*I35),2)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ROUND((SUM(BF86:BF121)),2)</f>
        <v>0</v>
      </c>
      <c r="G36" s="39"/>
      <c r="H36" s="39"/>
      <c r="I36" s="158">
        <v>0.15</v>
      </c>
      <c r="J36" s="157">
        <f>ROUND(((SUM(BF86:BF121))*I36),2)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ROUND((SUM(BG86:BG121)),2)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ROUND((SUM(BH86:BH121)),2)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ROUND((SUM(BI86:BI121)),2)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Modernizace operačních sálů a výměna operačního technologického komplementu pavilonu 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541</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542</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PS 013 - Videomanagement pro OS</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33" t="s">
        <v>23</v>
      </c>
      <c r="J56" s="73" t="str">
        <f>IF(J14="","",J14)</f>
        <v>26. 1. 2022</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SZZ Krnov,p.o.,I.P.Pavlova 552/9, 794 01 Krnov</v>
      </c>
      <c r="G58" s="41"/>
      <c r="H58" s="41"/>
      <c r="I58" s="33" t="s">
        <v>31</v>
      </c>
      <c r="J58" s="37" t="str">
        <f>E23</f>
        <v>Janda &amp; Zezula architekti, tř.28 října 1639, FM</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J86</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564</v>
      </c>
      <c r="E64" s="178"/>
      <c r="F64" s="178"/>
      <c r="G64" s="178"/>
      <c r="H64" s="178"/>
      <c r="I64" s="178"/>
      <c r="J64" s="179">
        <f>J87</f>
        <v>0</v>
      </c>
      <c r="K64" s="176"/>
      <c r="L64" s="180"/>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14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4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45"/>
      <c r="S70" s="39"/>
      <c r="T70" s="39"/>
      <c r="U70" s="39"/>
      <c r="V70" s="39"/>
      <c r="W70" s="39"/>
      <c r="X70" s="39"/>
      <c r="Y70" s="39"/>
      <c r="Z70" s="39"/>
      <c r="AA70" s="39"/>
      <c r="AB70" s="39"/>
      <c r="AC70" s="39"/>
      <c r="AD70" s="39"/>
      <c r="AE70" s="39"/>
    </row>
    <row r="71" spans="1:31" s="2" customFormat="1" ht="24.95" customHeight="1">
      <c r="A71" s="39"/>
      <c r="B71" s="40"/>
      <c r="C71" s="24" t="s">
        <v>129</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170" t="str">
        <f>E7</f>
        <v>Modernizace operačních sálů a výměna operačního technologického komplementu pavilonu A</v>
      </c>
      <c r="F74" s="33"/>
      <c r="G74" s="33"/>
      <c r="H74" s="33"/>
      <c r="I74" s="41"/>
      <c r="J74" s="41"/>
      <c r="K74" s="41"/>
      <c r="L74" s="145"/>
      <c r="S74" s="39"/>
      <c r="T74" s="39"/>
      <c r="U74" s="39"/>
      <c r="V74" s="39"/>
      <c r="W74" s="39"/>
      <c r="X74" s="39"/>
      <c r="Y74" s="39"/>
      <c r="Z74" s="39"/>
      <c r="AA74" s="39"/>
      <c r="AB74" s="39"/>
      <c r="AC74" s="39"/>
      <c r="AD74" s="39"/>
      <c r="AE74" s="39"/>
    </row>
    <row r="75" spans="2:12" s="1" customFormat="1" ht="12" customHeight="1">
      <c r="B75" s="22"/>
      <c r="C75" s="33" t="s">
        <v>112</v>
      </c>
      <c r="D75" s="23"/>
      <c r="E75" s="23"/>
      <c r="F75" s="23"/>
      <c r="G75" s="23"/>
      <c r="H75" s="23"/>
      <c r="I75" s="23"/>
      <c r="J75" s="23"/>
      <c r="K75" s="23"/>
      <c r="L75" s="21"/>
    </row>
    <row r="76" spans="1:31" s="2" customFormat="1" ht="16.5" customHeight="1">
      <c r="A76" s="39"/>
      <c r="B76" s="40"/>
      <c r="C76" s="41"/>
      <c r="D76" s="41"/>
      <c r="E76" s="170" t="s">
        <v>541</v>
      </c>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542</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70" t="str">
        <f>E11</f>
        <v>PS 013 - Videomanagement pro OS</v>
      </c>
      <c r="F78" s="41"/>
      <c r="G78" s="41"/>
      <c r="H78" s="41"/>
      <c r="I78" s="41"/>
      <c r="J78" s="41"/>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F14</f>
        <v xml:space="preserve"> </v>
      </c>
      <c r="G80" s="41"/>
      <c r="H80" s="41"/>
      <c r="I80" s="33" t="s">
        <v>23</v>
      </c>
      <c r="J80" s="73" t="str">
        <f>IF(J14="","",J14)</f>
        <v>26. 1. 2022</v>
      </c>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40.05" customHeight="1">
      <c r="A82" s="39"/>
      <c r="B82" s="40"/>
      <c r="C82" s="33" t="s">
        <v>25</v>
      </c>
      <c r="D82" s="41"/>
      <c r="E82" s="41"/>
      <c r="F82" s="28" t="str">
        <f>E17</f>
        <v>SZZ Krnov,p.o.,I.P.Pavlova 552/9, 794 01 Krnov</v>
      </c>
      <c r="G82" s="41"/>
      <c r="H82" s="41"/>
      <c r="I82" s="33" t="s">
        <v>31</v>
      </c>
      <c r="J82" s="37" t="str">
        <f>E23</f>
        <v>Janda &amp; Zezula architekti, tř.28 října 1639, FM</v>
      </c>
      <c r="K82" s="41"/>
      <c r="L82" s="14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IF(E20="","",E20)</f>
        <v>Vyplň údaj</v>
      </c>
      <c r="G83" s="41"/>
      <c r="H83" s="41"/>
      <c r="I83" s="33" t="s">
        <v>34</v>
      </c>
      <c r="J83" s="37" t="str">
        <f>E26</f>
        <v xml:space="preserve"> </v>
      </c>
      <c r="K83" s="41"/>
      <c r="L83" s="14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11" customFormat="1" ht="29.25" customHeight="1">
      <c r="A85" s="186"/>
      <c r="B85" s="187"/>
      <c r="C85" s="188" t="s">
        <v>130</v>
      </c>
      <c r="D85" s="189" t="s">
        <v>56</v>
      </c>
      <c r="E85" s="189" t="s">
        <v>52</v>
      </c>
      <c r="F85" s="189" t="s">
        <v>53</v>
      </c>
      <c r="G85" s="189" t="s">
        <v>131</v>
      </c>
      <c r="H85" s="189" t="s">
        <v>132</v>
      </c>
      <c r="I85" s="189" t="s">
        <v>133</v>
      </c>
      <c r="J85" s="189" t="s">
        <v>116</v>
      </c>
      <c r="K85" s="190" t="s">
        <v>134</v>
      </c>
      <c r="L85" s="191"/>
      <c r="M85" s="93" t="s">
        <v>19</v>
      </c>
      <c r="N85" s="94" t="s">
        <v>41</v>
      </c>
      <c r="O85" s="94" t="s">
        <v>135</v>
      </c>
      <c r="P85" s="94" t="s">
        <v>136</v>
      </c>
      <c r="Q85" s="94" t="s">
        <v>137</v>
      </c>
      <c r="R85" s="94" t="s">
        <v>138</v>
      </c>
      <c r="S85" s="94" t="s">
        <v>139</v>
      </c>
      <c r="T85" s="95" t="s">
        <v>140</v>
      </c>
      <c r="U85" s="186"/>
      <c r="V85" s="186"/>
      <c r="W85" s="186"/>
      <c r="X85" s="186"/>
      <c r="Y85" s="186"/>
      <c r="Z85" s="186"/>
      <c r="AA85" s="186"/>
      <c r="AB85" s="186"/>
      <c r="AC85" s="186"/>
      <c r="AD85" s="186"/>
      <c r="AE85" s="186"/>
    </row>
    <row r="86" spans="1:63" s="2" customFormat="1" ht="22.8" customHeight="1">
      <c r="A86" s="39"/>
      <c r="B86" s="40"/>
      <c r="C86" s="100" t="s">
        <v>141</v>
      </c>
      <c r="D86" s="41"/>
      <c r="E86" s="41"/>
      <c r="F86" s="41"/>
      <c r="G86" s="41"/>
      <c r="H86" s="41"/>
      <c r="I86" s="41"/>
      <c r="J86" s="192">
        <f>BK86</f>
        <v>0</v>
      </c>
      <c r="K86" s="41"/>
      <c r="L86" s="45"/>
      <c r="M86" s="96"/>
      <c r="N86" s="193"/>
      <c r="O86" s="97"/>
      <c r="P86" s="194">
        <f>P87</f>
        <v>0</v>
      </c>
      <c r="Q86" s="97"/>
      <c r="R86" s="194">
        <f>R87</f>
        <v>0</v>
      </c>
      <c r="S86" s="97"/>
      <c r="T86" s="195">
        <f>T87</f>
        <v>0</v>
      </c>
      <c r="U86" s="39"/>
      <c r="V86" s="39"/>
      <c r="W86" s="39"/>
      <c r="X86" s="39"/>
      <c r="Y86" s="39"/>
      <c r="Z86" s="39"/>
      <c r="AA86" s="39"/>
      <c r="AB86" s="39"/>
      <c r="AC86" s="39"/>
      <c r="AD86" s="39"/>
      <c r="AE86" s="39"/>
      <c r="AT86" s="18" t="s">
        <v>70</v>
      </c>
      <c r="AU86" s="18" t="s">
        <v>117</v>
      </c>
      <c r="BK86" s="196">
        <f>BK87</f>
        <v>0</v>
      </c>
    </row>
    <row r="87" spans="1:63" s="12" customFormat="1" ht="25.9" customHeight="1">
      <c r="A87" s="12"/>
      <c r="B87" s="197"/>
      <c r="C87" s="198"/>
      <c r="D87" s="199" t="s">
        <v>70</v>
      </c>
      <c r="E87" s="200" t="s">
        <v>329</v>
      </c>
      <c r="F87" s="200" t="s">
        <v>565</v>
      </c>
      <c r="G87" s="198"/>
      <c r="H87" s="198"/>
      <c r="I87" s="201"/>
      <c r="J87" s="202">
        <f>BK87</f>
        <v>0</v>
      </c>
      <c r="K87" s="198"/>
      <c r="L87" s="203"/>
      <c r="M87" s="204"/>
      <c r="N87" s="205"/>
      <c r="O87" s="205"/>
      <c r="P87" s="206">
        <f>SUM(P88:P121)</f>
        <v>0</v>
      </c>
      <c r="Q87" s="205"/>
      <c r="R87" s="206">
        <f>SUM(R88:R121)</f>
        <v>0</v>
      </c>
      <c r="S87" s="205"/>
      <c r="T87" s="207">
        <f>SUM(T88:T121)</f>
        <v>0</v>
      </c>
      <c r="U87" s="12"/>
      <c r="V87" s="12"/>
      <c r="W87" s="12"/>
      <c r="X87" s="12"/>
      <c r="Y87" s="12"/>
      <c r="Z87" s="12"/>
      <c r="AA87" s="12"/>
      <c r="AB87" s="12"/>
      <c r="AC87" s="12"/>
      <c r="AD87" s="12"/>
      <c r="AE87" s="12"/>
      <c r="AR87" s="208" t="s">
        <v>152</v>
      </c>
      <c r="AT87" s="209" t="s">
        <v>70</v>
      </c>
      <c r="AU87" s="209" t="s">
        <v>71</v>
      </c>
      <c r="AY87" s="208" t="s">
        <v>144</v>
      </c>
      <c r="BK87" s="210">
        <f>SUM(BK88:BK121)</f>
        <v>0</v>
      </c>
    </row>
    <row r="88" spans="1:65" s="2" customFormat="1" ht="16.5" customHeight="1">
      <c r="A88" s="39"/>
      <c r="B88" s="40"/>
      <c r="C88" s="213" t="s">
        <v>79</v>
      </c>
      <c r="D88" s="213" t="s">
        <v>147</v>
      </c>
      <c r="E88" s="214" t="s">
        <v>566</v>
      </c>
      <c r="F88" s="215" t="s">
        <v>567</v>
      </c>
      <c r="G88" s="216" t="s">
        <v>382</v>
      </c>
      <c r="H88" s="217">
        <v>4</v>
      </c>
      <c r="I88" s="218"/>
      <c r="J88" s="219">
        <f>ROUND(I88*H88,2)</f>
        <v>0</v>
      </c>
      <c r="K88" s="215" t="s">
        <v>19</v>
      </c>
      <c r="L88" s="45"/>
      <c r="M88" s="220" t="s">
        <v>19</v>
      </c>
      <c r="N88" s="221" t="s">
        <v>42</v>
      </c>
      <c r="O88" s="85"/>
      <c r="P88" s="222">
        <f>O88*H88</f>
        <v>0</v>
      </c>
      <c r="Q88" s="222">
        <v>0</v>
      </c>
      <c r="R88" s="222">
        <f>Q88*H88</f>
        <v>0</v>
      </c>
      <c r="S88" s="222">
        <v>0</v>
      </c>
      <c r="T88" s="223">
        <f>S88*H88</f>
        <v>0</v>
      </c>
      <c r="U88" s="39"/>
      <c r="V88" s="39"/>
      <c r="W88" s="39"/>
      <c r="X88" s="39"/>
      <c r="Y88" s="39"/>
      <c r="Z88" s="39"/>
      <c r="AA88" s="39"/>
      <c r="AB88" s="39"/>
      <c r="AC88" s="39"/>
      <c r="AD88" s="39"/>
      <c r="AE88" s="39"/>
      <c r="AR88" s="224" t="s">
        <v>152</v>
      </c>
      <c r="AT88" s="224" t="s">
        <v>147</v>
      </c>
      <c r="AU88" s="224" t="s">
        <v>79</v>
      </c>
      <c r="AY88" s="18" t="s">
        <v>144</v>
      </c>
      <c r="BE88" s="225">
        <f>IF(N88="základní",J88,0)</f>
        <v>0</v>
      </c>
      <c r="BF88" s="225">
        <f>IF(N88="snížená",J88,0)</f>
        <v>0</v>
      </c>
      <c r="BG88" s="225">
        <f>IF(N88="zákl. přenesená",J88,0)</f>
        <v>0</v>
      </c>
      <c r="BH88" s="225">
        <f>IF(N88="sníž. přenesená",J88,0)</f>
        <v>0</v>
      </c>
      <c r="BI88" s="225">
        <f>IF(N88="nulová",J88,0)</f>
        <v>0</v>
      </c>
      <c r="BJ88" s="18" t="s">
        <v>79</v>
      </c>
      <c r="BK88" s="225">
        <f>ROUND(I88*H88,2)</f>
        <v>0</v>
      </c>
      <c r="BL88" s="18" t="s">
        <v>152</v>
      </c>
      <c r="BM88" s="224" t="s">
        <v>81</v>
      </c>
    </row>
    <row r="89" spans="1:47" s="2" customFormat="1" ht="12">
      <c r="A89" s="39"/>
      <c r="B89" s="40"/>
      <c r="C89" s="41"/>
      <c r="D89" s="233" t="s">
        <v>417</v>
      </c>
      <c r="E89" s="41"/>
      <c r="F89" s="277" t="s">
        <v>568</v>
      </c>
      <c r="G89" s="41"/>
      <c r="H89" s="41"/>
      <c r="I89" s="228"/>
      <c r="J89" s="41"/>
      <c r="K89" s="41"/>
      <c r="L89" s="45"/>
      <c r="M89" s="229"/>
      <c r="N89" s="230"/>
      <c r="O89" s="85"/>
      <c r="P89" s="85"/>
      <c r="Q89" s="85"/>
      <c r="R89" s="85"/>
      <c r="S89" s="85"/>
      <c r="T89" s="86"/>
      <c r="U89" s="39"/>
      <c r="V89" s="39"/>
      <c r="W89" s="39"/>
      <c r="X89" s="39"/>
      <c r="Y89" s="39"/>
      <c r="Z89" s="39"/>
      <c r="AA89" s="39"/>
      <c r="AB89" s="39"/>
      <c r="AC89" s="39"/>
      <c r="AD89" s="39"/>
      <c r="AE89" s="39"/>
      <c r="AT89" s="18" t="s">
        <v>417</v>
      </c>
      <c r="AU89" s="18" t="s">
        <v>79</v>
      </c>
    </row>
    <row r="90" spans="1:65" s="2" customFormat="1" ht="16.5" customHeight="1">
      <c r="A90" s="39"/>
      <c r="B90" s="40"/>
      <c r="C90" s="213" t="s">
        <v>81</v>
      </c>
      <c r="D90" s="213" t="s">
        <v>147</v>
      </c>
      <c r="E90" s="214" t="s">
        <v>569</v>
      </c>
      <c r="F90" s="215" t="s">
        <v>570</v>
      </c>
      <c r="G90" s="216" t="s">
        <v>382</v>
      </c>
      <c r="H90" s="217">
        <v>4</v>
      </c>
      <c r="I90" s="218"/>
      <c r="J90" s="219">
        <f>ROUND(I90*H90,2)</f>
        <v>0</v>
      </c>
      <c r="K90" s="215" t="s">
        <v>19</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152</v>
      </c>
      <c r="AT90" s="224" t="s">
        <v>147</v>
      </c>
      <c r="AU90" s="224" t="s">
        <v>79</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152</v>
      </c>
      <c r="BM90" s="224" t="s">
        <v>152</v>
      </c>
    </row>
    <row r="91" spans="1:47" s="2" customFormat="1" ht="12">
      <c r="A91" s="39"/>
      <c r="B91" s="40"/>
      <c r="C91" s="41"/>
      <c r="D91" s="233" t="s">
        <v>417</v>
      </c>
      <c r="E91" s="41"/>
      <c r="F91" s="277" t="s">
        <v>571</v>
      </c>
      <c r="G91" s="41"/>
      <c r="H91" s="41"/>
      <c r="I91" s="228"/>
      <c r="J91" s="41"/>
      <c r="K91" s="41"/>
      <c r="L91" s="45"/>
      <c r="M91" s="229"/>
      <c r="N91" s="230"/>
      <c r="O91" s="85"/>
      <c r="P91" s="85"/>
      <c r="Q91" s="85"/>
      <c r="R91" s="85"/>
      <c r="S91" s="85"/>
      <c r="T91" s="86"/>
      <c r="U91" s="39"/>
      <c r="V91" s="39"/>
      <c r="W91" s="39"/>
      <c r="X91" s="39"/>
      <c r="Y91" s="39"/>
      <c r="Z91" s="39"/>
      <c r="AA91" s="39"/>
      <c r="AB91" s="39"/>
      <c r="AC91" s="39"/>
      <c r="AD91" s="39"/>
      <c r="AE91" s="39"/>
      <c r="AT91" s="18" t="s">
        <v>417</v>
      </c>
      <c r="AU91" s="18" t="s">
        <v>79</v>
      </c>
    </row>
    <row r="92" spans="1:65" s="2" customFormat="1" ht="16.5" customHeight="1">
      <c r="A92" s="39"/>
      <c r="B92" s="40"/>
      <c r="C92" s="213" t="s">
        <v>168</v>
      </c>
      <c r="D92" s="213" t="s">
        <v>147</v>
      </c>
      <c r="E92" s="214" t="s">
        <v>572</v>
      </c>
      <c r="F92" s="215" t="s">
        <v>573</v>
      </c>
      <c r="G92" s="216" t="s">
        <v>382</v>
      </c>
      <c r="H92" s="217">
        <v>4</v>
      </c>
      <c r="I92" s="218"/>
      <c r="J92" s="219">
        <f>ROUND(I92*H92,2)</f>
        <v>0</v>
      </c>
      <c r="K92" s="215" t="s">
        <v>19</v>
      </c>
      <c r="L92" s="45"/>
      <c r="M92" s="220" t="s">
        <v>19</v>
      </c>
      <c r="N92" s="221" t="s">
        <v>42</v>
      </c>
      <c r="O92" s="85"/>
      <c r="P92" s="222">
        <f>O92*H92</f>
        <v>0</v>
      </c>
      <c r="Q92" s="222">
        <v>0</v>
      </c>
      <c r="R92" s="222">
        <f>Q92*H92</f>
        <v>0</v>
      </c>
      <c r="S92" s="222">
        <v>0</v>
      </c>
      <c r="T92" s="223">
        <f>S92*H92</f>
        <v>0</v>
      </c>
      <c r="U92" s="39"/>
      <c r="V92" s="39"/>
      <c r="W92" s="39"/>
      <c r="X92" s="39"/>
      <c r="Y92" s="39"/>
      <c r="Z92" s="39"/>
      <c r="AA92" s="39"/>
      <c r="AB92" s="39"/>
      <c r="AC92" s="39"/>
      <c r="AD92" s="39"/>
      <c r="AE92" s="39"/>
      <c r="AR92" s="224" t="s">
        <v>152</v>
      </c>
      <c r="AT92" s="224" t="s">
        <v>147</v>
      </c>
      <c r="AU92" s="224" t="s">
        <v>79</v>
      </c>
      <c r="AY92" s="18" t="s">
        <v>144</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152</v>
      </c>
      <c r="BM92" s="224" t="s">
        <v>145</v>
      </c>
    </row>
    <row r="93" spans="1:47" s="2" customFormat="1" ht="12">
      <c r="A93" s="39"/>
      <c r="B93" s="40"/>
      <c r="C93" s="41"/>
      <c r="D93" s="233" t="s">
        <v>417</v>
      </c>
      <c r="E93" s="41"/>
      <c r="F93" s="277" t="s">
        <v>574</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417</v>
      </c>
      <c r="AU93" s="18" t="s">
        <v>79</v>
      </c>
    </row>
    <row r="94" spans="1:65" s="2" customFormat="1" ht="16.5" customHeight="1">
      <c r="A94" s="39"/>
      <c r="B94" s="40"/>
      <c r="C94" s="213" t="s">
        <v>152</v>
      </c>
      <c r="D94" s="213" t="s">
        <v>147</v>
      </c>
      <c r="E94" s="214" t="s">
        <v>575</v>
      </c>
      <c r="F94" s="215" t="s">
        <v>576</v>
      </c>
      <c r="G94" s="216" t="s">
        <v>382</v>
      </c>
      <c r="H94" s="217">
        <v>1</v>
      </c>
      <c r="I94" s="218"/>
      <c r="J94" s="219">
        <f>ROUND(I94*H94,2)</f>
        <v>0</v>
      </c>
      <c r="K94" s="215" t="s">
        <v>19</v>
      </c>
      <c r="L94" s="45"/>
      <c r="M94" s="220" t="s">
        <v>19</v>
      </c>
      <c r="N94" s="221" t="s">
        <v>42</v>
      </c>
      <c r="O94" s="85"/>
      <c r="P94" s="222">
        <f>O94*H94</f>
        <v>0</v>
      </c>
      <c r="Q94" s="222">
        <v>0</v>
      </c>
      <c r="R94" s="222">
        <f>Q94*H94</f>
        <v>0</v>
      </c>
      <c r="S94" s="222">
        <v>0</v>
      </c>
      <c r="T94" s="223">
        <f>S94*H94</f>
        <v>0</v>
      </c>
      <c r="U94" s="39"/>
      <c r="V94" s="39"/>
      <c r="W94" s="39"/>
      <c r="X94" s="39"/>
      <c r="Y94" s="39"/>
      <c r="Z94" s="39"/>
      <c r="AA94" s="39"/>
      <c r="AB94" s="39"/>
      <c r="AC94" s="39"/>
      <c r="AD94" s="39"/>
      <c r="AE94" s="39"/>
      <c r="AR94" s="224" t="s">
        <v>152</v>
      </c>
      <c r="AT94" s="224" t="s">
        <v>147</v>
      </c>
      <c r="AU94" s="224" t="s">
        <v>79</v>
      </c>
      <c r="AY94" s="18" t="s">
        <v>144</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152</v>
      </c>
      <c r="BM94" s="224" t="s">
        <v>210</v>
      </c>
    </row>
    <row r="95" spans="1:47" s="2" customFormat="1" ht="12">
      <c r="A95" s="39"/>
      <c r="B95" s="40"/>
      <c r="C95" s="41"/>
      <c r="D95" s="233" t="s">
        <v>417</v>
      </c>
      <c r="E95" s="41"/>
      <c r="F95" s="277" t="s">
        <v>577</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417</v>
      </c>
      <c r="AU95" s="18" t="s">
        <v>79</v>
      </c>
    </row>
    <row r="96" spans="1:65" s="2" customFormat="1" ht="16.5" customHeight="1">
      <c r="A96" s="39"/>
      <c r="B96" s="40"/>
      <c r="C96" s="213" t="s">
        <v>178</v>
      </c>
      <c r="D96" s="213" t="s">
        <v>147</v>
      </c>
      <c r="E96" s="214" t="s">
        <v>578</v>
      </c>
      <c r="F96" s="215" t="s">
        <v>579</v>
      </c>
      <c r="G96" s="216" t="s">
        <v>382</v>
      </c>
      <c r="H96" s="217">
        <v>1</v>
      </c>
      <c r="I96" s="218"/>
      <c r="J96" s="219">
        <f>ROUND(I96*H96,2)</f>
        <v>0</v>
      </c>
      <c r="K96" s="215" t="s">
        <v>19</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152</v>
      </c>
      <c r="AT96" s="224" t="s">
        <v>147</v>
      </c>
      <c r="AU96" s="224" t="s">
        <v>79</v>
      </c>
      <c r="AY96" s="18" t="s">
        <v>144</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152</v>
      </c>
      <c r="BM96" s="224" t="s">
        <v>228</v>
      </c>
    </row>
    <row r="97" spans="1:47" s="2" customFormat="1" ht="12">
      <c r="A97" s="39"/>
      <c r="B97" s="40"/>
      <c r="C97" s="41"/>
      <c r="D97" s="233" t="s">
        <v>417</v>
      </c>
      <c r="E97" s="41"/>
      <c r="F97" s="277" t="s">
        <v>580</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417</v>
      </c>
      <c r="AU97" s="18" t="s">
        <v>79</v>
      </c>
    </row>
    <row r="98" spans="1:65" s="2" customFormat="1" ht="16.5" customHeight="1">
      <c r="A98" s="39"/>
      <c r="B98" s="40"/>
      <c r="C98" s="213" t="s">
        <v>145</v>
      </c>
      <c r="D98" s="213" t="s">
        <v>147</v>
      </c>
      <c r="E98" s="214" t="s">
        <v>581</v>
      </c>
      <c r="F98" s="215" t="s">
        <v>582</v>
      </c>
      <c r="G98" s="216" t="s">
        <v>382</v>
      </c>
      <c r="H98" s="217">
        <v>4</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152</v>
      </c>
      <c r="AT98" s="224" t="s">
        <v>147</v>
      </c>
      <c r="AU98" s="224" t="s">
        <v>79</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152</v>
      </c>
      <c r="BM98" s="224" t="s">
        <v>240</v>
      </c>
    </row>
    <row r="99" spans="1:47" s="2" customFormat="1" ht="12">
      <c r="A99" s="39"/>
      <c r="B99" s="40"/>
      <c r="C99" s="41"/>
      <c r="D99" s="233" t="s">
        <v>417</v>
      </c>
      <c r="E99" s="41"/>
      <c r="F99" s="277" t="s">
        <v>583</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417</v>
      </c>
      <c r="AU99" s="18" t="s">
        <v>79</v>
      </c>
    </row>
    <row r="100" spans="1:65" s="2" customFormat="1" ht="16.5" customHeight="1">
      <c r="A100" s="39"/>
      <c r="B100" s="40"/>
      <c r="C100" s="213" t="s">
        <v>199</v>
      </c>
      <c r="D100" s="213" t="s">
        <v>147</v>
      </c>
      <c r="E100" s="214" t="s">
        <v>584</v>
      </c>
      <c r="F100" s="215" t="s">
        <v>585</v>
      </c>
      <c r="G100" s="216" t="s">
        <v>382</v>
      </c>
      <c r="H100" s="217">
        <v>3</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152</v>
      </c>
      <c r="AT100" s="224" t="s">
        <v>147</v>
      </c>
      <c r="AU100" s="224" t="s">
        <v>79</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152</v>
      </c>
      <c r="BM100" s="224" t="s">
        <v>251</v>
      </c>
    </row>
    <row r="101" spans="1:47" s="2" customFormat="1" ht="12">
      <c r="A101" s="39"/>
      <c r="B101" s="40"/>
      <c r="C101" s="41"/>
      <c r="D101" s="233" t="s">
        <v>417</v>
      </c>
      <c r="E101" s="41"/>
      <c r="F101" s="277" t="s">
        <v>586</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417</v>
      </c>
      <c r="AU101" s="18" t="s">
        <v>79</v>
      </c>
    </row>
    <row r="102" spans="1:65" s="2" customFormat="1" ht="16.5" customHeight="1">
      <c r="A102" s="39"/>
      <c r="B102" s="40"/>
      <c r="C102" s="213" t="s">
        <v>210</v>
      </c>
      <c r="D102" s="213" t="s">
        <v>147</v>
      </c>
      <c r="E102" s="214" t="s">
        <v>587</v>
      </c>
      <c r="F102" s="215" t="s">
        <v>588</v>
      </c>
      <c r="G102" s="216" t="s">
        <v>382</v>
      </c>
      <c r="H102" s="217">
        <v>4</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152</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152</v>
      </c>
      <c r="BM102" s="224" t="s">
        <v>263</v>
      </c>
    </row>
    <row r="103" spans="1:47" s="2" customFormat="1" ht="12">
      <c r="A103" s="39"/>
      <c r="B103" s="40"/>
      <c r="C103" s="41"/>
      <c r="D103" s="233" t="s">
        <v>417</v>
      </c>
      <c r="E103" s="41"/>
      <c r="F103" s="277" t="s">
        <v>589</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417</v>
      </c>
      <c r="AU103" s="18" t="s">
        <v>79</v>
      </c>
    </row>
    <row r="104" spans="1:65" s="2" customFormat="1" ht="16.5" customHeight="1">
      <c r="A104" s="39"/>
      <c r="B104" s="40"/>
      <c r="C104" s="213" t="s">
        <v>160</v>
      </c>
      <c r="D104" s="213" t="s">
        <v>147</v>
      </c>
      <c r="E104" s="214" t="s">
        <v>590</v>
      </c>
      <c r="F104" s="215" t="s">
        <v>591</v>
      </c>
      <c r="G104" s="216" t="s">
        <v>382</v>
      </c>
      <c r="H104" s="217">
        <v>4</v>
      </c>
      <c r="I104" s="218"/>
      <c r="J104" s="219">
        <f>ROUND(I104*H104,2)</f>
        <v>0</v>
      </c>
      <c r="K104" s="215" t="s">
        <v>19</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152</v>
      </c>
      <c r="AT104" s="224" t="s">
        <v>147</v>
      </c>
      <c r="AU104" s="224" t="s">
        <v>79</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152</v>
      </c>
      <c r="BM104" s="224" t="s">
        <v>279</v>
      </c>
    </row>
    <row r="105" spans="1:47" s="2" customFormat="1" ht="12">
      <c r="A105" s="39"/>
      <c r="B105" s="40"/>
      <c r="C105" s="41"/>
      <c r="D105" s="233" t="s">
        <v>417</v>
      </c>
      <c r="E105" s="41"/>
      <c r="F105" s="277" t="s">
        <v>592</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417</v>
      </c>
      <c r="AU105" s="18" t="s">
        <v>79</v>
      </c>
    </row>
    <row r="106" spans="1:65" s="2" customFormat="1" ht="16.5" customHeight="1">
      <c r="A106" s="39"/>
      <c r="B106" s="40"/>
      <c r="C106" s="213" t="s">
        <v>228</v>
      </c>
      <c r="D106" s="213" t="s">
        <v>147</v>
      </c>
      <c r="E106" s="214" t="s">
        <v>593</v>
      </c>
      <c r="F106" s="215" t="s">
        <v>594</v>
      </c>
      <c r="G106" s="216" t="s">
        <v>382</v>
      </c>
      <c r="H106" s="217">
        <v>4</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152</v>
      </c>
      <c r="AT106" s="224" t="s">
        <v>147</v>
      </c>
      <c r="AU106" s="224" t="s">
        <v>79</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152</v>
      </c>
      <c r="BM106" s="224" t="s">
        <v>291</v>
      </c>
    </row>
    <row r="107" spans="1:47" s="2" customFormat="1" ht="12">
      <c r="A107" s="39"/>
      <c r="B107" s="40"/>
      <c r="C107" s="41"/>
      <c r="D107" s="233" t="s">
        <v>417</v>
      </c>
      <c r="E107" s="41"/>
      <c r="F107" s="277" t="s">
        <v>595</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417</v>
      </c>
      <c r="AU107" s="18" t="s">
        <v>79</v>
      </c>
    </row>
    <row r="108" spans="1:65" s="2" customFormat="1" ht="16.5" customHeight="1">
      <c r="A108" s="39"/>
      <c r="B108" s="40"/>
      <c r="C108" s="213" t="s">
        <v>234</v>
      </c>
      <c r="D108" s="213" t="s">
        <v>147</v>
      </c>
      <c r="E108" s="214" t="s">
        <v>596</v>
      </c>
      <c r="F108" s="215" t="s">
        <v>597</v>
      </c>
      <c r="G108" s="216" t="s">
        <v>382</v>
      </c>
      <c r="H108" s="217">
        <v>8</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152</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152</v>
      </c>
      <c r="BM108" s="224" t="s">
        <v>304</v>
      </c>
    </row>
    <row r="109" spans="1:47" s="2" customFormat="1" ht="12">
      <c r="A109" s="39"/>
      <c r="B109" s="40"/>
      <c r="C109" s="41"/>
      <c r="D109" s="233" t="s">
        <v>417</v>
      </c>
      <c r="E109" s="41"/>
      <c r="F109" s="277" t="s">
        <v>598</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417</v>
      </c>
      <c r="AU109" s="18" t="s">
        <v>79</v>
      </c>
    </row>
    <row r="110" spans="1:65" s="2" customFormat="1" ht="16.5" customHeight="1">
      <c r="A110" s="39"/>
      <c r="B110" s="40"/>
      <c r="C110" s="213" t="s">
        <v>240</v>
      </c>
      <c r="D110" s="213" t="s">
        <v>147</v>
      </c>
      <c r="E110" s="214" t="s">
        <v>599</v>
      </c>
      <c r="F110" s="215" t="s">
        <v>600</v>
      </c>
      <c r="G110" s="216" t="s">
        <v>382</v>
      </c>
      <c r="H110" s="217">
        <v>8</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152</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152</v>
      </c>
      <c r="BM110" s="224" t="s">
        <v>315</v>
      </c>
    </row>
    <row r="111" spans="1:47" s="2" customFormat="1" ht="12">
      <c r="A111" s="39"/>
      <c r="B111" s="40"/>
      <c r="C111" s="41"/>
      <c r="D111" s="233" t="s">
        <v>417</v>
      </c>
      <c r="E111" s="41"/>
      <c r="F111" s="277" t="s">
        <v>601</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417</v>
      </c>
      <c r="AU111" s="18" t="s">
        <v>79</v>
      </c>
    </row>
    <row r="112" spans="1:65" s="2" customFormat="1" ht="16.5" customHeight="1">
      <c r="A112" s="39"/>
      <c r="B112" s="40"/>
      <c r="C112" s="213" t="s">
        <v>246</v>
      </c>
      <c r="D112" s="213" t="s">
        <v>147</v>
      </c>
      <c r="E112" s="214" t="s">
        <v>602</v>
      </c>
      <c r="F112" s="215" t="s">
        <v>603</v>
      </c>
      <c r="G112" s="216" t="s">
        <v>382</v>
      </c>
      <c r="H112" s="217">
        <v>4</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152</v>
      </c>
      <c r="AT112" s="224" t="s">
        <v>147</v>
      </c>
      <c r="AU112" s="224" t="s">
        <v>79</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152</v>
      </c>
      <c r="BM112" s="224" t="s">
        <v>323</v>
      </c>
    </row>
    <row r="113" spans="1:47" s="2" customFormat="1" ht="12">
      <c r="A113" s="39"/>
      <c r="B113" s="40"/>
      <c r="C113" s="41"/>
      <c r="D113" s="233" t="s">
        <v>417</v>
      </c>
      <c r="E113" s="41"/>
      <c r="F113" s="277" t="s">
        <v>604</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417</v>
      </c>
      <c r="AU113" s="18" t="s">
        <v>79</v>
      </c>
    </row>
    <row r="114" spans="1:65" s="2" customFormat="1" ht="16.5" customHeight="1">
      <c r="A114" s="39"/>
      <c r="B114" s="40"/>
      <c r="C114" s="213" t="s">
        <v>251</v>
      </c>
      <c r="D114" s="213" t="s">
        <v>147</v>
      </c>
      <c r="E114" s="214" t="s">
        <v>605</v>
      </c>
      <c r="F114" s="215" t="s">
        <v>606</v>
      </c>
      <c r="G114" s="216" t="s">
        <v>382</v>
      </c>
      <c r="H114" s="217">
        <v>4</v>
      </c>
      <c r="I114" s="218"/>
      <c r="J114" s="219">
        <f>ROUND(I114*H114,2)</f>
        <v>0</v>
      </c>
      <c r="K114" s="215" t="s">
        <v>19</v>
      </c>
      <c r="L114" s="45"/>
      <c r="M114" s="220" t="s">
        <v>19</v>
      </c>
      <c r="N114" s="221" t="s">
        <v>42</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152</v>
      </c>
      <c r="AT114" s="224" t="s">
        <v>147</v>
      </c>
      <c r="AU114" s="224" t="s">
        <v>79</v>
      </c>
      <c r="AY114" s="18" t="s">
        <v>144</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152</v>
      </c>
      <c r="BM114" s="224" t="s">
        <v>339</v>
      </c>
    </row>
    <row r="115" spans="1:47" s="2" customFormat="1" ht="12">
      <c r="A115" s="39"/>
      <c r="B115" s="40"/>
      <c r="C115" s="41"/>
      <c r="D115" s="233" t="s">
        <v>417</v>
      </c>
      <c r="E115" s="41"/>
      <c r="F115" s="277" t="s">
        <v>607</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417</v>
      </c>
      <c r="AU115" s="18" t="s">
        <v>79</v>
      </c>
    </row>
    <row r="116" spans="1:65" s="2" customFormat="1" ht="16.5" customHeight="1">
      <c r="A116" s="39"/>
      <c r="B116" s="40"/>
      <c r="C116" s="213" t="s">
        <v>8</v>
      </c>
      <c r="D116" s="213" t="s">
        <v>147</v>
      </c>
      <c r="E116" s="214" t="s">
        <v>608</v>
      </c>
      <c r="F116" s="215" t="s">
        <v>609</v>
      </c>
      <c r="G116" s="216" t="s">
        <v>382</v>
      </c>
      <c r="H116" s="217">
        <v>4</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152</v>
      </c>
      <c r="AT116" s="224" t="s">
        <v>147</v>
      </c>
      <c r="AU116" s="224" t="s">
        <v>79</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152</v>
      </c>
      <c r="BM116" s="224" t="s">
        <v>351</v>
      </c>
    </row>
    <row r="117" spans="1:47" s="2" customFormat="1" ht="12">
      <c r="A117" s="39"/>
      <c r="B117" s="40"/>
      <c r="C117" s="41"/>
      <c r="D117" s="233" t="s">
        <v>417</v>
      </c>
      <c r="E117" s="41"/>
      <c r="F117" s="277" t="s">
        <v>610</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417</v>
      </c>
      <c r="AU117" s="18" t="s">
        <v>79</v>
      </c>
    </row>
    <row r="118" spans="1:65" s="2" customFormat="1" ht="16.5" customHeight="1">
      <c r="A118" s="39"/>
      <c r="B118" s="40"/>
      <c r="C118" s="213" t="s">
        <v>263</v>
      </c>
      <c r="D118" s="213" t="s">
        <v>147</v>
      </c>
      <c r="E118" s="214" t="s">
        <v>611</v>
      </c>
      <c r="F118" s="215" t="s">
        <v>612</v>
      </c>
      <c r="G118" s="216" t="s">
        <v>382</v>
      </c>
      <c r="H118" s="217">
        <v>4</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152</v>
      </c>
      <c r="AT118" s="224" t="s">
        <v>147</v>
      </c>
      <c r="AU118" s="224" t="s">
        <v>79</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152</v>
      </c>
      <c r="BM118" s="224" t="s">
        <v>301</v>
      </c>
    </row>
    <row r="119" spans="1:47" s="2" customFormat="1" ht="12">
      <c r="A119" s="39"/>
      <c r="B119" s="40"/>
      <c r="C119" s="41"/>
      <c r="D119" s="233" t="s">
        <v>417</v>
      </c>
      <c r="E119" s="41"/>
      <c r="F119" s="277" t="s">
        <v>613</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417</v>
      </c>
      <c r="AU119" s="18" t="s">
        <v>79</v>
      </c>
    </row>
    <row r="120" spans="1:65" s="2" customFormat="1" ht="16.5" customHeight="1">
      <c r="A120" s="39"/>
      <c r="B120" s="40"/>
      <c r="C120" s="213" t="s">
        <v>272</v>
      </c>
      <c r="D120" s="213" t="s">
        <v>147</v>
      </c>
      <c r="E120" s="214" t="s">
        <v>614</v>
      </c>
      <c r="F120" s="215" t="s">
        <v>615</v>
      </c>
      <c r="G120" s="216" t="s">
        <v>382</v>
      </c>
      <c r="H120" s="217">
        <v>4</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152</v>
      </c>
      <c r="AT120" s="224" t="s">
        <v>147</v>
      </c>
      <c r="AU120" s="224" t="s">
        <v>79</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152</v>
      </c>
      <c r="BM120" s="224" t="s">
        <v>406</v>
      </c>
    </row>
    <row r="121" spans="1:47" s="2" customFormat="1" ht="12">
      <c r="A121" s="39"/>
      <c r="B121" s="40"/>
      <c r="C121" s="41"/>
      <c r="D121" s="233" t="s">
        <v>417</v>
      </c>
      <c r="E121" s="41"/>
      <c r="F121" s="277" t="s">
        <v>616</v>
      </c>
      <c r="G121" s="41"/>
      <c r="H121" s="41"/>
      <c r="I121" s="228"/>
      <c r="J121" s="41"/>
      <c r="K121" s="41"/>
      <c r="L121" s="45"/>
      <c r="M121" s="283"/>
      <c r="N121" s="284"/>
      <c r="O121" s="280"/>
      <c r="P121" s="280"/>
      <c r="Q121" s="280"/>
      <c r="R121" s="280"/>
      <c r="S121" s="280"/>
      <c r="T121" s="285"/>
      <c r="U121" s="39"/>
      <c r="V121" s="39"/>
      <c r="W121" s="39"/>
      <c r="X121" s="39"/>
      <c r="Y121" s="39"/>
      <c r="Z121" s="39"/>
      <c r="AA121" s="39"/>
      <c r="AB121" s="39"/>
      <c r="AC121" s="39"/>
      <c r="AD121" s="39"/>
      <c r="AE121" s="39"/>
      <c r="AT121" s="18" t="s">
        <v>417</v>
      </c>
      <c r="AU121" s="18" t="s">
        <v>79</v>
      </c>
    </row>
    <row r="122" spans="1:31" s="2" customFormat="1" ht="6.95" customHeight="1">
      <c r="A122" s="39"/>
      <c r="B122" s="60"/>
      <c r="C122" s="61"/>
      <c r="D122" s="61"/>
      <c r="E122" s="61"/>
      <c r="F122" s="61"/>
      <c r="G122" s="61"/>
      <c r="H122" s="61"/>
      <c r="I122" s="61"/>
      <c r="J122" s="61"/>
      <c r="K122" s="61"/>
      <c r="L122" s="45"/>
      <c r="M122" s="39"/>
      <c r="O122" s="39"/>
      <c r="P122" s="39"/>
      <c r="Q122" s="39"/>
      <c r="R122" s="39"/>
      <c r="S122" s="39"/>
      <c r="T122" s="39"/>
      <c r="U122" s="39"/>
      <c r="V122" s="39"/>
      <c r="W122" s="39"/>
      <c r="X122" s="39"/>
      <c r="Y122" s="39"/>
      <c r="Z122" s="39"/>
      <c r="AA122" s="39"/>
      <c r="AB122" s="39"/>
      <c r="AC122" s="39"/>
      <c r="AD122" s="39"/>
      <c r="AE122" s="39"/>
    </row>
  </sheetData>
  <sheetProtection password="CC35" sheet="1" objects="1" scenarios="1" formatColumns="0" formatRows="0" autoFilter="0"/>
  <autoFilter ref="C85:K12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617</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618</v>
      </c>
      <c r="G12" s="39"/>
      <c r="H12" s="39"/>
      <c r="I12" s="143" t="s">
        <v>23</v>
      </c>
      <c r="J12" s="147" t="str">
        <f>'Rekapitulace stavby'!AN8</f>
        <v>26. 1. 2022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22</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
        <v>19</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22</v>
      </c>
      <c r="F21" s="39"/>
      <c r="G21" s="39"/>
      <c r="H21" s="39"/>
      <c r="I21" s="143" t="s">
        <v>28</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19</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22</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ROUND(J90,2)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ROUND((SUM(BE90:BE181)),2)</f>
        <v>0</v>
      </c>
      <c r="G33" s="39"/>
      <c r="H33" s="39"/>
      <c r="I33" s="158">
        <v>0.21</v>
      </c>
      <c r="J33" s="157">
        <f>ROUND(((SUM(BE90:BE181))*I33),2)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ROUND((SUM(BF90:BF181)),2)</f>
        <v>0</v>
      </c>
      <c r="G34" s="39"/>
      <c r="H34" s="39"/>
      <c r="I34" s="158">
        <v>0.15</v>
      </c>
      <c r="J34" s="157">
        <f>ROUND(((SUM(BF90:BF181))*I34),2)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ROUND((SUM(BG90:BG181)),2)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ROUND((SUM(BH90:BH181)),2)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ROUND((SUM(BI90:BI181)),2)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Modernizace operačních sálů a výměna operačního technologického komplementu pavilonu 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PS 02 - Úprava stávajících zdravotechnických instalací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Krnov</v>
      </c>
      <c r="G52" s="41"/>
      <c r="H52" s="41"/>
      <c r="I52" s="33" t="s">
        <v>23</v>
      </c>
      <c r="J52" s="73" t="str">
        <f>IF(J12="","",J12)</f>
        <v>26. 1. 2022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J90</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118</v>
      </c>
      <c r="E60" s="178"/>
      <c r="F60" s="178"/>
      <c r="G60" s="178"/>
      <c r="H60" s="178"/>
      <c r="I60" s="178"/>
      <c r="J60" s="179">
        <f>J91</f>
        <v>0</v>
      </c>
      <c r="K60" s="176"/>
      <c r="L60" s="180"/>
      <c r="S60" s="9"/>
      <c r="T60" s="9"/>
      <c r="U60" s="9"/>
      <c r="V60" s="9"/>
      <c r="W60" s="9"/>
      <c r="X60" s="9"/>
      <c r="Y60" s="9"/>
      <c r="Z60" s="9"/>
      <c r="AA60" s="9"/>
      <c r="AB60" s="9"/>
      <c r="AC60" s="9"/>
      <c r="AD60" s="9"/>
      <c r="AE60" s="9"/>
    </row>
    <row r="61" spans="1:31" s="10" customFormat="1" ht="19.9" customHeight="1">
      <c r="A61" s="10"/>
      <c r="B61" s="181"/>
      <c r="C61" s="126"/>
      <c r="D61" s="182" t="s">
        <v>619</v>
      </c>
      <c r="E61" s="183"/>
      <c r="F61" s="183"/>
      <c r="G61" s="183"/>
      <c r="H61" s="183"/>
      <c r="I61" s="183"/>
      <c r="J61" s="184">
        <f>J92</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120</v>
      </c>
      <c r="E62" s="183"/>
      <c r="F62" s="183"/>
      <c r="G62" s="183"/>
      <c r="H62" s="183"/>
      <c r="I62" s="183"/>
      <c r="J62" s="184">
        <f>J95</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121</v>
      </c>
      <c r="E63" s="183"/>
      <c r="F63" s="183"/>
      <c r="G63" s="183"/>
      <c r="H63" s="183"/>
      <c r="I63" s="183"/>
      <c r="J63" s="184">
        <f>J100</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122</v>
      </c>
      <c r="E64" s="183"/>
      <c r="F64" s="183"/>
      <c r="G64" s="183"/>
      <c r="H64" s="183"/>
      <c r="I64" s="183"/>
      <c r="J64" s="184">
        <f>J111</f>
        <v>0</v>
      </c>
      <c r="K64" s="126"/>
      <c r="L64" s="185"/>
      <c r="S64" s="10"/>
      <c r="T64" s="10"/>
      <c r="U64" s="10"/>
      <c r="V64" s="10"/>
      <c r="W64" s="10"/>
      <c r="X64" s="10"/>
      <c r="Y64" s="10"/>
      <c r="Z64" s="10"/>
      <c r="AA64" s="10"/>
      <c r="AB64" s="10"/>
      <c r="AC64" s="10"/>
      <c r="AD64" s="10"/>
      <c r="AE64" s="10"/>
    </row>
    <row r="65" spans="1:31" s="9" customFormat="1" ht="24.95" customHeight="1">
      <c r="A65" s="9"/>
      <c r="B65" s="175"/>
      <c r="C65" s="176"/>
      <c r="D65" s="177" t="s">
        <v>123</v>
      </c>
      <c r="E65" s="178"/>
      <c r="F65" s="178"/>
      <c r="G65" s="178"/>
      <c r="H65" s="178"/>
      <c r="I65" s="178"/>
      <c r="J65" s="179">
        <f>J114</f>
        <v>0</v>
      </c>
      <c r="K65" s="176"/>
      <c r="L65" s="180"/>
      <c r="S65" s="9"/>
      <c r="T65" s="9"/>
      <c r="U65" s="9"/>
      <c r="V65" s="9"/>
      <c r="W65" s="9"/>
      <c r="X65" s="9"/>
      <c r="Y65" s="9"/>
      <c r="Z65" s="9"/>
      <c r="AA65" s="9"/>
      <c r="AB65" s="9"/>
      <c r="AC65" s="9"/>
      <c r="AD65" s="9"/>
      <c r="AE65" s="9"/>
    </row>
    <row r="66" spans="1:31" s="10" customFormat="1" ht="19.9" customHeight="1">
      <c r="A66" s="10"/>
      <c r="B66" s="181"/>
      <c r="C66" s="126"/>
      <c r="D66" s="182" t="s">
        <v>620</v>
      </c>
      <c r="E66" s="183"/>
      <c r="F66" s="183"/>
      <c r="G66" s="183"/>
      <c r="H66" s="183"/>
      <c r="I66" s="183"/>
      <c r="J66" s="184">
        <f>J115</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621</v>
      </c>
      <c r="E67" s="183"/>
      <c r="F67" s="183"/>
      <c r="G67" s="183"/>
      <c r="H67" s="183"/>
      <c r="I67" s="183"/>
      <c r="J67" s="184">
        <f>J132</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622</v>
      </c>
      <c r="E68" s="183"/>
      <c r="F68" s="183"/>
      <c r="G68" s="183"/>
      <c r="H68" s="183"/>
      <c r="I68" s="183"/>
      <c r="J68" s="184">
        <f>J165</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124</v>
      </c>
      <c r="E69" s="183"/>
      <c r="F69" s="183"/>
      <c r="G69" s="183"/>
      <c r="H69" s="183"/>
      <c r="I69" s="183"/>
      <c r="J69" s="184">
        <f>J170</f>
        <v>0</v>
      </c>
      <c r="K69" s="126"/>
      <c r="L69" s="185"/>
      <c r="S69" s="10"/>
      <c r="T69" s="10"/>
      <c r="U69" s="10"/>
      <c r="V69" s="10"/>
      <c r="W69" s="10"/>
      <c r="X69" s="10"/>
      <c r="Y69" s="10"/>
      <c r="Z69" s="10"/>
      <c r="AA69" s="10"/>
      <c r="AB69" s="10"/>
      <c r="AC69" s="10"/>
      <c r="AD69" s="10"/>
      <c r="AE69" s="10"/>
    </row>
    <row r="70" spans="1:31" s="9" customFormat="1" ht="24.95" customHeight="1">
      <c r="A70" s="9"/>
      <c r="B70" s="175"/>
      <c r="C70" s="176"/>
      <c r="D70" s="177" t="s">
        <v>623</v>
      </c>
      <c r="E70" s="178"/>
      <c r="F70" s="178"/>
      <c r="G70" s="178"/>
      <c r="H70" s="178"/>
      <c r="I70" s="178"/>
      <c r="J70" s="179">
        <f>J175</f>
        <v>0</v>
      </c>
      <c r="K70" s="176"/>
      <c r="L70" s="180"/>
      <c r="S70" s="9"/>
      <c r="T70" s="9"/>
      <c r="U70" s="9"/>
      <c r="V70" s="9"/>
      <c r="W70" s="9"/>
      <c r="X70" s="9"/>
      <c r="Y70" s="9"/>
      <c r="Z70" s="9"/>
      <c r="AA70" s="9"/>
      <c r="AB70" s="9"/>
      <c r="AC70" s="9"/>
      <c r="AD70" s="9"/>
      <c r="AE70" s="9"/>
    </row>
    <row r="71" spans="1:31" s="2" customFormat="1" ht="21.8"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4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45"/>
      <c r="S76" s="39"/>
      <c r="T76" s="39"/>
      <c r="U76" s="39"/>
      <c r="V76" s="39"/>
      <c r="W76" s="39"/>
      <c r="X76" s="39"/>
      <c r="Y76" s="39"/>
      <c r="Z76" s="39"/>
      <c r="AA76" s="39"/>
      <c r="AB76" s="39"/>
      <c r="AC76" s="39"/>
      <c r="AD76" s="39"/>
      <c r="AE76" s="39"/>
    </row>
    <row r="77" spans="1:31" s="2" customFormat="1" ht="24.95" customHeight="1">
      <c r="A77" s="39"/>
      <c r="B77" s="40"/>
      <c r="C77" s="24" t="s">
        <v>129</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170" t="str">
        <f>E7</f>
        <v>Modernizace operačních sálů a výměna operačního technologického komplementu pavilonu A</v>
      </c>
      <c r="F80" s="33"/>
      <c r="G80" s="33"/>
      <c r="H80" s="33"/>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112</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E9</f>
        <v>PS 02 - Úprava stávajících zdravotechnických instalací</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Krnov</v>
      </c>
      <c r="G84" s="41"/>
      <c r="H84" s="41"/>
      <c r="I84" s="33" t="s">
        <v>23</v>
      </c>
      <c r="J84" s="73" t="str">
        <f>IF(J12="","",J12)</f>
        <v>26. 1. 2022</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E15</f>
        <v xml:space="preserve"> </v>
      </c>
      <c r="G86" s="41"/>
      <c r="H86" s="41"/>
      <c r="I86" s="33" t="s">
        <v>31</v>
      </c>
      <c r="J86" s="37" t="str">
        <f>E21</f>
        <v xml:space="preserve"> </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33" t="s">
        <v>34</v>
      </c>
      <c r="J87" s="37" t="str">
        <f>E24</f>
        <v xml:space="preserve"> </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130</v>
      </c>
      <c r="D89" s="189" t="s">
        <v>56</v>
      </c>
      <c r="E89" s="189" t="s">
        <v>52</v>
      </c>
      <c r="F89" s="189" t="s">
        <v>53</v>
      </c>
      <c r="G89" s="189" t="s">
        <v>131</v>
      </c>
      <c r="H89" s="189" t="s">
        <v>132</v>
      </c>
      <c r="I89" s="189" t="s">
        <v>133</v>
      </c>
      <c r="J89" s="189" t="s">
        <v>116</v>
      </c>
      <c r="K89" s="190" t="s">
        <v>134</v>
      </c>
      <c r="L89" s="191"/>
      <c r="M89" s="93" t="s">
        <v>19</v>
      </c>
      <c r="N89" s="94" t="s">
        <v>41</v>
      </c>
      <c r="O89" s="94" t="s">
        <v>135</v>
      </c>
      <c r="P89" s="94" t="s">
        <v>136</v>
      </c>
      <c r="Q89" s="94" t="s">
        <v>137</v>
      </c>
      <c r="R89" s="94" t="s">
        <v>138</v>
      </c>
      <c r="S89" s="94" t="s">
        <v>139</v>
      </c>
      <c r="T89" s="95" t="s">
        <v>140</v>
      </c>
      <c r="U89" s="186"/>
      <c r="V89" s="186"/>
      <c r="W89" s="186"/>
      <c r="X89" s="186"/>
      <c r="Y89" s="186"/>
      <c r="Z89" s="186"/>
      <c r="AA89" s="186"/>
      <c r="AB89" s="186"/>
      <c r="AC89" s="186"/>
      <c r="AD89" s="186"/>
      <c r="AE89" s="186"/>
    </row>
    <row r="90" spans="1:63" s="2" customFormat="1" ht="22.8" customHeight="1">
      <c r="A90" s="39"/>
      <c r="B90" s="40"/>
      <c r="C90" s="100" t="s">
        <v>141</v>
      </c>
      <c r="D90" s="41"/>
      <c r="E90" s="41"/>
      <c r="F90" s="41"/>
      <c r="G90" s="41"/>
      <c r="H90" s="41"/>
      <c r="I90" s="41"/>
      <c r="J90" s="192">
        <f>BK90</f>
        <v>0</v>
      </c>
      <c r="K90" s="41"/>
      <c r="L90" s="45"/>
      <c r="M90" s="96"/>
      <c r="N90" s="193"/>
      <c r="O90" s="97"/>
      <c r="P90" s="194">
        <f>P91+P114+P175</f>
        <v>0</v>
      </c>
      <c r="Q90" s="97"/>
      <c r="R90" s="194">
        <f>R91+R114+R175</f>
        <v>0.8001334999999999</v>
      </c>
      <c r="S90" s="97"/>
      <c r="T90" s="195">
        <f>T91+T114+T175</f>
        <v>0.30191999999999997</v>
      </c>
      <c r="U90" s="39"/>
      <c r="V90" s="39"/>
      <c r="W90" s="39"/>
      <c r="X90" s="39"/>
      <c r="Y90" s="39"/>
      <c r="Z90" s="39"/>
      <c r="AA90" s="39"/>
      <c r="AB90" s="39"/>
      <c r="AC90" s="39"/>
      <c r="AD90" s="39"/>
      <c r="AE90" s="39"/>
      <c r="AT90" s="18" t="s">
        <v>70</v>
      </c>
      <c r="AU90" s="18" t="s">
        <v>117</v>
      </c>
      <c r="BK90" s="196">
        <f>BK91+BK114+BK175</f>
        <v>0</v>
      </c>
    </row>
    <row r="91" spans="1:63" s="12" customFormat="1" ht="25.9" customHeight="1">
      <c r="A91" s="12"/>
      <c r="B91" s="197"/>
      <c r="C91" s="198"/>
      <c r="D91" s="199" t="s">
        <v>70</v>
      </c>
      <c r="E91" s="200" t="s">
        <v>142</v>
      </c>
      <c r="F91" s="200" t="s">
        <v>143</v>
      </c>
      <c r="G91" s="198"/>
      <c r="H91" s="198"/>
      <c r="I91" s="201"/>
      <c r="J91" s="202">
        <f>BK91</f>
        <v>0</v>
      </c>
      <c r="K91" s="198"/>
      <c r="L91" s="203"/>
      <c r="M91" s="204"/>
      <c r="N91" s="205"/>
      <c r="O91" s="205"/>
      <c r="P91" s="206">
        <f>P92+P95+P100+P111</f>
        <v>0</v>
      </c>
      <c r="Q91" s="205"/>
      <c r="R91" s="206">
        <f>R92+R95+R100+R111</f>
        <v>0.1807335</v>
      </c>
      <c r="S91" s="205"/>
      <c r="T91" s="207">
        <f>T92+T95+T100+T111</f>
        <v>0.17279999999999998</v>
      </c>
      <c r="U91" s="12"/>
      <c r="V91" s="12"/>
      <c r="W91" s="12"/>
      <c r="X91" s="12"/>
      <c r="Y91" s="12"/>
      <c r="Z91" s="12"/>
      <c r="AA91" s="12"/>
      <c r="AB91" s="12"/>
      <c r="AC91" s="12"/>
      <c r="AD91" s="12"/>
      <c r="AE91" s="12"/>
      <c r="AR91" s="208" t="s">
        <v>79</v>
      </c>
      <c r="AT91" s="209" t="s">
        <v>70</v>
      </c>
      <c r="AU91" s="209" t="s">
        <v>71</v>
      </c>
      <c r="AY91" s="208" t="s">
        <v>144</v>
      </c>
      <c r="BK91" s="210">
        <f>BK92+BK95+BK100+BK111</f>
        <v>0</v>
      </c>
    </row>
    <row r="92" spans="1:63" s="12" customFormat="1" ht="22.8" customHeight="1">
      <c r="A92" s="12"/>
      <c r="B92" s="197"/>
      <c r="C92" s="198"/>
      <c r="D92" s="199" t="s">
        <v>70</v>
      </c>
      <c r="E92" s="211" t="s">
        <v>152</v>
      </c>
      <c r="F92" s="211" t="s">
        <v>624</v>
      </c>
      <c r="G92" s="198"/>
      <c r="H92" s="198"/>
      <c r="I92" s="201"/>
      <c r="J92" s="212">
        <f>BK92</f>
        <v>0</v>
      </c>
      <c r="K92" s="198"/>
      <c r="L92" s="203"/>
      <c r="M92" s="204"/>
      <c r="N92" s="205"/>
      <c r="O92" s="205"/>
      <c r="P92" s="206">
        <f>SUM(P93:P94)</f>
        <v>0</v>
      </c>
      <c r="Q92" s="205"/>
      <c r="R92" s="206">
        <f>SUM(R93:R94)</f>
        <v>0.1807335</v>
      </c>
      <c r="S92" s="205"/>
      <c r="T92" s="207">
        <f>SUM(T93:T94)</f>
        <v>0</v>
      </c>
      <c r="U92" s="12"/>
      <c r="V92" s="12"/>
      <c r="W92" s="12"/>
      <c r="X92" s="12"/>
      <c r="Y92" s="12"/>
      <c r="Z92" s="12"/>
      <c r="AA92" s="12"/>
      <c r="AB92" s="12"/>
      <c r="AC92" s="12"/>
      <c r="AD92" s="12"/>
      <c r="AE92" s="12"/>
      <c r="AR92" s="208" t="s">
        <v>79</v>
      </c>
      <c r="AT92" s="209" t="s">
        <v>70</v>
      </c>
      <c r="AU92" s="209" t="s">
        <v>79</v>
      </c>
      <c r="AY92" s="208" t="s">
        <v>144</v>
      </c>
      <c r="BK92" s="210">
        <f>SUM(BK93:BK94)</f>
        <v>0</v>
      </c>
    </row>
    <row r="93" spans="1:65" s="2" customFormat="1" ht="24.15" customHeight="1">
      <c r="A93" s="39"/>
      <c r="B93" s="40"/>
      <c r="C93" s="213" t="s">
        <v>79</v>
      </c>
      <c r="D93" s="213" t="s">
        <v>147</v>
      </c>
      <c r="E93" s="214" t="s">
        <v>625</v>
      </c>
      <c r="F93" s="215" t="s">
        <v>626</v>
      </c>
      <c r="G93" s="216" t="s">
        <v>627</v>
      </c>
      <c r="H93" s="217">
        <v>0.075</v>
      </c>
      <c r="I93" s="218"/>
      <c r="J93" s="219">
        <f>ROUND(I93*H93,2)</f>
        <v>0</v>
      </c>
      <c r="K93" s="215" t="s">
        <v>151</v>
      </c>
      <c r="L93" s="45"/>
      <c r="M93" s="220" t="s">
        <v>19</v>
      </c>
      <c r="N93" s="221" t="s">
        <v>42</v>
      </c>
      <c r="O93" s="85"/>
      <c r="P93" s="222">
        <f>O93*H93</f>
        <v>0</v>
      </c>
      <c r="Q93" s="222">
        <v>2.40978</v>
      </c>
      <c r="R93" s="222">
        <f>Q93*H93</f>
        <v>0.1807335</v>
      </c>
      <c r="S93" s="222">
        <v>0</v>
      </c>
      <c r="T93" s="223">
        <f>S93*H93</f>
        <v>0</v>
      </c>
      <c r="U93" s="39"/>
      <c r="V93" s="39"/>
      <c r="W93" s="39"/>
      <c r="X93" s="39"/>
      <c r="Y93" s="39"/>
      <c r="Z93" s="39"/>
      <c r="AA93" s="39"/>
      <c r="AB93" s="39"/>
      <c r="AC93" s="39"/>
      <c r="AD93" s="39"/>
      <c r="AE93" s="39"/>
      <c r="AR93" s="224" t="s">
        <v>152</v>
      </c>
      <c r="AT93" s="224" t="s">
        <v>147</v>
      </c>
      <c r="AU93" s="224" t="s">
        <v>81</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152</v>
      </c>
      <c r="BM93" s="224" t="s">
        <v>628</v>
      </c>
    </row>
    <row r="94" spans="1:47" s="2" customFormat="1" ht="12">
      <c r="A94" s="39"/>
      <c r="B94" s="40"/>
      <c r="C94" s="41"/>
      <c r="D94" s="226" t="s">
        <v>154</v>
      </c>
      <c r="E94" s="41"/>
      <c r="F94" s="227" t="s">
        <v>629</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154</v>
      </c>
      <c r="AU94" s="18" t="s">
        <v>81</v>
      </c>
    </row>
    <row r="95" spans="1:63" s="12" customFormat="1" ht="22.8" customHeight="1">
      <c r="A95" s="12"/>
      <c r="B95" s="197"/>
      <c r="C95" s="198"/>
      <c r="D95" s="199" t="s">
        <v>70</v>
      </c>
      <c r="E95" s="211" t="s">
        <v>160</v>
      </c>
      <c r="F95" s="211" t="s">
        <v>161</v>
      </c>
      <c r="G95" s="198"/>
      <c r="H95" s="198"/>
      <c r="I95" s="201"/>
      <c r="J95" s="212">
        <f>BK95</f>
        <v>0</v>
      </c>
      <c r="K95" s="198"/>
      <c r="L95" s="203"/>
      <c r="M95" s="204"/>
      <c r="N95" s="205"/>
      <c r="O95" s="205"/>
      <c r="P95" s="206">
        <f>SUM(P96:P99)</f>
        <v>0</v>
      </c>
      <c r="Q95" s="205"/>
      <c r="R95" s="206">
        <f>SUM(R96:R99)</f>
        <v>0</v>
      </c>
      <c r="S95" s="205"/>
      <c r="T95" s="207">
        <f>SUM(T96:T99)</f>
        <v>0.17279999999999998</v>
      </c>
      <c r="U95" s="12"/>
      <c r="V95" s="12"/>
      <c r="W95" s="12"/>
      <c r="X95" s="12"/>
      <c r="Y95" s="12"/>
      <c r="Z95" s="12"/>
      <c r="AA95" s="12"/>
      <c r="AB95" s="12"/>
      <c r="AC95" s="12"/>
      <c r="AD95" s="12"/>
      <c r="AE95" s="12"/>
      <c r="AR95" s="208" t="s">
        <v>79</v>
      </c>
      <c r="AT95" s="209" t="s">
        <v>70</v>
      </c>
      <c r="AU95" s="209" t="s">
        <v>79</v>
      </c>
      <c r="AY95" s="208" t="s">
        <v>144</v>
      </c>
      <c r="BK95" s="210">
        <f>SUM(BK96:BK99)</f>
        <v>0</v>
      </c>
    </row>
    <row r="96" spans="1:65" s="2" customFormat="1" ht="24.15" customHeight="1">
      <c r="A96" s="39"/>
      <c r="B96" s="40"/>
      <c r="C96" s="213" t="s">
        <v>81</v>
      </c>
      <c r="D96" s="213" t="s">
        <v>147</v>
      </c>
      <c r="E96" s="214" t="s">
        <v>630</v>
      </c>
      <c r="F96" s="215" t="s">
        <v>631</v>
      </c>
      <c r="G96" s="216" t="s">
        <v>627</v>
      </c>
      <c r="H96" s="217">
        <v>0.072</v>
      </c>
      <c r="I96" s="218"/>
      <c r="J96" s="219">
        <f>ROUND(I96*H96,2)</f>
        <v>0</v>
      </c>
      <c r="K96" s="215" t="s">
        <v>151</v>
      </c>
      <c r="L96" s="45"/>
      <c r="M96" s="220" t="s">
        <v>19</v>
      </c>
      <c r="N96" s="221" t="s">
        <v>42</v>
      </c>
      <c r="O96" s="85"/>
      <c r="P96" s="222">
        <f>O96*H96</f>
        <v>0</v>
      </c>
      <c r="Q96" s="222">
        <v>0</v>
      </c>
      <c r="R96" s="222">
        <f>Q96*H96</f>
        <v>0</v>
      </c>
      <c r="S96" s="222">
        <v>2.4</v>
      </c>
      <c r="T96" s="223">
        <f>S96*H96</f>
        <v>0.17279999999999998</v>
      </c>
      <c r="U96" s="39"/>
      <c r="V96" s="39"/>
      <c r="W96" s="39"/>
      <c r="X96" s="39"/>
      <c r="Y96" s="39"/>
      <c r="Z96" s="39"/>
      <c r="AA96" s="39"/>
      <c r="AB96" s="39"/>
      <c r="AC96" s="39"/>
      <c r="AD96" s="39"/>
      <c r="AE96" s="39"/>
      <c r="AR96" s="224" t="s">
        <v>152</v>
      </c>
      <c r="AT96" s="224" t="s">
        <v>147</v>
      </c>
      <c r="AU96" s="224" t="s">
        <v>81</v>
      </c>
      <c r="AY96" s="18" t="s">
        <v>144</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152</v>
      </c>
      <c r="BM96" s="224" t="s">
        <v>632</v>
      </c>
    </row>
    <row r="97" spans="1:47" s="2" customFormat="1" ht="12">
      <c r="A97" s="39"/>
      <c r="B97" s="40"/>
      <c r="C97" s="41"/>
      <c r="D97" s="226" t="s">
        <v>154</v>
      </c>
      <c r="E97" s="41"/>
      <c r="F97" s="227" t="s">
        <v>633</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154</v>
      </c>
      <c r="AU97" s="18" t="s">
        <v>81</v>
      </c>
    </row>
    <row r="98" spans="1:51" s="14" customFormat="1" ht="12">
      <c r="A98" s="14"/>
      <c r="B98" s="242"/>
      <c r="C98" s="243"/>
      <c r="D98" s="233" t="s">
        <v>156</v>
      </c>
      <c r="E98" s="244" t="s">
        <v>19</v>
      </c>
      <c r="F98" s="245" t="s">
        <v>634</v>
      </c>
      <c r="G98" s="243"/>
      <c r="H98" s="246">
        <v>0.072</v>
      </c>
      <c r="I98" s="247"/>
      <c r="J98" s="243"/>
      <c r="K98" s="243"/>
      <c r="L98" s="248"/>
      <c r="M98" s="249"/>
      <c r="N98" s="250"/>
      <c r="O98" s="250"/>
      <c r="P98" s="250"/>
      <c r="Q98" s="250"/>
      <c r="R98" s="250"/>
      <c r="S98" s="250"/>
      <c r="T98" s="251"/>
      <c r="U98" s="14"/>
      <c r="V98" s="14"/>
      <c r="W98" s="14"/>
      <c r="X98" s="14"/>
      <c r="Y98" s="14"/>
      <c r="Z98" s="14"/>
      <c r="AA98" s="14"/>
      <c r="AB98" s="14"/>
      <c r="AC98" s="14"/>
      <c r="AD98" s="14"/>
      <c r="AE98" s="14"/>
      <c r="AT98" s="252" t="s">
        <v>156</v>
      </c>
      <c r="AU98" s="252" t="s">
        <v>81</v>
      </c>
      <c r="AV98" s="14" t="s">
        <v>81</v>
      </c>
      <c r="AW98" s="14" t="s">
        <v>33</v>
      </c>
      <c r="AX98" s="14" t="s">
        <v>71</v>
      </c>
      <c r="AY98" s="252" t="s">
        <v>144</v>
      </c>
    </row>
    <row r="99" spans="1:51" s="15" customFormat="1" ht="12">
      <c r="A99" s="15"/>
      <c r="B99" s="253"/>
      <c r="C99" s="254"/>
      <c r="D99" s="233" t="s">
        <v>156</v>
      </c>
      <c r="E99" s="255" t="s">
        <v>19</v>
      </c>
      <c r="F99" s="256" t="s">
        <v>159</v>
      </c>
      <c r="G99" s="254"/>
      <c r="H99" s="257">
        <v>0.072</v>
      </c>
      <c r="I99" s="258"/>
      <c r="J99" s="254"/>
      <c r="K99" s="254"/>
      <c r="L99" s="259"/>
      <c r="M99" s="260"/>
      <c r="N99" s="261"/>
      <c r="O99" s="261"/>
      <c r="P99" s="261"/>
      <c r="Q99" s="261"/>
      <c r="R99" s="261"/>
      <c r="S99" s="261"/>
      <c r="T99" s="262"/>
      <c r="U99" s="15"/>
      <c r="V99" s="15"/>
      <c r="W99" s="15"/>
      <c r="X99" s="15"/>
      <c r="Y99" s="15"/>
      <c r="Z99" s="15"/>
      <c r="AA99" s="15"/>
      <c r="AB99" s="15"/>
      <c r="AC99" s="15"/>
      <c r="AD99" s="15"/>
      <c r="AE99" s="15"/>
      <c r="AT99" s="263" t="s">
        <v>156</v>
      </c>
      <c r="AU99" s="263" t="s">
        <v>81</v>
      </c>
      <c r="AV99" s="15" t="s">
        <v>152</v>
      </c>
      <c r="AW99" s="15" t="s">
        <v>33</v>
      </c>
      <c r="AX99" s="15" t="s">
        <v>79</v>
      </c>
      <c r="AY99" s="263" t="s">
        <v>144</v>
      </c>
    </row>
    <row r="100" spans="1:63" s="12" customFormat="1" ht="22.8" customHeight="1">
      <c r="A100" s="12"/>
      <c r="B100" s="197"/>
      <c r="C100" s="198"/>
      <c r="D100" s="199" t="s">
        <v>70</v>
      </c>
      <c r="E100" s="211" t="s">
        <v>226</v>
      </c>
      <c r="F100" s="211" t="s">
        <v>227</v>
      </c>
      <c r="G100" s="198"/>
      <c r="H100" s="198"/>
      <c r="I100" s="201"/>
      <c r="J100" s="212">
        <f>BK100</f>
        <v>0</v>
      </c>
      <c r="K100" s="198"/>
      <c r="L100" s="203"/>
      <c r="M100" s="204"/>
      <c r="N100" s="205"/>
      <c r="O100" s="205"/>
      <c r="P100" s="206">
        <f>SUM(P101:P110)</f>
        <v>0</v>
      </c>
      <c r="Q100" s="205"/>
      <c r="R100" s="206">
        <f>SUM(R101:R110)</f>
        <v>0</v>
      </c>
      <c r="S100" s="205"/>
      <c r="T100" s="207">
        <f>SUM(T101:T110)</f>
        <v>0</v>
      </c>
      <c r="U100" s="12"/>
      <c r="V100" s="12"/>
      <c r="W100" s="12"/>
      <c r="X100" s="12"/>
      <c r="Y100" s="12"/>
      <c r="Z100" s="12"/>
      <c r="AA100" s="12"/>
      <c r="AB100" s="12"/>
      <c r="AC100" s="12"/>
      <c r="AD100" s="12"/>
      <c r="AE100" s="12"/>
      <c r="AR100" s="208" t="s">
        <v>79</v>
      </c>
      <c r="AT100" s="209" t="s">
        <v>70</v>
      </c>
      <c r="AU100" s="209" t="s">
        <v>79</v>
      </c>
      <c r="AY100" s="208" t="s">
        <v>144</v>
      </c>
      <c r="BK100" s="210">
        <f>SUM(BK101:BK110)</f>
        <v>0</v>
      </c>
    </row>
    <row r="101" spans="1:65" s="2" customFormat="1" ht="24.15" customHeight="1">
      <c r="A101" s="39"/>
      <c r="B101" s="40"/>
      <c r="C101" s="213" t="s">
        <v>168</v>
      </c>
      <c r="D101" s="213" t="s">
        <v>147</v>
      </c>
      <c r="E101" s="214" t="s">
        <v>635</v>
      </c>
      <c r="F101" s="215" t="s">
        <v>636</v>
      </c>
      <c r="G101" s="216" t="s">
        <v>231</v>
      </c>
      <c r="H101" s="217">
        <v>0.602</v>
      </c>
      <c r="I101" s="218"/>
      <c r="J101" s="219">
        <f>ROUND(I101*H101,2)</f>
        <v>0</v>
      </c>
      <c r="K101" s="215" t="s">
        <v>151</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152</v>
      </c>
      <c r="AT101" s="224" t="s">
        <v>147</v>
      </c>
      <c r="AU101" s="224" t="s">
        <v>81</v>
      </c>
      <c r="AY101" s="18" t="s">
        <v>144</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152</v>
      </c>
      <c r="BM101" s="224" t="s">
        <v>637</v>
      </c>
    </row>
    <row r="102" spans="1:47" s="2" customFormat="1" ht="12">
      <c r="A102" s="39"/>
      <c r="B102" s="40"/>
      <c r="C102" s="41"/>
      <c r="D102" s="226" t="s">
        <v>154</v>
      </c>
      <c r="E102" s="41"/>
      <c r="F102" s="227" t="s">
        <v>638</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154</v>
      </c>
      <c r="AU102" s="18" t="s">
        <v>81</v>
      </c>
    </row>
    <row r="103" spans="1:65" s="2" customFormat="1" ht="21.75" customHeight="1">
      <c r="A103" s="39"/>
      <c r="B103" s="40"/>
      <c r="C103" s="213" t="s">
        <v>152</v>
      </c>
      <c r="D103" s="213" t="s">
        <v>147</v>
      </c>
      <c r="E103" s="214" t="s">
        <v>247</v>
      </c>
      <c r="F103" s="215" t="s">
        <v>248</v>
      </c>
      <c r="G103" s="216" t="s">
        <v>231</v>
      </c>
      <c r="H103" s="217">
        <v>0.602</v>
      </c>
      <c r="I103" s="218"/>
      <c r="J103" s="219">
        <f>ROUND(I103*H103,2)</f>
        <v>0</v>
      </c>
      <c r="K103" s="215" t="s">
        <v>151</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152</v>
      </c>
      <c r="AT103" s="224" t="s">
        <v>147</v>
      </c>
      <c r="AU103" s="224" t="s">
        <v>81</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152</v>
      </c>
      <c r="BM103" s="224" t="s">
        <v>639</v>
      </c>
    </row>
    <row r="104" spans="1:47" s="2" customFormat="1" ht="12">
      <c r="A104" s="39"/>
      <c r="B104" s="40"/>
      <c r="C104" s="41"/>
      <c r="D104" s="226" t="s">
        <v>154</v>
      </c>
      <c r="E104" s="41"/>
      <c r="F104" s="227" t="s">
        <v>250</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154</v>
      </c>
      <c r="AU104" s="18" t="s">
        <v>81</v>
      </c>
    </row>
    <row r="105" spans="1:65" s="2" customFormat="1" ht="24.15" customHeight="1">
      <c r="A105" s="39"/>
      <c r="B105" s="40"/>
      <c r="C105" s="213" t="s">
        <v>178</v>
      </c>
      <c r="D105" s="213" t="s">
        <v>147</v>
      </c>
      <c r="E105" s="214" t="s">
        <v>252</v>
      </c>
      <c r="F105" s="215" t="s">
        <v>253</v>
      </c>
      <c r="G105" s="216" t="s">
        <v>231</v>
      </c>
      <c r="H105" s="217">
        <v>11.438</v>
      </c>
      <c r="I105" s="218"/>
      <c r="J105" s="219">
        <f>ROUND(I105*H105,2)</f>
        <v>0</v>
      </c>
      <c r="K105" s="215" t="s">
        <v>151</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152</v>
      </c>
      <c r="AT105" s="224" t="s">
        <v>147</v>
      </c>
      <c r="AU105" s="224" t="s">
        <v>81</v>
      </c>
      <c r="AY105" s="18" t="s">
        <v>144</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152</v>
      </c>
      <c r="BM105" s="224" t="s">
        <v>640</v>
      </c>
    </row>
    <row r="106" spans="1:47" s="2" customFormat="1" ht="12">
      <c r="A106" s="39"/>
      <c r="B106" s="40"/>
      <c r="C106" s="41"/>
      <c r="D106" s="226" t="s">
        <v>154</v>
      </c>
      <c r="E106" s="41"/>
      <c r="F106" s="227" t="s">
        <v>255</v>
      </c>
      <c r="G106" s="41"/>
      <c r="H106" s="41"/>
      <c r="I106" s="228"/>
      <c r="J106" s="41"/>
      <c r="K106" s="41"/>
      <c r="L106" s="45"/>
      <c r="M106" s="229"/>
      <c r="N106" s="230"/>
      <c r="O106" s="85"/>
      <c r="P106" s="85"/>
      <c r="Q106" s="85"/>
      <c r="R106" s="85"/>
      <c r="S106" s="85"/>
      <c r="T106" s="86"/>
      <c r="U106" s="39"/>
      <c r="V106" s="39"/>
      <c r="W106" s="39"/>
      <c r="X106" s="39"/>
      <c r="Y106" s="39"/>
      <c r="Z106" s="39"/>
      <c r="AA106" s="39"/>
      <c r="AB106" s="39"/>
      <c r="AC106" s="39"/>
      <c r="AD106" s="39"/>
      <c r="AE106" s="39"/>
      <c r="AT106" s="18" t="s">
        <v>154</v>
      </c>
      <c r="AU106" s="18" t="s">
        <v>81</v>
      </c>
    </row>
    <row r="107" spans="1:51" s="14" customFormat="1" ht="12">
      <c r="A107" s="14"/>
      <c r="B107" s="242"/>
      <c r="C107" s="243"/>
      <c r="D107" s="233" t="s">
        <v>156</v>
      </c>
      <c r="E107" s="244" t="s">
        <v>19</v>
      </c>
      <c r="F107" s="245" t="s">
        <v>641</v>
      </c>
      <c r="G107" s="243"/>
      <c r="H107" s="246">
        <v>11.438</v>
      </c>
      <c r="I107" s="247"/>
      <c r="J107" s="243"/>
      <c r="K107" s="243"/>
      <c r="L107" s="248"/>
      <c r="M107" s="249"/>
      <c r="N107" s="250"/>
      <c r="O107" s="250"/>
      <c r="P107" s="250"/>
      <c r="Q107" s="250"/>
      <c r="R107" s="250"/>
      <c r="S107" s="250"/>
      <c r="T107" s="251"/>
      <c r="U107" s="14"/>
      <c r="V107" s="14"/>
      <c r="W107" s="14"/>
      <c r="X107" s="14"/>
      <c r="Y107" s="14"/>
      <c r="Z107" s="14"/>
      <c r="AA107" s="14"/>
      <c r="AB107" s="14"/>
      <c r="AC107" s="14"/>
      <c r="AD107" s="14"/>
      <c r="AE107" s="14"/>
      <c r="AT107" s="252" t="s">
        <v>156</v>
      </c>
      <c r="AU107" s="252" t="s">
        <v>81</v>
      </c>
      <c r="AV107" s="14" t="s">
        <v>81</v>
      </c>
      <c r="AW107" s="14" t="s">
        <v>33</v>
      </c>
      <c r="AX107" s="14" t="s">
        <v>71</v>
      </c>
      <c r="AY107" s="252" t="s">
        <v>144</v>
      </c>
    </row>
    <row r="108" spans="1:51" s="15" customFormat="1" ht="12">
      <c r="A108" s="15"/>
      <c r="B108" s="253"/>
      <c r="C108" s="254"/>
      <c r="D108" s="233" t="s">
        <v>156</v>
      </c>
      <c r="E108" s="255" t="s">
        <v>19</v>
      </c>
      <c r="F108" s="256" t="s">
        <v>159</v>
      </c>
      <c r="G108" s="254"/>
      <c r="H108" s="257">
        <v>11.438</v>
      </c>
      <c r="I108" s="258"/>
      <c r="J108" s="254"/>
      <c r="K108" s="254"/>
      <c r="L108" s="259"/>
      <c r="M108" s="260"/>
      <c r="N108" s="261"/>
      <c r="O108" s="261"/>
      <c r="P108" s="261"/>
      <c r="Q108" s="261"/>
      <c r="R108" s="261"/>
      <c r="S108" s="261"/>
      <c r="T108" s="262"/>
      <c r="U108" s="15"/>
      <c r="V108" s="15"/>
      <c r="W108" s="15"/>
      <c r="X108" s="15"/>
      <c r="Y108" s="15"/>
      <c r="Z108" s="15"/>
      <c r="AA108" s="15"/>
      <c r="AB108" s="15"/>
      <c r="AC108" s="15"/>
      <c r="AD108" s="15"/>
      <c r="AE108" s="15"/>
      <c r="AT108" s="263" t="s">
        <v>156</v>
      </c>
      <c r="AU108" s="263" t="s">
        <v>81</v>
      </c>
      <c r="AV108" s="15" t="s">
        <v>152</v>
      </c>
      <c r="AW108" s="15" t="s">
        <v>33</v>
      </c>
      <c r="AX108" s="15" t="s">
        <v>79</v>
      </c>
      <c r="AY108" s="263" t="s">
        <v>144</v>
      </c>
    </row>
    <row r="109" spans="1:65" s="2" customFormat="1" ht="24.15" customHeight="1">
      <c r="A109" s="39"/>
      <c r="B109" s="40"/>
      <c r="C109" s="213" t="s">
        <v>145</v>
      </c>
      <c r="D109" s="213" t="s">
        <v>147</v>
      </c>
      <c r="E109" s="214" t="s">
        <v>257</v>
      </c>
      <c r="F109" s="215" t="s">
        <v>258</v>
      </c>
      <c r="G109" s="216" t="s">
        <v>231</v>
      </c>
      <c r="H109" s="217">
        <v>0.602</v>
      </c>
      <c r="I109" s="218"/>
      <c r="J109" s="219">
        <f>ROUND(I109*H109,2)</f>
        <v>0</v>
      </c>
      <c r="K109" s="215" t="s">
        <v>151</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152</v>
      </c>
      <c r="AT109" s="224" t="s">
        <v>147</v>
      </c>
      <c r="AU109" s="224" t="s">
        <v>81</v>
      </c>
      <c r="AY109" s="18" t="s">
        <v>144</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152</v>
      </c>
      <c r="BM109" s="224" t="s">
        <v>642</v>
      </c>
    </row>
    <row r="110" spans="1:47" s="2" customFormat="1" ht="12">
      <c r="A110" s="39"/>
      <c r="B110" s="40"/>
      <c r="C110" s="41"/>
      <c r="D110" s="226" t="s">
        <v>154</v>
      </c>
      <c r="E110" s="41"/>
      <c r="F110" s="227" t="s">
        <v>260</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154</v>
      </c>
      <c r="AU110" s="18" t="s">
        <v>81</v>
      </c>
    </row>
    <row r="111" spans="1:63" s="12" customFormat="1" ht="22.8" customHeight="1">
      <c r="A111" s="12"/>
      <c r="B111" s="197"/>
      <c r="C111" s="198"/>
      <c r="D111" s="199" t="s">
        <v>70</v>
      </c>
      <c r="E111" s="211" t="s">
        <v>261</v>
      </c>
      <c r="F111" s="211" t="s">
        <v>262</v>
      </c>
      <c r="G111" s="198"/>
      <c r="H111" s="198"/>
      <c r="I111" s="201"/>
      <c r="J111" s="212">
        <f>BK111</f>
        <v>0</v>
      </c>
      <c r="K111" s="198"/>
      <c r="L111" s="203"/>
      <c r="M111" s="204"/>
      <c r="N111" s="205"/>
      <c r="O111" s="205"/>
      <c r="P111" s="206">
        <f>SUM(P112:P113)</f>
        <v>0</v>
      </c>
      <c r="Q111" s="205"/>
      <c r="R111" s="206">
        <f>SUM(R112:R113)</f>
        <v>0</v>
      </c>
      <c r="S111" s="205"/>
      <c r="T111" s="207">
        <f>SUM(T112:T113)</f>
        <v>0</v>
      </c>
      <c r="U111" s="12"/>
      <c r="V111" s="12"/>
      <c r="W111" s="12"/>
      <c r="X111" s="12"/>
      <c r="Y111" s="12"/>
      <c r="Z111" s="12"/>
      <c r="AA111" s="12"/>
      <c r="AB111" s="12"/>
      <c r="AC111" s="12"/>
      <c r="AD111" s="12"/>
      <c r="AE111" s="12"/>
      <c r="AR111" s="208" t="s">
        <v>79</v>
      </c>
      <c r="AT111" s="209" t="s">
        <v>70</v>
      </c>
      <c r="AU111" s="209" t="s">
        <v>79</v>
      </c>
      <c r="AY111" s="208" t="s">
        <v>144</v>
      </c>
      <c r="BK111" s="210">
        <f>SUM(BK112:BK113)</f>
        <v>0</v>
      </c>
    </row>
    <row r="112" spans="1:65" s="2" customFormat="1" ht="33" customHeight="1">
      <c r="A112" s="39"/>
      <c r="B112" s="40"/>
      <c r="C112" s="213" t="s">
        <v>199</v>
      </c>
      <c r="D112" s="213" t="s">
        <v>147</v>
      </c>
      <c r="E112" s="214" t="s">
        <v>643</v>
      </c>
      <c r="F112" s="215" t="s">
        <v>644</v>
      </c>
      <c r="G112" s="216" t="s">
        <v>231</v>
      </c>
      <c r="H112" s="217">
        <v>0.181</v>
      </c>
      <c r="I112" s="218"/>
      <c r="J112" s="219">
        <f>ROUND(I112*H112,2)</f>
        <v>0</v>
      </c>
      <c r="K112" s="215" t="s">
        <v>151</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152</v>
      </c>
      <c r="AT112" s="224" t="s">
        <v>147</v>
      </c>
      <c r="AU112" s="224" t="s">
        <v>81</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152</v>
      </c>
      <c r="BM112" s="224" t="s">
        <v>645</v>
      </c>
    </row>
    <row r="113" spans="1:47" s="2" customFormat="1" ht="12">
      <c r="A113" s="39"/>
      <c r="B113" s="40"/>
      <c r="C113" s="41"/>
      <c r="D113" s="226" t="s">
        <v>154</v>
      </c>
      <c r="E113" s="41"/>
      <c r="F113" s="227" t="s">
        <v>646</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154</v>
      </c>
      <c r="AU113" s="18" t="s">
        <v>81</v>
      </c>
    </row>
    <row r="114" spans="1:63" s="12" customFormat="1" ht="25.9" customHeight="1">
      <c r="A114" s="12"/>
      <c r="B114" s="197"/>
      <c r="C114" s="198"/>
      <c r="D114" s="199" t="s">
        <v>70</v>
      </c>
      <c r="E114" s="200" t="s">
        <v>268</v>
      </c>
      <c r="F114" s="200" t="s">
        <v>269</v>
      </c>
      <c r="G114" s="198"/>
      <c r="H114" s="198"/>
      <c r="I114" s="201"/>
      <c r="J114" s="202">
        <f>BK114</f>
        <v>0</v>
      </c>
      <c r="K114" s="198"/>
      <c r="L114" s="203"/>
      <c r="M114" s="204"/>
      <c r="N114" s="205"/>
      <c r="O114" s="205"/>
      <c r="P114" s="206">
        <f>P115+P132+P165+P170</f>
        <v>0</v>
      </c>
      <c r="Q114" s="205"/>
      <c r="R114" s="206">
        <f>R115+R132+R165+R170</f>
        <v>0.6194</v>
      </c>
      <c r="S114" s="205"/>
      <c r="T114" s="207">
        <f>T115+T132+T165+T170</f>
        <v>0.12911999999999998</v>
      </c>
      <c r="U114" s="12"/>
      <c r="V114" s="12"/>
      <c r="W114" s="12"/>
      <c r="X114" s="12"/>
      <c r="Y114" s="12"/>
      <c r="Z114" s="12"/>
      <c r="AA114" s="12"/>
      <c r="AB114" s="12"/>
      <c r="AC114" s="12"/>
      <c r="AD114" s="12"/>
      <c r="AE114" s="12"/>
      <c r="AR114" s="208" t="s">
        <v>81</v>
      </c>
      <c r="AT114" s="209" t="s">
        <v>70</v>
      </c>
      <c r="AU114" s="209" t="s">
        <v>71</v>
      </c>
      <c r="AY114" s="208" t="s">
        <v>144</v>
      </c>
      <c r="BK114" s="210">
        <f>BK115+BK132+BK165+BK170</f>
        <v>0</v>
      </c>
    </row>
    <row r="115" spans="1:63" s="12" customFormat="1" ht="22.8" customHeight="1">
      <c r="A115" s="12"/>
      <c r="B115" s="197"/>
      <c r="C115" s="198"/>
      <c r="D115" s="199" t="s">
        <v>70</v>
      </c>
      <c r="E115" s="211" t="s">
        <v>545</v>
      </c>
      <c r="F115" s="211" t="s">
        <v>647</v>
      </c>
      <c r="G115" s="198"/>
      <c r="H115" s="198"/>
      <c r="I115" s="201"/>
      <c r="J115" s="212">
        <f>BK115</f>
        <v>0</v>
      </c>
      <c r="K115" s="198"/>
      <c r="L115" s="203"/>
      <c r="M115" s="204"/>
      <c r="N115" s="205"/>
      <c r="O115" s="205"/>
      <c r="P115" s="206">
        <f>SUM(P116:P131)</f>
        <v>0</v>
      </c>
      <c r="Q115" s="205"/>
      <c r="R115" s="206">
        <f>SUM(R116:R131)</f>
        <v>0.01043</v>
      </c>
      <c r="S115" s="205"/>
      <c r="T115" s="207">
        <f>SUM(T116:T131)</f>
        <v>0</v>
      </c>
      <c r="U115" s="12"/>
      <c r="V115" s="12"/>
      <c r="W115" s="12"/>
      <c r="X115" s="12"/>
      <c r="Y115" s="12"/>
      <c r="Z115" s="12"/>
      <c r="AA115" s="12"/>
      <c r="AB115" s="12"/>
      <c r="AC115" s="12"/>
      <c r="AD115" s="12"/>
      <c r="AE115" s="12"/>
      <c r="AR115" s="208" t="s">
        <v>81</v>
      </c>
      <c r="AT115" s="209" t="s">
        <v>70</v>
      </c>
      <c r="AU115" s="209" t="s">
        <v>79</v>
      </c>
      <c r="AY115" s="208" t="s">
        <v>144</v>
      </c>
      <c r="BK115" s="210">
        <f>SUM(BK116:BK131)</f>
        <v>0</v>
      </c>
    </row>
    <row r="116" spans="1:65" s="2" customFormat="1" ht="16.5" customHeight="1">
      <c r="A116" s="39"/>
      <c r="B116" s="40"/>
      <c r="C116" s="213" t="s">
        <v>210</v>
      </c>
      <c r="D116" s="213" t="s">
        <v>147</v>
      </c>
      <c r="E116" s="214" t="s">
        <v>648</v>
      </c>
      <c r="F116" s="215" t="s">
        <v>649</v>
      </c>
      <c r="G116" s="216" t="s">
        <v>294</v>
      </c>
      <c r="H116" s="217">
        <v>3</v>
      </c>
      <c r="I116" s="218"/>
      <c r="J116" s="219">
        <f>ROUND(I116*H116,2)</f>
        <v>0</v>
      </c>
      <c r="K116" s="215" t="s">
        <v>151</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263</v>
      </c>
      <c r="AT116" s="224" t="s">
        <v>147</v>
      </c>
      <c r="AU116" s="224" t="s">
        <v>81</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263</v>
      </c>
      <c r="BM116" s="224" t="s">
        <v>650</v>
      </c>
    </row>
    <row r="117" spans="1:47" s="2" customFormat="1" ht="12">
      <c r="A117" s="39"/>
      <c r="B117" s="40"/>
      <c r="C117" s="41"/>
      <c r="D117" s="226" t="s">
        <v>154</v>
      </c>
      <c r="E117" s="41"/>
      <c r="F117" s="227" t="s">
        <v>651</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154</v>
      </c>
      <c r="AU117" s="18" t="s">
        <v>81</v>
      </c>
    </row>
    <row r="118" spans="1:65" s="2" customFormat="1" ht="16.5" customHeight="1">
      <c r="A118" s="39"/>
      <c r="B118" s="40"/>
      <c r="C118" s="213" t="s">
        <v>160</v>
      </c>
      <c r="D118" s="213" t="s">
        <v>147</v>
      </c>
      <c r="E118" s="214" t="s">
        <v>652</v>
      </c>
      <c r="F118" s="215" t="s">
        <v>653</v>
      </c>
      <c r="G118" s="216" t="s">
        <v>294</v>
      </c>
      <c r="H118" s="217">
        <v>1</v>
      </c>
      <c r="I118" s="218"/>
      <c r="J118" s="219">
        <f>ROUND(I118*H118,2)</f>
        <v>0</v>
      </c>
      <c r="K118" s="215" t="s">
        <v>151</v>
      </c>
      <c r="L118" s="45"/>
      <c r="M118" s="220" t="s">
        <v>19</v>
      </c>
      <c r="N118" s="221" t="s">
        <v>42</v>
      </c>
      <c r="O118" s="85"/>
      <c r="P118" s="222">
        <f>O118*H118</f>
        <v>0</v>
      </c>
      <c r="Q118" s="222">
        <v>0.00089</v>
      </c>
      <c r="R118" s="222">
        <f>Q118*H118</f>
        <v>0.00089</v>
      </c>
      <c r="S118" s="222">
        <v>0</v>
      </c>
      <c r="T118" s="223">
        <f>S118*H118</f>
        <v>0</v>
      </c>
      <c r="U118" s="39"/>
      <c r="V118" s="39"/>
      <c r="W118" s="39"/>
      <c r="X118" s="39"/>
      <c r="Y118" s="39"/>
      <c r="Z118" s="39"/>
      <c r="AA118" s="39"/>
      <c r="AB118" s="39"/>
      <c r="AC118" s="39"/>
      <c r="AD118" s="39"/>
      <c r="AE118" s="39"/>
      <c r="AR118" s="224" t="s">
        <v>263</v>
      </c>
      <c r="AT118" s="224" t="s">
        <v>147</v>
      </c>
      <c r="AU118" s="224" t="s">
        <v>81</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263</v>
      </c>
      <c r="BM118" s="224" t="s">
        <v>654</v>
      </c>
    </row>
    <row r="119" spans="1:47" s="2" customFormat="1" ht="12">
      <c r="A119" s="39"/>
      <c r="B119" s="40"/>
      <c r="C119" s="41"/>
      <c r="D119" s="226" t="s">
        <v>154</v>
      </c>
      <c r="E119" s="41"/>
      <c r="F119" s="227" t="s">
        <v>655</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154</v>
      </c>
      <c r="AU119" s="18" t="s">
        <v>81</v>
      </c>
    </row>
    <row r="120" spans="1:65" s="2" customFormat="1" ht="16.5" customHeight="1">
      <c r="A120" s="39"/>
      <c r="B120" s="40"/>
      <c r="C120" s="213" t="s">
        <v>228</v>
      </c>
      <c r="D120" s="213" t="s">
        <v>147</v>
      </c>
      <c r="E120" s="214" t="s">
        <v>656</v>
      </c>
      <c r="F120" s="215" t="s">
        <v>657</v>
      </c>
      <c r="G120" s="216" t="s">
        <v>294</v>
      </c>
      <c r="H120" s="217">
        <v>6</v>
      </c>
      <c r="I120" s="218"/>
      <c r="J120" s="219">
        <f>ROUND(I120*H120,2)</f>
        <v>0</v>
      </c>
      <c r="K120" s="215" t="s">
        <v>151</v>
      </c>
      <c r="L120" s="45"/>
      <c r="M120" s="220" t="s">
        <v>19</v>
      </c>
      <c r="N120" s="221" t="s">
        <v>42</v>
      </c>
      <c r="O120" s="85"/>
      <c r="P120" s="222">
        <f>O120*H120</f>
        <v>0</v>
      </c>
      <c r="Q120" s="222">
        <v>0.00052</v>
      </c>
      <c r="R120" s="222">
        <f>Q120*H120</f>
        <v>0.0031199999999999995</v>
      </c>
      <c r="S120" s="222">
        <v>0</v>
      </c>
      <c r="T120" s="223">
        <f>S120*H120</f>
        <v>0</v>
      </c>
      <c r="U120" s="39"/>
      <c r="V120" s="39"/>
      <c r="W120" s="39"/>
      <c r="X120" s="39"/>
      <c r="Y120" s="39"/>
      <c r="Z120" s="39"/>
      <c r="AA120" s="39"/>
      <c r="AB120" s="39"/>
      <c r="AC120" s="39"/>
      <c r="AD120" s="39"/>
      <c r="AE120" s="39"/>
      <c r="AR120" s="224" t="s">
        <v>263</v>
      </c>
      <c r="AT120" s="224" t="s">
        <v>147</v>
      </c>
      <c r="AU120" s="224" t="s">
        <v>81</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263</v>
      </c>
      <c r="BM120" s="224" t="s">
        <v>658</v>
      </c>
    </row>
    <row r="121" spans="1:47" s="2" customFormat="1" ht="12">
      <c r="A121" s="39"/>
      <c r="B121" s="40"/>
      <c r="C121" s="41"/>
      <c r="D121" s="226" t="s">
        <v>154</v>
      </c>
      <c r="E121" s="41"/>
      <c r="F121" s="227" t="s">
        <v>659</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154</v>
      </c>
      <c r="AU121" s="18" t="s">
        <v>81</v>
      </c>
    </row>
    <row r="122" spans="1:65" s="2" customFormat="1" ht="16.5" customHeight="1">
      <c r="A122" s="39"/>
      <c r="B122" s="40"/>
      <c r="C122" s="213" t="s">
        <v>234</v>
      </c>
      <c r="D122" s="213" t="s">
        <v>147</v>
      </c>
      <c r="E122" s="214" t="s">
        <v>660</v>
      </c>
      <c r="F122" s="215" t="s">
        <v>661</v>
      </c>
      <c r="G122" s="216" t="s">
        <v>237</v>
      </c>
      <c r="H122" s="217">
        <v>6</v>
      </c>
      <c r="I122" s="218"/>
      <c r="J122" s="219">
        <f>ROUND(I122*H122,2)</f>
        <v>0</v>
      </c>
      <c r="K122" s="215" t="s">
        <v>151</v>
      </c>
      <c r="L122" s="45"/>
      <c r="M122" s="220" t="s">
        <v>19</v>
      </c>
      <c r="N122" s="221" t="s">
        <v>42</v>
      </c>
      <c r="O122" s="85"/>
      <c r="P122" s="222">
        <f>O122*H122</f>
        <v>0</v>
      </c>
      <c r="Q122" s="222">
        <v>0.00059</v>
      </c>
      <c r="R122" s="222">
        <f>Q122*H122</f>
        <v>0.00354</v>
      </c>
      <c r="S122" s="222">
        <v>0</v>
      </c>
      <c r="T122" s="223">
        <f>S122*H122</f>
        <v>0</v>
      </c>
      <c r="U122" s="39"/>
      <c r="V122" s="39"/>
      <c r="W122" s="39"/>
      <c r="X122" s="39"/>
      <c r="Y122" s="39"/>
      <c r="Z122" s="39"/>
      <c r="AA122" s="39"/>
      <c r="AB122" s="39"/>
      <c r="AC122" s="39"/>
      <c r="AD122" s="39"/>
      <c r="AE122" s="39"/>
      <c r="AR122" s="224" t="s">
        <v>263</v>
      </c>
      <c r="AT122" s="224" t="s">
        <v>147</v>
      </c>
      <c r="AU122" s="224" t="s">
        <v>81</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263</v>
      </c>
      <c r="BM122" s="224" t="s">
        <v>662</v>
      </c>
    </row>
    <row r="123" spans="1:47" s="2" customFormat="1" ht="12">
      <c r="A123" s="39"/>
      <c r="B123" s="40"/>
      <c r="C123" s="41"/>
      <c r="D123" s="226" t="s">
        <v>154</v>
      </c>
      <c r="E123" s="41"/>
      <c r="F123" s="227" t="s">
        <v>663</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154</v>
      </c>
      <c r="AU123" s="18" t="s">
        <v>81</v>
      </c>
    </row>
    <row r="124" spans="1:65" s="2" customFormat="1" ht="16.5" customHeight="1">
      <c r="A124" s="39"/>
      <c r="B124" s="40"/>
      <c r="C124" s="213" t="s">
        <v>240</v>
      </c>
      <c r="D124" s="213" t="s">
        <v>147</v>
      </c>
      <c r="E124" s="214" t="s">
        <v>664</v>
      </c>
      <c r="F124" s="215" t="s">
        <v>665</v>
      </c>
      <c r="G124" s="216" t="s">
        <v>237</v>
      </c>
      <c r="H124" s="217">
        <v>6</v>
      </c>
      <c r="I124" s="218"/>
      <c r="J124" s="219">
        <f>ROUND(I124*H124,2)</f>
        <v>0</v>
      </c>
      <c r="K124" s="215" t="s">
        <v>151</v>
      </c>
      <c r="L124" s="45"/>
      <c r="M124" s="220" t="s">
        <v>19</v>
      </c>
      <c r="N124" s="221" t="s">
        <v>42</v>
      </c>
      <c r="O124" s="85"/>
      <c r="P124" s="222">
        <f>O124*H124</f>
        <v>0</v>
      </c>
      <c r="Q124" s="222">
        <v>0.00048</v>
      </c>
      <c r="R124" s="222">
        <f>Q124*H124</f>
        <v>0.00288</v>
      </c>
      <c r="S124" s="222">
        <v>0</v>
      </c>
      <c r="T124" s="223">
        <f>S124*H124</f>
        <v>0</v>
      </c>
      <c r="U124" s="39"/>
      <c r="V124" s="39"/>
      <c r="W124" s="39"/>
      <c r="X124" s="39"/>
      <c r="Y124" s="39"/>
      <c r="Z124" s="39"/>
      <c r="AA124" s="39"/>
      <c r="AB124" s="39"/>
      <c r="AC124" s="39"/>
      <c r="AD124" s="39"/>
      <c r="AE124" s="39"/>
      <c r="AR124" s="224" t="s">
        <v>263</v>
      </c>
      <c r="AT124" s="224" t="s">
        <v>147</v>
      </c>
      <c r="AU124" s="224" t="s">
        <v>81</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263</v>
      </c>
      <c r="BM124" s="224" t="s">
        <v>666</v>
      </c>
    </row>
    <row r="125" spans="1:47" s="2" customFormat="1" ht="12">
      <c r="A125" s="39"/>
      <c r="B125" s="40"/>
      <c r="C125" s="41"/>
      <c r="D125" s="226" t="s">
        <v>154</v>
      </c>
      <c r="E125" s="41"/>
      <c r="F125" s="227" t="s">
        <v>667</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154</v>
      </c>
      <c r="AU125" s="18" t="s">
        <v>81</v>
      </c>
    </row>
    <row r="126" spans="1:65" s="2" customFormat="1" ht="16.5" customHeight="1">
      <c r="A126" s="39"/>
      <c r="B126" s="40"/>
      <c r="C126" s="213" t="s">
        <v>246</v>
      </c>
      <c r="D126" s="213" t="s">
        <v>147</v>
      </c>
      <c r="E126" s="214" t="s">
        <v>668</v>
      </c>
      <c r="F126" s="215" t="s">
        <v>669</v>
      </c>
      <c r="G126" s="216" t="s">
        <v>294</v>
      </c>
      <c r="H126" s="217">
        <v>9</v>
      </c>
      <c r="I126" s="218"/>
      <c r="J126" s="219">
        <f>ROUND(I126*H126,2)</f>
        <v>0</v>
      </c>
      <c r="K126" s="215" t="s">
        <v>151</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263</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263</v>
      </c>
      <c r="BM126" s="224" t="s">
        <v>670</v>
      </c>
    </row>
    <row r="127" spans="1:47" s="2" customFormat="1" ht="12">
      <c r="A127" s="39"/>
      <c r="B127" s="40"/>
      <c r="C127" s="41"/>
      <c r="D127" s="226" t="s">
        <v>154</v>
      </c>
      <c r="E127" s="41"/>
      <c r="F127" s="227" t="s">
        <v>671</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pans="1:65" s="2" customFormat="1" ht="16.5" customHeight="1">
      <c r="A128" s="39"/>
      <c r="B128" s="40"/>
      <c r="C128" s="213" t="s">
        <v>251</v>
      </c>
      <c r="D128" s="213" t="s">
        <v>147</v>
      </c>
      <c r="E128" s="214" t="s">
        <v>672</v>
      </c>
      <c r="F128" s="215" t="s">
        <v>673</v>
      </c>
      <c r="G128" s="216" t="s">
        <v>237</v>
      </c>
      <c r="H128" s="217">
        <v>11</v>
      </c>
      <c r="I128" s="218"/>
      <c r="J128" s="219">
        <f>ROUND(I128*H128,2)</f>
        <v>0</v>
      </c>
      <c r="K128" s="215" t="s">
        <v>151</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263</v>
      </c>
      <c r="AT128" s="224" t="s">
        <v>147</v>
      </c>
      <c r="AU128" s="224" t="s">
        <v>81</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263</v>
      </c>
      <c r="BM128" s="224" t="s">
        <v>674</v>
      </c>
    </row>
    <row r="129" spans="1:47" s="2" customFormat="1" ht="12">
      <c r="A129" s="39"/>
      <c r="B129" s="40"/>
      <c r="C129" s="41"/>
      <c r="D129" s="226" t="s">
        <v>154</v>
      </c>
      <c r="E129" s="41"/>
      <c r="F129" s="227" t="s">
        <v>675</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154</v>
      </c>
      <c r="AU129" s="18" t="s">
        <v>81</v>
      </c>
    </row>
    <row r="130" spans="1:65" s="2" customFormat="1" ht="24.15" customHeight="1">
      <c r="A130" s="39"/>
      <c r="B130" s="40"/>
      <c r="C130" s="213" t="s">
        <v>8</v>
      </c>
      <c r="D130" s="213" t="s">
        <v>147</v>
      </c>
      <c r="E130" s="214" t="s">
        <v>676</v>
      </c>
      <c r="F130" s="215" t="s">
        <v>677</v>
      </c>
      <c r="G130" s="216" t="s">
        <v>231</v>
      </c>
      <c r="H130" s="217">
        <v>0.01</v>
      </c>
      <c r="I130" s="218"/>
      <c r="J130" s="219">
        <f>ROUND(I130*H130,2)</f>
        <v>0</v>
      </c>
      <c r="K130" s="215" t="s">
        <v>151</v>
      </c>
      <c r="L130" s="45"/>
      <c r="M130" s="220" t="s">
        <v>19</v>
      </c>
      <c r="N130" s="221" t="s">
        <v>42</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263</v>
      </c>
      <c r="AT130" s="224" t="s">
        <v>147</v>
      </c>
      <c r="AU130" s="224" t="s">
        <v>81</v>
      </c>
      <c r="AY130" s="18" t="s">
        <v>144</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263</v>
      </c>
      <c r="BM130" s="224" t="s">
        <v>678</v>
      </c>
    </row>
    <row r="131" spans="1:47" s="2" customFormat="1" ht="12">
      <c r="A131" s="39"/>
      <c r="B131" s="40"/>
      <c r="C131" s="41"/>
      <c r="D131" s="226" t="s">
        <v>154</v>
      </c>
      <c r="E131" s="41"/>
      <c r="F131" s="227" t="s">
        <v>679</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154</v>
      </c>
      <c r="AU131" s="18" t="s">
        <v>81</v>
      </c>
    </row>
    <row r="132" spans="1:63" s="12" customFormat="1" ht="22.8" customHeight="1">
      <c r="A132" s="12"/>
      <c r="B132" s="197"/>
      <c r="C132" s="198"/>
      <c r="D132" s="199" t="s">
        <v>70</v>
      </c>
      <c r="E132" s="211" t="s">
        <v>680</v>
      </c>
      <c r="F132" s="211" t="s">
        <v>681</v>
      </c>
      <c r="G132" s="198"/>
      <c r="H132" s="198"/>
      <c r="I132" s="201"/>
      <c r="J132" s="212">
        <f>BK132</f>
        <v>0</v>
      </c>
      <c r="K132" s="198"/>
      <c r="L132" s="203"/>
      <c r="M132" s="204"/>
      <c r="N132" s="205"/>
      <c r="O132" s="205"/>
      <c r="P132" s="206">
        <f>SUM(P133:P164)</f>
        <v>0</v>
      </c>
      <c r="Q132" s="205"/>
      <c r="R132" s="206">
        <f>SUM(R133:R164)</f>
        <v>0.13212000000000002</v>
      </c>
      <c r="S132" s="205"/>
      <c r="T132" s="207">
        <f>SUM(T133:T164)</f>
        <v>0.0032400000000000003</v>
      </c>
      <c r="U132" s="12"/>
      <c r="V132" s="12"/>
      <c r="W132" s="12"/>
      <c r="X132" s="12"/>
      <c r="Y132" s="12"/>
      <c r="Z132" s="12"/>
      <c r="AA132" s="12"/>
      <c r="AB132" s="12"/>
      <c r="AC132" s="12"/>
      <c r="AD132" s="12"/>
      <c r="AE132" s="12"/>
      <c r="AR132" s="208" t="s">
        <v>81</v>
      </c>
      <c r="AT132" s="209" t="s">
        <v>70</v>
      </c>
      <c r="AU132" s="209" t="s">
        <v>79</v>
      </c>
      <c r="AY132" s="208" t="s">
        <v>144</v>
      </c>
      <c r="BK132" s="210">
        <f>SUM(BK133:BK164)</f>
        <v>0</v>
      </c>
    </row>
    <row r="133" spans="1:65" s="2" customFormat="1" ht="16.5" customHeight="1">
      <c r="A133" s="39"/>
      <c r="B133" s="40"/>
      <c r="C133" s="213" t="s">
        <v>263</v>
      </c>
      <c r="D133" s="213" t="s">
        <v>147</v>
      </c>
      <c r="E133" s="214" t="s">
        <v>682</v>
      </c>
      <c r="F133" s="215" t="s">
        <v>683</v>
      </c>
      <c r="G133" s="216" t="s">
        <v>294</v>
      </c>
      <c r="H133" s="217">
        <v>9</v>
      </c>
      <c r="I133" s="218"/>
      <c r="J133" s="219">
        <f>ROUND(I133*H133,2)</f>
        <v>0</v>
      </c>
      <c r="K133" s="215" t="s">
        <v>151</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263</v>
      </c>
      <c r="AT133" s="224" t="s">
        <v>147</v>
      </c>
      <c r="AU133" s="224" t="s">
        <v>81</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263</v>
      </c>
      <c r="BM133" s="224" t="s">
        <v>684</v>
      </c>
    </row>
    <row r="134" spans="1:47" s="2" customFormat="1" ht="12">
      <c r="A134" s="39"/>
      <c r="B134" s="40"/>
      <c r="C134" s="41"/>
      <c r="D134" s="226" t="s">
        <v>154</v>
      </c>
      <c r="E134" s="41"/>
      <c r="F134" s="227" t="s">
        <v>685</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154</v>
      </c>
      <c r="AU134" s="18" t="s">
        <v>81</v>
      </c>
    </row>
    <row r="135" spans="1:65" s="2" customFormat="1" ht="16.5" customHeight="1">
      <c r="A135" s="39"/>
      <c r="B135" s="40"/>
      <c r="C135" s="213" t="s">
        <v>272</v>
      </c>
      <c r="D135" s="213" t="s">
        <v>147</v>
      </c>
      <c r="E135" s="214" t="s">
        <v>686</v>
      </c>
      <c r="F135" s="215" t="s">
        <v>687</v>
      </c>
      <c r="G135" s="216" t="s">
        <v>294</v>
      </c>
      <c r="H135" s="217">
        <v>9</v>
      </c>
      <c r="I135" s="218"/>
      <c r="J135" s="219">
        <f>ROUND(I135*H135,2)</f>
        <v>0</v>
      </c>
      <c r="K135" s="215" t="s">
        <v>151</v>
      </c>
      <c r="L135" s="45"/>
      <c r="M135" s="220" t="s">
        <v>19</v>
      </c>
      <c r="N135" s="221" t="s">
        <v>42</v>
      </c>
      <c r="O135" s="85"/>
      <c r="P135" s="222">
        <f>O135*H135</f>
        <v>0</v>
      </c>
      <c r="Q135" s="222">
        <v>4E-05</v>
      </c>
      <c r="R135" s="222">
        <f>Q135*H135</f>
        <v>0.00036</v>
      </c>
      <c r="S135" s="222">
        <v>0.00036</v>
      </c>
      <c r="T135" s="223">
        <f>S135*H135</f>
        <v>0.0032400000000000003</v>
      </c>
      <c r="U135" s="39"/>
      <c r="V135" s="39"/>
      <c r="W135" s="39"/>
      <c r="X135" s="39"/>
      <c r="Y135" s="39"/>
      <c r="Z135" s="39"/>
      <c r="AA135" s="39"/>
      <c r="AB135" s="39"/>
      <c r="AC135" s="39"/>
      <c r="AD135" s="39"/>
      <c r="AE135" s="39"/>
      <c r="AR135" s="224" t="s">
        <v>263</v>
      </c>
      <c r="AT135" s="224" t="s">
        <v>147</v>
      </c>
      <c r="AU135" s="224" t="s">
        <v>81</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263</v>
      </c>
      <c r="BM135" s="224" t="s">
        <v>688</v>
      </c>
    </row>
    <row r="136" spans="1:47" s="2" customFormat="1" ht="12">
      <c r="A136" s="39"/>
      <c r="B136" s="40"/>
      <c r="C136" s="41"/>
      <c r="D136" s="226" t="s">
        <v>154</v>
      </c>
      <c r="E136" s="41"/>
      <c r="F136" s="227" t="s">
        <v>689</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154</v>
      </c>
      <c r="AU136" s="18" t="s">
        <v>81</v>
      </c>
    </row>
    <row r="137" spans="1:65" s="2" customFormat="1" ht="16.5" customHeight="1">
      <c r="A137" s="39"/>
      <c r="B137" s="40"/>
      <c r="C137" s="213" t="s">
        <v>279</v>
      </c>
      <c r="D137" s="213" t="s">
        <v>147</v>
      </c>
      <c r="E137" s="214" t="s">
        <v>690</v>
      </c>
      <c r="F137" s="215" t="s">
        <v>691</v>
      </c>
      <c r="G137" s="216" t="s">
        <v>294</v>
      </c>
      <c r="H137" s="217">
        <v>18</v>
      </c>
      <c r="I137" s="218"/>
      <c r="J137" s="219">
        <f>ROUND(I137*H137,2)</f>
        <v>0</v>
      </c>
      <c r="K137" s="215" t="s">
        <v>151</v>
      </c>
      <c r="L137" s="45"/>
      <c r="M137" s="220" t="s">
        <v>19</v>
      </c>
      <c r="N137" s="221" t="s">
        <v>42</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263</v>
      </c>
      <c r="AT137" s="224" t="s">
        <v>147</v>
      </c>
      <c r="AU137" s="224" t="s">
        <v>81</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263</v>
      </c>
      <c r="BM137" s="224" t="s">
        <v>692</v>
      </c>
    </row>
    <row r="138" spans="1:47" s="2" customFormat="1" ht="12">
      <c r="A138" s="39"/>
      <c r="B138" s="40"/>
      <c r="C138" s="41"/>
      <c r="D138" s="226" t="s">
        <v>154</v>
      </c>
      <c r="E138" s="41"/>
      <c r="F138" s="227" t="s">
        <v>693</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154</v>
      </c>
      <c r="AU138" s="18" t="s">
        <v>81</v>
      </c>
    </row>
    <row r="139" spans="1:65" s="2" customFormat="1" ht="21.75" customHeight="1">
      <c r="A139" s="39"/>
      <c r="B139" s="40"/>
      <c r="C139" s="213" t="s">
        <v>284</v>
      </c>
      <c r="D139" s="213" t="s">
        <v>147</v>
      </c>
      <c r="E139" s="214" t="s">
        <v>694</v>
      </c>
      <c r="F139" s="215" t="s">
        <v>695</v>
      </c>
      <c r="G139" s="216" t="s">
        <v>237</v>
      </c>
      <c r="H139" s="217">
        <v>36</v>
      </c>
      <c r="I139" s="218"/>
      <c r="J139" s="219">
        <f>ROUND(I139*H139,2)</f>
        <v>0</v>
      </c>
      <c r="K139" s="215" t="s">
        <v>151</v>
      </c>
      <c r="L139" s="45"/>
      <c r="M139" s="220" t="s">
        <v>19</v>
      </c>
      <c r="N139" s="221" t="s">
        <v>42</v>
      </c>
      <c r="O139" s="85"/>
      <c r="P139" s="222">
        <f>O139*H139</f>
        <v>0</v>
      </c>
      <c r="Q139" s="222">
        <v>0.00084</v>
      </c>
      <c r="R139" s="222">
        <f>Q139*H139</f>
        <v>0.030240000000000003</v>
      </c>
      <c r="S139" s="222">
        <v>0</v>
      </c>
      <c r="T139" s="223">
        <f>S139*H139</f>
        <v>0</v>
      </c>
      <c r="U139" s="39"/>
      <c r="V139" s="39"/>
      <c r="W139" s="39"/>
      <c r="X139" s="39"/>
      <c r="Y139" s="39"/>
      <c r="Z139" s="39"/>
      <c r="AA139" s="39"/>
      <c r="AB139" s="39"/>
      <c r="AC139" s="39"/>
      <c r="AD139" s="39"/>
      <c r="AE139" s="39"/>
      <c r="AR139" s="224" t="s">
        <v>263</v>
      </c>
      <c r="AT139" s="224" t="s">
        <v>147</v>
      </c>
      <c r="AU139" s="224" t="s">
        <v>81</v>
      </c>
      <c r="AY139" s="18" t="s">
        <v>144</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263</v>
      </c>
      <c r="BM139" s="224" t="s">
        <v>696</v>
      </c>
    </row>
    <row r="140" spans="1:47" s="2" customFormat="1" ht="12">
      <c r="A140" s="39"/>
      <c r="B140" s="40"/>
      <c r="C140" s="41"/>
      <c r="D140" s="226" t="s">
        <v>154</v>
      </c>
      <c r="E140" s="41"/>
      <c r="F140" s="227" t="s">
        <v>697</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154</v>
      </c>
      <c r="AU140" s="18" t="s">
        <v>81</v>
      </c>
    </row>
    <row r="141" spans="1:65" s="2" customFormat="1" ht="21.75" customHeight="1">
      <c r="A141" s="39"/>
      <c r="B141" s="40"/>
      <c r="C141" s="213" t="s">
        <v>291</v>
      </c>
      <c r="D141" s="213" t="s">
        <v>147</v>
      </c>
      <c r="E141" s="214" t="s">
        <v>698</v>
      </c>
      <c r="F141" s="215" t="s">
        <v>699</v>
      </c>
      <c r="G141" s="216" t="s">
        <v>237</v>
      </c>
      <c r="H141" s="217">
        <v>30</v>
      </c>
      <c r="I141" s="218"/>
      <c r="J141" s="219">
        <f>ROUND(I141*H141,2)</f>
        <v>0</v>
      </c>
      <c r="K141" s="215" t="s">
        <v>151</v>
      </c>
      <c r="L141" s="45"/>
      <c r="M141" s="220" t="s">
        <v>19</v>
      </c>
      <c r="N141" s="221" t="s">
        <v>42</v>
      </c>
      <c r="O141" s="85"/>
      <c r="P141" s="222">
        <f>O141*H141</f>
        <v>0</v>
      </c>
      <c r="Q141" s="222">
        <v>0.00098</v>
      </c>
      <c r="R141" s="222">
        <f>Q141*H141</f>
        <v>0.0294</v>
      </c>
      <c r="S141" s="222">
        <v>0</v>
      </c>
      <c r="T141" s="223">
        <f>S141*H141</f>
        <v>0</v>
      </c>
      <c r="U141" s="39"/>
      <c r="V141" s="39"/>
      <c r="W141" s="39"/>
      <c r="X141" s="39"/>
      <c r="Y141" s="39"/>
      <c r="Z141" s="39"/>
      <c r="AA141" s="39"/>
      <c r="AB141" s="39"/>
      <c r="AC141" s="39"/>
      <c r="AD141" s="39"/>
      <c r="AE141" s="39"/>
      <c r="AR141" s="224" t="s">
        <v>263</v>
      </c>
      <c r="AT141" s="224" t="s">
        <v>147</v>
      </c>
      <c r="AU141" s="224" t="s">
        <v>81</v>
      </c>
      <c r="AY141" s="18" t="s">
        <v>144</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263</v>
      </c>
      <c r="BM141" s="224" t="s">
        <v>700</v>
      </c>
    </row>
    <row r="142" spans="1:47" s="2" customFormat="1" ht="12">
      <c r="A142" s="39"/>
      <c r="B142" s="40"/>
      <c r="C142" s="41"/>
      <c r="D142" s="226" t="s">
        <v>154</v>
      </c>
      <c r="E142" s="41"/>
      <c r="F142" s="227" t="s">
        <v>701</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154</v>
      </c>
      <c r="AU142" s="18" t="s">
        <v>81</v>
      </c>
    </row>
    <row r="143" spans="1:65" s="2" customFormat="1" ht="24.15" customHeight="1">
      <c r="A143" s="39"/>
      <c r="B143" s="40"/>
      <c r="C143" s="213" t="s">
        <v>7</v>
      </c>
      <c r="D143" s="213" t="s">
        <v>147</v>
      </c>
      <c r="E143" s="214" t="s">
        <v>702</v>
      </c>
      <c r="F143" s="215" t="s">
        <v>703</v>
      </c>
      <c r="G143" s="216" t="s">
        <v>237</v>
      </c>
      <c r="H143" s="217">
        <v>18</v>
      </c>
      <c r="I143" s="218"/>
      <c r="J143" s="219">
        <f>ROUND(I143*H143,2)</f>
        <v>0</v>
      </c>
      <c r="K143" s="215" t="s">
        <v>151</v>
      </c>
      <c r="L143" s="45"/>
      <c r="M143" s="220" t="s">
        <v>19</v>
      </c>
      <c r="N143" s="221" t="s">
        <v>42</v>
      </c>
      <c r="O143" s="85"/>
      <c r="P143" s="222">
        <f>O143*H143</f>
        <v>0</v>
      </c>
      <c r="Q143" s="222">
        <v>4E-05</v>
      </c>
      <c r="R143" s="222">
        <f>Q143*H143</f>
        <v>0.00072</v>
      </c>
      <c r="S143" s="222">
        <v>0</v>
      </c>
      <c r="T143" s="223">
        <f>S143*H143</f>
        <v>0</v>
      </c>
      <c r="U143" s="39"/>
      <c r="V143" s="39"/>
      <c r="W143" s="39"/>
      <c r="X143" s="39"/>
      <c r="Y143" s="39"/>
      <c r="Z143" s="39"/>
      <c r="AA143" s="39"/>
      <c r="AB143" s="39"/>
      <c r="AC143" s="39"/>
      <c r="AD143" s="39"/>
      <c r="AE143" s="39"/>
      <c r="AR143" s="224" t="s">
        <v>263</v>
      </c>
      <c r="AT143" s="224" t="s">
        <v>147</v>
      </c>
      <c r="AU143" s="224" t="s">
        <v>81</v>
      </c>
      <c r="AY143" s="18" t="s">
        <v>144</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263</v>
      </c>
      <c r="BM143" s="224" t="s">
        <v>704</v>
      </c>
    </row>
    <row r="144" spans="1:47" s="2" customFormat="1" ht="12">
      <c r="A144" s="39"/>
      <c r="B144" s="40"/>
      <c r="C144" s="41"/>
      <c r="D144" s="226" t="s">
        <v>154</v>
      </c>
      <c r="E144" s="41"/>
      <c r="F144" s="227" t="s">
        <v>705</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154</v>
      </c>
      <c r="AU144" s="18" t="s">
        <v>81</v>
      </c>
    </row>
    <row r="145" spans="1:65" s="2" customFormat="1" ht="24.15" customHeight="1">
      <c r="A145" s="39"/>
      <c r="B145" s="40"/>
      <c r="C145" s="213" t="s">
        <v>304</v>
      </c>
      <c r="D145" s="213" t="s">
        <v>147</v>
      </c>
      <c r="E145" s="214" t="s">
        <v>706</v>
      </c>
      <c r="F145" s="215" t="s">
        <v>707</v>
      </c>
      <c r="G145" s="216" t="s">
        <v>237</v>
      </c>
      <c r="H145" s="217">
        <v>18</v>
      </c>
      <c r="I145" s="218"/>
      <c r="J145" s="219">
        <f>ROUND(I145*H145,2)</f>
        <v>0</v>
      </c>
      <c r="K145" s="215" t="s">
        <v>151</v>
      </c>
      <c r="L145" s="45"/>
      <c r="M145" s="220" t="s">
        <v>19</v>
      </c>
      <c r="N145" s="221" t="s">
        <v>42</v>
      </c>
      <c r="O145" s="85"/>
      <c r="P145" s="222">
        <f>O145*H145</f>
        <v>0</v>
      </c>
      <c r="Q145" s="222">
        <v>5E-05</v>
      </c>
      <c r="R145" s="222">
        <f>Q145*H145</f>
        <v>0.0009000000000000001</v>
      </c>
      <c r="S145" s="222">
        <v>0</v>
      </c>
      <c r="T145" s="223">
        <f>S145*H145</f>
        <v>0</v>
      </c>
      <c r="U145" s="39"/>
      <c r="V145" s="39"/>
      <c r="W145" s="39"/>
      <c r="X145" s="39"/>
      <c r="Y145" s="39"/>
      <c r="Z145" s="39"/>
      <c r="AA145" s="39"/>
      <c r="AB145" s="39"/>
      <c r="AC145" s="39"/>
      <c r="AD145" s="39"/>
      <c r="AE145" s="39"/>
      <c r="AR145" s="224" t="s">
        <v>263</v>
      </c>
      <c r="AT145" s="224" t="s">
        <v>147</v>
      </c>
      <c r="AU145" s="224" t="s">
        <v>81</v>
      </c>
      <c r="AY145" s="18" t="s">
        <v>144</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263</v>
      </c>
      <c r="BM145" s="224" t="s">
        <v>708</v>
      </c>
    </row>
    <row r="146" spans="1:47" s="2" customFormat="1" ht="12">
      <c r="A146" s="39"/>
      <c r="B146" s="40"/>
      <c r="C146" s="41"/>
      <c r="D146" s="226" t="s">
        <v>154</v>
      </c>
      <c r="E146" s="41"/>
      <c r="F146" s="227" t="s">
        <v>709</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154</v>
      </c>
      <c r="AU146" s="18" t="s">
        <v>81</v>
      </c>
    </row>
    <row r="147" spans="1:65" s="2" customFormat="1" ht="24.15" customHeight="1">
      <c r="A147" s="39"/>
      <c r="B147" s="40"/>
      <c r="C147" s="213" t="s">
        <v>309</v>
      </c>
      <c r="D147" s="213" t="s">
        <v>147</v>
      </c>
      <c r="E147" s="214" t="s">
        <v>710</v>
      </c>
      <c r="F147" s="215" t="s">
        <v>711</v>
      </c>
      <c r="G147" s="216" t="s">
        <v>237</v>
      </c>
      <c r="H147" s="217">
        <v>10</v>
      </c>
      <c r="I147" s="218"/>
      <c r="J147" s="219">
        <f>ROUND(I147*H147,2)</f>
        <v>0</v>
      </c>
      <c r="K147" s="215" t="s">
        <v>151</v>
      </c>
      <c r="L147" s="45"/>
      <c r="M147" s="220" t="s">
        <v>19</v>
      </c>
      <c r="N147" s="221" t="s">
        <v>42</v>
      </c>
      <c r="O147" s="85"/>
      <c r="P147" s="222">
        <f>O147*H147</f>
        <v>0</v>
      </c>
      <c r="Q147" s="222">
        <v>7E-05</v>
      </c>
      <c r="R147" s="222">
        <f>Q147*H147</f>
        <v>0.0006999999999999999</v>
      </c>
      <c r="S147" s="222">
        <v>0</v>
      </c>
      <c r="T147" s="223">
        <f>S147*H147</f>
        <v>0</v>
      </c>
      <c r="U147" s="39"/>
      <c r="V147" s="39"/>
      <c r="W147" s="39"/>
      <c r="X147" s="39"/>
      <c r="Y147" s="39"/>
      <c r="Z147" s="39"/>
      <c r="AA147" s="39"/>
      <c r="AB147" s="39"/>
      <c r="AC147" s="39"/>
      <c r="AD147" s="39"/>
      <c r="AE147" s="39"/>
      <c r="AR147" s="224" t="s">
        <v>263</v>
      </c>
      <c r="AT147" s="224" t="s">
        <v>147</v>
      </c>
      <c r="AU147" s="224" t="s">
        <v>81</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263</v>
      </c>
      <c r="BM147" s="224" t="s">
        <v>712</v>
      </c>
    </row>
    <row r="148" spans="1:47" s="2" customFormat="1" ht="12">
      <c r="A148" s="39"/>
      <c r="B148" s="40"/>
      <c r="C148" s="41"/>
      <c r="D148" s="226" t="s">
        <v>154</v>
      </c>
      <c r="E148" s="41"/>
      <c r="F148" s="227" t="s">
        <v>713</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154</v>
      </c>
      <c r="AU148" s="18" t="s">
        <v>81</v>
      </c>
    </row>
    <row r="149" spans="1:65" s="2" customFormat="1" ht="33" customHeight="1">
      <c r="A149" s="39"/>
      <c r="B149" s="40"/>
      <c r="C149" s="213" t="s">
        <v>315</v>
      </c>
      <c r="D149" s="213" t="s">
        <v>147</v>
      </c>
      <c r="E149" s="214" t="s">
        <v>714</v>
      </c>
      <c r="F149" s="215" t="s">
        <v>715</v>
      </c>
      <c r="G149" s="216" t="s">
        <v>237</v>
      </c>
      <c r="H149" s="217">
        <v>20</v>
      </c>
      <c r="I149" s="218"/>
      <c r="J149" s="219">
        <f>ROUND(I149*H149,2)</f>
        <v>0</v>
      </c>
      <c r="K149" s="215" t="s">
        <v>151</v>
      </c>
      <c r="L149" s="45"/>
      <c r="M149" s="220" t="s">
        <v>19</v>
      </c>
      <c r="N149" s="221" t="s">
        <v>42</v>
      </c>
      <c r="O149" s="85"/>
      <c r="P149" s="222">
        <f>O149*H149</f>
        <v>0</v>
      </c>
      <c r="Q149" s="222">
        <v>0.00012</v>
      </c>
      <c r="R149" s="222">
        <f>Q149*H149</f>
        <v>0.0024000000000000002</v>
      </c>
      <c r="S149" s="222">
        <v>0</v>
      </c>
      <c r="T149" s="223">
        <f>S149*H149</f>
        <v>0</v>
      </c>
      <c r="U149" s="39"/>
      <c r="V149" s="39"/>
      <c r="W149" s="39"/>
      <c r="X149" s="39"/>
      <c r="Y149" s="39"/>
      <c r="Z149" s="39"/>
      <c r="AA149" s="39"/>
      <c r="AB149" s="39"/>
      <c r="AC149" s="39"/>
      <c r="AD149" s="39"/>
      <c r="AE149" s="39"/>
      <c r="AR149" s="224" t="s">
        <v>263</v>
      </c>
      <c r="AT149" s="224" t="s">
        <v>147</v>
      </c>
      <c r="AU149" s="224" t="s">
        <v>81</v>
      </c>
      <c r="AY149" s="18" t="s">
        <v>144</v>
      </c>
      <c r="BE149" s="225">
        <f>IF(N149="základní",J149,0)</f>
        <v>0</v>
      </c>
      <c r="BF149" s="225">
        <f>IF(N149="snížená",J149,0)</f>
        <v>0</v>
      </c>
      <c r="BG149" s="225">
        <f>IF(N149="zákl. přenesená",J149,0)</f>
        <v>0</v>
      </c>
      <c r="BH149" s="225">
        <f>IF(N149="sníž. přenesená",J149,0)</f>
        <v>0</v>
      </c>
      <c r="BI149" s="225">
        <f>IF(N149="nulová",J149,0)</f>
        <v>0</v>
      </c>
      <c r="BJ149" s="18" t="s">
        <v>79</v>
      </c>
      <c r="BK149" s="225">
        <f>ROUND(I149*H149,2)</f>
        <v>0</v>
      </c>
      <c r="BL149" s="18" t="s">
        <v>263</v>
      </c>
      <c r="BM149" s="224" t="s">
        <v>716</v>
      </c>
    </row>
    <row r="150" spans="1:47" s="2" customFormat="1" ht="12">
      <c r="A150" s="39"/>
      <c r="B150" s="40"/>
      <c r="C150" s="41"/>
      <c r="D150" s="226" t="s">
        <v>154</v>
      </c>
      <c r="E150" s="41"/>
      <c r="F150" s="227" t="s">
        <v>717</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154</v>
      </c>
      <c r="AU150" s="18" t="s">
        <v>81</v>
      </c>
    </row>
    <row r="151" spans="1:65" s="2" customFormat="1" ht="16.5" customHeight="1">
      <c r="A151" s="39"/>
      <c r="B151" s="40"/>
      <c r="C151" s="213" t="s">
        <v>319</v>
      </c>
      <c r="D151" s="213" t="s">
        <v>147</v>
      </c>
      <c r="E151" s="214" t="s">
        <v>718</v>
      </c>
      <c r="F151" s="215" t="s">
        <v>719</v>
      </c>
      <c r="G151" s="216" t="s">
        <v>237</v>
      </c>
      <c r="H151" s="217">
        <v>30</v>
      </c>
      <c r="I151" s="218"/>
      <c r="J151" s="219">
        <f>ROUND(I151*H151,2)</f>
        <v>0</v>
      </c>
      <c r="K151" s="215" t="s">
        <v>151</v>
      </c>
      <c r="L151" s="45"/>
      <c r="M151" s="220" t="s">
        <v>19</v>
      </c>
      <c r="N151" s="221" t="s">
        <v>42</v>
      </c>
      <c r="O151" s="85"/>
      <c r="P151" s="222">
        <f>O151*H151</f>
        <v>0</v>
      </c>
      <c r="Q151" s="222">
        <v>0.00162</v>
      </c>
      <c r="R151" s="222">
        <f>Q151*H151</f>
        <v>0.0486</v>
      </c>
      <c r="S151" s="222">
        <v>0</v>
      </c>
      <c r="T151" s="223">
        <f>S151*H151</f>
        <v>0</v>
      </c>
      <c r="U151" s="39"/>
      <c r="V151" s="39"/>
      <c r="W151" s="39"/>
      <c r="X151" s="39"/>
      <c r="Y151" s="39"/>
      <c r="Z151" s="39"/>
      <c r="AA151" s="39"/>
      <c r="AB151" s="39"/>
      <c r="AC151" s="39"/>
      <c r="AD151" s="39"/>
      <c r="AE151" s="39"/>
      <c r="AR151" s="224" t="s">
        <v>263</v>
      </c>
      <c r="AT151" s="224" t="s">
        <v>147</v>
      </c>
      <c r="AU151" s="224" t="s">
        <v>81</v>
      </c>
      <c r="AY151" s="18" t="s">
        <v>144</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263</v>
      </c>
      <c r="BM151" s="224" t="s">
        <v>720</v>
      </c>
    </row>
    <row r="152" spans="1:47" s="2" customFormat="1" ht="12">
      <c r="A152" s="39"/>
      <c r="B152" s="40"/>
      <c r="C152" s="41"/>
      <c r="D152" s="226" t="s">
        <v>154</v>
      </c>
      <c r="E152" s="41"/>
      <c r="F152" s="227" t="s">
        <v>721</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154</v>
      </c>
      <c r="AU152" s="18" t="s">
        <v>81</v>
      </c>
    </row>
    <row r="153" spans="1:65" s="2" customFormat="1" ht="16.5" customHeight="1">
      <c r="A153" s="39"/>
      <c r="B153" s="40"/>
      <c r="C153" s="213" t="s">
        <v>323</v>
      </c>
      <c r="D153" s="213" t="s">
        <v>147</v>
      </c>
      <c r="E153" s="214" t="s">
        <v>722</v>
      </c>
      <c r="F153" s="215" t="s">
        <v>723</v>
      </c>
      <c r="G153" s="216" t="s">
        <v>294</v>
      </c>
      <c r="H153" s="217">
        <v>18</v>
      </c>
      <c r="I153" s="218"/>
      <c r="J153" s="219">
        <f>ROUND(I153*H153,2)</f>
        <v>0</v>
      </c>
      <c r="K153" s="215" t="s">
        <v>151</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263</v>
      </c>
      <c r="AT153" s="224" t="s">
        <v>147</v>
      </c>
      <c r="AU153" s="224" t="s">
        <v>81</v>
      </c>
      <c r="AY153" s="18" t="s">
        <v>144</v>
      </c>
      <c r="BE153" s="225">
        <f>IF(N153="základní",J153,0)</f>
        <v>0</v>
      </c>
      <c r="BF153" s="225">
        <f>IF(N153="snížená",J153,0)</f>
        <v>0</v>
      </c>
      <c r="BG153" s="225">
        <f>IF(N153="zákl. přenesená",J153,0)</f>
        <v>0</v>
      </c>
      <c r="BH153" s="225">
        <f>IF(N153="sníž. přenesená",J153,0)</f>
        <v>0</v>
      </c>
      <c r="BI153" s="225">
        <f>IF(N153="nulová",J153,0)</f>
        <v>0</v>
      </c>
      <c r="BJ153" s="18" t="s">
        <v>79</v>
      </c>
      <c r="BK153" s="225">
        <f>ROUND(I153*H153,2)</f>
        <v>0</v>
      </c>
      <c r="BL153" s="18" t="s">
        <v>263</v>
      </c>
      <c r="BM153" s="224" t="s">
        <v>724</v>
      </c>
    </row>
    <row r="154" spans="1:47" s="2" customFormat="1" ht="12">
      <c r="A154" s="39"/>
      <c r="B154" s="40"/>
      <c r="C154" s="41"/>
      <c r="D154" s="226" t="s">
        <v>154</v>
      </c>
      <c r="E154" s="41"/>
      <c r="F154" s="227" t="s">
        <v>725</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154</v>
      </c>
      <c r="AU154" s="18" t="s">
        <v>81</v>
      </c>
    </row>
    <row r="155" spans="1:65" s="2" customFormat="1" ht="16.5" customHeight="1">
      <c r="A155" s="39"/>
      <c r="B155" s="40"/>
      <c r="C155" s="213" t="s">
        <v>331</v>
      </c>
      <c r="D155" s="213" t="s">
        <v>147</v>
      </c>
      <c r="E155" s="214" t="s">
        <v>726</v>
      </c>
      <c r="F155" s="215" t="s">
        <v>727</v>
      </c>
      <c r="G155" s="216" t="s">
        <v>294</v>
      </c>
      <c r="H155" s="217">
        <v>18</v>
      </c>
      <c r="I155" s="218"/>
      <c r="J155" s="219">
        <f>ROUND(I155*H155,2)</f>
        <v>0</v>
      </c>
      <c r="K155" s="215" t="s">
        <v>151</v>
      </c>
      <c r="L155" s="45"/>
      <c r="M155" s="220" t="s">
        <v>19</v>
      </c>
      <c r="N155" s="221" t="s">
        <v>42</v>
      </c>
      <c r="O155" s="85"/>
      <c r="P155" s="222">
        <f>O155*H155</f>
        <v>0</v>
      </c>
      <c r="Q155" s="222">
        <v>0.00013</v>
      </c>
      <c r="R155" s="222">
        <f>Q155*H155</f>
        <v>0.0023399999999999996</v>
      </c>
      <c r="S155" s="222">
        <v>0</v>
      </c>
      <c r="T155" s="223">
        <f>S155*H155</f>
        <v>0</v>
      </c>
      <c r="U155" s="39"/>
      <c r="V155" s="39"/>
      <c r="W155" s="39"/>
      <c r="X155" s="39"/>
      <c r="Y155" s="39"/>
      <c r="Z155" s="39"/>
      <c r="AA155" s="39"/>
      <c r="AB155" s="39"/>
      <c r="AC155" s="39"/>
      <c r="AD155" s="39"/>
      <c r="AE155" s="39"/>
      <c r="AR155" s="224" t="s">
        <v>263</v>
      </c>
      <c r="AT155" s="224" t="s">
        <v>147</v>
      </c>
      <c r="AU155" s="224" t="s">
        <v>81</v>
      </c>
      <c r="AY155" s="18" t="s">
        <v>144</v>
      </c>
      <c r="BE155" s="225">
        <f>IF(N155="základní",J155,0)</f>
        <v>0</v>
      </c>
      <c r="BF155" s="225">
        <f>IF(N155="snížená",J155,0)</f>
        <v>0</v>
      </c>
      <c r="BG155" s="225">
        <f>IF(N155="zákl. přenesená",J155,0)</f>
        <v>0</v>
      </c>
      <c r="BH155" s="225">
        <f>IF(N155="sníž. přenesená",J155,0)</f>
        <v>0</v>
      </c>
      <c r="BI155" s="225">
        <f>IF(N155="nulová",J155,0)</f>
        <v>0</v>
      </c>
      <c r="BJ155" s="18" t="s">
        <v>79</v>
      </c>
      <c r="BK155" s="225">
        <f>ROUND(I155*H155,2)</f>
        <v>0</v>
      </c>
      <c r="BL155" s="18" t="s">
        <v>263</v>
      </c>
      <c r="BM155" s="224" t="s">
        <v>728</v>
      </c>
    </row>
    <row r="156" spans="1:47" s="2" customFormat="1" ht="12">
      <c r="A156" s="39"/>
      <c r="B156" s="40"/>
      <c r="C156" s="41"/>
      <c r="D156" s="226" t="s">
        <v>154</v>
      </c>
      <c r="E156" s="41"/>
      <c r="F156" s="227" t="s">
        <v>729</v>
      </c>
      <c r="G156" s="41"/>
      <c r="H156" s="41"/>
      <c r="I156" s="228"/>
      <c r="J156" s="41"/>
      <c r="K156" s="41"/>
      <c r="L156" s="45"/>
      <c r="M156" s="229"/>
      <c r="N156" s="230"/>
      <c r="O156" s="85"/>
      <c r="P156" s="85"/>
      <c r="Q156" s="85"/>
      <c r="R156" s="85"/>
      <c r="S156" s="85"/>
      <c r="T156" s="86"/>
      <c r="U156" s="39"/>
      <c r="V156" s="39"/>
      <c r="W156" s="39"/>
      <c r="X156" s="39"/>
      <c r="Y156" s="39"/>
      <c r="Z156" s="39"/>
      <c r="AA156" s="39"/>
      <c r="AB156" s="39"/>
      <c r="AC156" s="39"/>
      <c r="AD156" s="39"/>
      <c r="AE156" s="39"/>
      <c r="AT156" s="18" t="s">
        <v>154</v>
      </c>
      <c r="AU156" s="18" t="s">
        <v>81</v>
      </c>
    </row>
    <row r="157" spans="1:65" s="2" customFormat="1" ht="16.5" customHeight="1">
      <c r="A157" s="39"/>
      <c r="B157" s="40"/>
      <c r="C157" s="213" t="s">
        <v>339</v>
      </c>
      <c r="D157" s="213" t="s">
        <v>147</v>
      </c>
      <c r="E157" s="214" t="s">
        <v>730</v>
      </c>
      <c r="F157" s="215" t="s">
        <v>731</v>
      </c>
      <c r="G157" s="216" t="s">
        <v>294</v>
      </c>
      <c r="H157" s="217">
        <v>6</v>
      </c>
      <c r="I157" s="218"/>
      <c r="J157" s="219">
        <f>ROUND(I157*H157,2)</f>
        <v>0</v>
      </c>
      <c r="K157" s="215" t="s">
        <v>151</v>
      </c>
      <c r="L157" s="45"/>
      <c r="M157" s="220" t="s">
        <v>19</v>
      </c>
      <c r="N157" s="221" t="s">
        <v>42</v>
      </c>
      <c r="O157" s="85"/>
      <c r="P157" s="222">
        <f>O157*H157</f>
        <v>0</v>
      </c>
      <c r="Q157" s="222">
        <v>0.00021</v>
      </c>
      <c r="R157" s="222">
        <f>Q157*H157</f>
        <v>0.00126</v>
      </c>
      <c r="S157" s="222">
        <v>0</v>
      </c>
      <c r="T157" s="223">
        <f>S157*H157</f>
        <v>0</v>
      </c>
      <c r="U157" s="39"/>
      <c r="V157" s="39"/>
      <c r="W157" s="39"/>
      <c r="X157" s="39"/>
      <c r="Y157" s="39"/>
      <c r="Z157" s="39"/>
      <c r="AA157" s="39"/>
      <c r="AB157" s="39"/>
      <c r="AC157" s="39"/>
      <c r="AD157" s="39"/>
      <c r="AE157" s="39"/>
      <c r="AR157" s="224" t="s">
        <v>263</v>
      </c>
      <c r="AT157" s="224" t="s">
        <v>147</v>
      </c>
      <c r="AU157" s="224" t="s">
        <v>81</v>
      </c>
      <c r="AY157" s="18" t="s">
        <v>144</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263</v>
      </c>
      <c r="BM157" s="224" t="s">
        <v>732</v>
      </c>
    </row>
    <row r="158" spans="1:47" s="2" customFormat="1" ht="12">
      <c r="A158" s="39"/>
      <c r="B158" s="40"/>
      <c r="C158" s="41"/>
      <c r="D158" s="226" t="s">
        <v>154</v>
      </c>
      <c r="E158" s="41"/>
      <c r="F158" s="227" t="s">
        <v>733</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154</v>
      </c>
      <c r="AU158" s="18" t="s">
        <v>81</v>
      </c>
    </row>
    <row r="159" spans="1:65" s="2" customFormat="1" ht="24.15" customHeight="1">
      <c r="A159" s="39"/>
      <c r="B159" s="40"/>
      <c r="C159" s="213" t="s">
        <v>346</v>
      </c>
      <c r="D159" s="213" t="s">
        <v>147</v>
      </c>
      <c r="E159" s="214" t="s">
        <v>734</v>
      </c>
      <c r="F159" s="215" t="s">
        <v>735</v>
      </c>
      <c r="G159" s="216" t="s">
        <v>237</v>
      </c>
      <c r="H159" s="217">
        <v>76</v>
      </c>
      <c r="I159" s="218"/>
      <c r="J159" s="219">
        <f>ROUND(I159*H159,2)</f>
        <v>0</v>
      </c>
      <c r="K159" s="215" t="s">
        <v>151</v>
      </c>
      <c r="L159" s="45"/>
      <c r="M159" s="220" t="s">
        <v>19</v>
      </c>
      <c r="N159" s="221" t="s">
        <v>42</v>
      </c>
      <c r="O159" s="85"/>
      <c r="P159" s="222">
        <f>O159*H159</f>
        <v>0</v>
      </c>
      <c r="Q159" s="222">
        <v>0.00019</v>
      </c>
      <c r="R159" s="222">
        <f>Q159*H159</f>
        <v>0.014440000000000001</v>
      </c>
      <c r="S159" s="222">
        <v>0</v>
      </c>
      <c r="T159" s="223">
        <f>S159*H159</f>
        <v>0</v>
      </c>
      <c r="U159" s="39"/>
      <c r="V159" s="39"/>
      <c r="W159" s="39"/>
      <c r="X159" s="39"/>
      <c r="Y159" s="39"/>
      <c r="Z159" s="39"/>
      <c r="AA159" s="39"/>
      <c r="AB159" s="39"/>
      <c r="AC159" s="39"/>
      <c r="AD159" s="39"/>
      <c r="AE159" s="39"/>
      <c r="AR159" s="224" t="s">
        <v>263</v>
      </c>
      <c r="AT159" s="224" t="s">
        <v>147</v>
      </c>
      <c r="AU159" s="224" t="s">
        <v>81</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263</v>
      </c>
      <c r="BM159" s="224" t="s">
        <v>736</v>
      </c>
    </row>
    <row r="160" spans="1:47" s="2" customFormat="1" ht="12">
      <c r="A160" s="39"/>
      <c r="B160" s="40"/>
      <c r="C160" s="41"/>
      <c r="D160" s="226" t="s">
        <v>154</v>
      </c>
      <c r="E160" s="41"/>
      <c r="F160" s="227" t="s">
        <v>737</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154</v>
      </c>
      <c r="AU160" s="18" t="s">
        <v>81</v>
      </c>
    </row>
    <row r="161" spans="1:65" s="2" customFormat="1" ht="21.75" customHeight="1">
      <c r="A161" s="39"/>
      <c r="B161" s="40"/>
      <c r="C161" s="213" t="s">
        <v>351</v>
      </c>
      <c r="D161" s="213" t="s">
        <v>147</v>
      </c>
      <c r="E161" s="214" t="s">
        <v>738</v>
      </c>
      <c r="F161" s="215" t="s">
        <v>739</v>
      </c>
      <c r="G161" s="216" t="s">
        <v>237</v>
      </c>
      <c r="H161" s="217">
        <v>76</v>
      </c>
      <c r="I161" s="218"/>
      <c r="J161" s="219">
        <f>ROUND(I161*H161,2)</f>
        <v>0</v>
      </c>
      <c r="K161" s="215" t="s">
        <v>151</v>
      </c>
      <c r="L161" s="45"/>
      <c r="M161" s="220" t="s">
        <v>19</v>
      </c>
      <c r="N161" s="221" t="s">
        <v>42</v>
      </c>
      <c r="O161" s="85"/>
      <c r="P161" s="222">
        <f>O161*H161</f>
        <v>0</v>
      </c>
      <c r="Q161" s="222">
        <v>1E-05</v>
      </c>
      <c r="R161" s="222">
        <f>Q161*H161</f>
        <v>0.00076</v>
      </c>
      <c r="S161" s="222">
        <v>0</v>
      </c>
      <c r="T161" s="223">
        <f>S161*H161</f>
        <v>0</v>
      </c>
      <c r="U161" s="39"/>
      <c r="V161" s="39"/>
      <c r="W161" s="39"/>
      <c r="X161" s="39"/>
      <c r="Y161" s="39"/>
      <c r="Z161" s="39"/>
      <c r="AA161" s="39"/>
      <c r="AB161" s="39"/>
      <c r="AC161" s="39"/>
      <c r="AD161" s="39"/>
      <c r="AE161" s="39"/>
      <c r="AR161" s="224" t="s">
        <v>263</v>
      </c>
      <c r="AT161" s="224" t="s">
        <v>147</v>
      </c>
      <c r="AU161" s="224" t="s">
        <v>81</v>
      </c>
      <c r="AY161" s="18" t="s">
        <v>144</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263</v>
      </c>
      <c r="BM161" s="224" t="s">
        <v>740</v>
      </c>
    </row>
    <row r="162" spans="1:47" s="2" customFormat="1" ht="12">
      <c r="A162" s="39"/>
      <c r="B162" s="40"/>
      <c r="C162" s="41"/>
      <c r="D162" s="226" t="s">
        <v>154</v>
      </c>
      <c r="E162" s="41"/>
      <c r="F162" s="227" t="s">
        <v>741</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154</v>
      </c>
      <c r="AU162" s="18" t="s">
        <v>81</v>
      </c>
    </row>
    <row r="163" spans="1:65" s="2" customFormat="1" ht="24.15" customHeight="1">
      <c r="A163" s="39"/>
      <c r="B163" s="40"/>
      <c r="C163" s="213" t="s">
        <v>439</v>
      </c>
      <c r="D163" s="213" t="s">
        <v>147</v>
      </c>
      <c r="E163" s="214" t="s">
        <v>742</v>
      </c>
      <c r="F163" s="215" t="s">
        <v>743</v>
      </c>
      <c r="G163" s="216" t="s">
        <v>231</v>
      </c>
      <c r="H163" s="217">
        <v>0.132</v>
      </c>
      <c r="I163" s="218"/>
      <c r="J163" s="219">
        <f>ROUND(I163*H163,2)</f>
        <v>0</v>
      </c>
      <c r="K163" s="215" t="s">
        <v>151</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263</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263</v>
      </c>
      <c r="BM163" s="224" t="s">
        <v>744</v>
      </c>
    </row>
    <row r="164" spans="1:47" s="2" customFormat="1" ht="12">
      <c r="A164" s="39"/>
      <c r="B164" s="40"/>
      <c r="C164" s="41"/>
      <c r="D164" s="226" t="s">
        <v>154</v>
      </c>
      <c r="E164" s="41"/>
      <c r="F164" s="227" t="s">
        <v>745</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pans="1:63" s="12" customFormat="1" ht="22.8" customHeight="1">
      <c r="A165" s="12"/>
      <c r="B165" s="197"/>
      <c r="C165" s="198"/>
      <c r="D165" s="199" t="s">
        <v>70</v>
      </c>
      <c r="E165" s="211" t="s">
        <v>746</v>
      </c>
      <c r="F165" s="211" t="s">
        <v>747</v>
      </c>
      <c r="G165" s="198"/>
      <c r="H165" s="198"/>
      <c r="I165" s="201"/>
      <c r="J165" s="212">
        <f>BK165</f>
        <v>0</v>
      </c>
      <c r="K165" s="198"/>
      <c r="L165" s="203"/>
      <c r="M165" s="204"/>
      <c r="N165" s="205"/>
      <c r="O165" s="205"/>
      <c r="P165" s="206">
        <f>SUM(P166:P169)</f>
        <v>0</v>
      </c>
      <c r="Q165" s="205"/>
      <c r="R165" s="206">
        <f>SUM(R166:R169)</f>
        <v>0.00261</v>
      </c>
      <c r="S165" s="205"/>
      <c r="T165" s="207">
        <f>SUM(T166:T169)</f>
        <v>0</v>
      </c>
      <c r="U165" s="12"/>
      <c r="V165" s="12"/>
      <c r="W165" s="12"/>
      <c r="X165" s="12"/>
      <c r="Y165" s="12"/>
      <c r="Z165" s="12"/>
      <c r="AA165" s="12"/>
      <c r="AB165" s="12"/>
      <c r="AC165" s="12"/>
      <c r="AD165" s="12"/>
      <c r="AE165" s="12"/>
      <c r="AR165" s="208" t="s">
        <v>81</v>
      </c>
      <c r="AT165" s="209" t="s">
        <v>70</v>
      </c>
      <c r="AU165" s="209" t="s">
        <v>79</v>
      </c>
      <c r="AY165" s="208" t="s">
        <v>144</v>
      </c>
      <c r="BK165" s="210">
        <f>SUM(BK166:BK169)</f>
        <v>0</v>
      </c>
    </row>
    <row r="166" spans="1:65" s="2" customFormat="1" ht="21.75" customHeight="1">
      <c r="A166" s="39"/>
      <c r="B166" s="40"/>
      <c r="C166" s="213" t="s">
        <v>301</v>
      </c>
      <c r="D166" s="213" t="s">
        <v>147</v>
      </c>
      <c r="E166" s="214" t="s">
        <v>748</v>
      </c>
      <c r="F166" s="215" t="s">
        <v>749</v>
      </c>
      <c r="G166" s="216" t="s">
        <v>294</v>
      </c>
      <c r="H166" s="217">
        <v>9</v>
      </c>
      <c r="I166" s="218"/>
      <c r="J166" s="219">
        <f>ROUND(I166*H166,2)</f>
        <v>0</v>
      </c>
      <c r="K166" s="215" t="s">
        <v>151</v>
      </c>
      <c r="L166" s="45"/>
      <c r="M166" s="220" t="s">
        <v>19</v>
      </c>
      <c r="N166" s="221" t="s">
        <v>42</v>
      </c>
      <c r="O166" s="85"/>
      <c r="P166" s="222">
        <f>O166*H166</f>
        <v>0</v>
      </c>
      <c r="Q166" s="222">
        <v>0.00013</v>
      </c>
      <c r="R166" s="222">
        <f>Q166*H166</f>
        <v>0.0011699999999999998</v>
      </c>
      <c r="S166" s="222">
        <v>0</v>
      </c>
      <c r="T166" s="223">
        <f>S166*H166</f>
        <v>0</v>
      </c>
      <c r="U166" s="39"/>
      <c r="V166" s="39"/>
      <c r="W166" s="39"/>
      <c r="X166" s="39"/>
      <c r="Y166" s="39"/>
      <c r="Z166" s="39"/>
      <c r="AA166" s="39"/>
      <c r="AB166" s="39"/>
      <c r="AC166" s="39"/>
      <c r="AD166" s="39"/>
      <c r="AE166" s="39"/>
      <c r="AR166" s="224" t="s">
        <v>263</v>
      </c>
      <c r="AT166" s="224" t="s">
        <v>147</v>
      </c>
      <c r="AU166" s="224" t="s">
        <v>81</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263</v>
      </c>
      <c r="BM166" s="224" t="s">
        <v>750</v>
      </c>
    </row>
    <row r="167" spans="1:47" s="2" customFormat="1" ht="12">
      <c r="A167" s="39"/>
      <c r="B167" s="40"/>
      <c r="C167" s="41"/>
      <c r="D167" s="226" t="s">
        <v>154</v>
      </c>
      <c r="E167" s="41"/>
      <c r="F167" s="227" t="s">
        <v>751</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154</v>
      </c>
      <c r="AU167" s="18" t="s">
        <v>81</v>
      </c>
    </row>
    <row r="168" spans="1:65" s="2" customFormat="1" ht="24.15" customHeight="1">
      <c r="A168" s="39"/>
      <c r="B168" s="40"/>
      <c r="C168" s="213" t="s">
        <v>444</v>
      </c>
      <c r="D168" s="213" t="s">
        <v>147</v>
      </c>
      <c r="E168" s="214" t="s">
        <v>752</v>
      </c>
      <c r="F168" s="215" t="s">
        <v>753</v>
      </c>
      <c r="G168" s="216" t="s">
        <v>294</v>
      </c>
      <c r="H168" s="217">
        <v>6</v>
      </c>
      <c r="I168" s="218"/>
      <c r="J168" s="219">
        <f>ROUND(I168*H168,2)</f>
        <v>0</v>
      </c>
      <c r="K168" s="215" t="s">
        <v>151</v>
      </c>
      <c r="L168" s="45"/>
      <c r="M168" s="220" t="s">
        <v>19</v>
      </c>
      <c r="N168" s="221" t="s">
        <v>42</v>
      </c>
      <c r="O168" s="85"/>
      <c r="P168" s="222">
        <f>O168*H168</f>
        <v>0</v>
      </c>
      <c r="Q168" s="222">
        <v>0.00024</v>
      </c>
      <c r="R168" s="222">
        <f>Q168*H168</f>
        <v>0.00144</v>
      </c>
      <c r="S168" s="222">
        <v>0</v>
      </c>
      <c r="T168" s="223">
        <f>S168*H168</f>
        <v>0</v>
      </c>
      <c r="U168" s="39"/>
      <c r="V168" s="39"/>
      <c r="W168" s="39"/>
      <c r="X168" s="39"/>
      <c r="Y168" s="39"/>
      <c r="Z168" s="39"/>
      <c r="AA168" s="39"/>
      <c r="AB168" s="39"/>
      <c r="AC168" s="39"/>
      <c r="AD168" s="39"/>
      <c r="AE168" s="39"/>
      <c r="AR168" s="224" t="s">
        <v>263</v>
      </c>
      <c r="AT168" s="224" t="s">
        <v>147</v>
      </c>
      <c r="AU168" s="224" t="s">
        <v>81</v>
      </c>
      <c r="AY168" s="18" t="s">
        <v>144</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263</v>
      </c>
      <c r="BM168" s="224" t="s">
        <v>754</v>
      </c>
    </row>
    <row r="169" spans="1:47" s="2" customFormat="1" ht="12">
      <c r="A169" s="39"/>
      <c r="B169" s="40"/>
      <c r="C169" s="41"/>
      <c r="D169" s="226" t="s">
        <v>154</v>
      </c>
      <c r="E169" s="41"/>
      <c r="F169" s="227" t="s">
        <v>755</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154</v>
      </c>
      <c r="AU169" s="18" t="s">
        <v>81</v>
      </c>
    </row>
    <row r="170" spans="1:63" s="12" customFormat="1" ht="22.8" customHeight="1">
      <c r="A170" s="12"/>
      <c r="B170" s="197"/>
      <c r="C170" s="198"/>
      <c r="D170" s="199" t="s">
        <v>70</v>
      </c>
      <c r="E170" s="211" t="s">
        <v>270</v>
      </c>
      <c r="F170" s="211" t="s">
        <v>271</v>
      </c>
      <c r="G170" s="198"/>
      <c r="H170" s="198"/>
      <c r="I170" s="201"/>
      <c r="J170" s="212">
        <f>BK170</f>
        <v>0</v>
      </c>
      <c r="K170" s="198"/>
      <c r="L170" s="203"/>
      <c r="M170" s="204"/>
      <c r="N170" s="205"/>
      <c r="O170" s="205"/>
      <c r="P170" s="206">
        <f>SUM(P171:P174)</f>
        <v>0</v>
      </c>
      <c r="Q170" s="205"/>
      <c r="R170" s="206">
        <f>SUM(R171:R174)</f>
        <v>0.47424</v>
      </c>
      <c r="S170" s="205"/>
      <c r="T170" s="207">
        <f>SUM(T171:T174)</f>
        <v>0.12588</v>
      </c>
      <c r="U170" s="12"/>
      <c r="V170" s="12"/>
      <c r="W170" s="12"/>
      <c r="X170" s="12"/>
      <c r="Y170" s="12"/>
      <c r="Z170" s="12"/>
      <c r="AA170" s="12"/>
      <c r="AB170" s="12"/>
      <c r="AC170" s="12"/>
      <c r="AD170" s="12"/>
      <c r="AE170" s="12"/>
      <c r="AR170" s="208" t="s">
        <v>81</v>
      </c>
      <c r="AT170" s="209" t="s">
        <v>70</v>
      </c>
      <c r="AU170" s="209" t="s">
        <v>79</v>
      </c>
      <c r="AY170" s="208" t="s">
        <v>144</v>
      </c>
      <c r="BK170" s="210">
        <f>SUM(BK171:BK174)</f>
        <v>0</v>
      </c>
    </row>
    <row r="171" spans="1:65" s="2" customFormat="1" ht="21.75" customHeight="1">
      <c r="A171" s="39"/>
      <c r="B171" s="40"/>
      <c r="C171" s="213" t="s">
        <v>406</v>
      </c>
      <c r="D171" s="213" t="s">
        <v>147</v>
      </c>
      <c r="E171" s="214" t="s">
        <v>756</v>
      </c>
      <c r="F171" s="215" t="s">
        <v>757</v>
      </c>
      <c r="G171" s="216" t="s">
        <v>150</v>
      </c>
      <c r="H171" s="217">
        <v>12</v>
      </c>
      <c r="I171" s="218"/>
      <c r="J171" s="219">
        <f>ROUND(I171*H171,2)</f>
        <v>0</v>
      </c>
      <c r="K171" s="215" t="s">
        <v>151</v>
      </c>
      <c r="L171" s="45"/>
      <c r="M171" s="220" t="s">
        <v>19</v>
      </c>
      <c r="N171" s="221" t="s">
        <v>42</v>
      </c>
      <c r="O171" s="85"/>
      <c r="P171" s="222">
        <f>O171*H171</f>
        <v>0</v>
      </c>
      <c r="Q171" s="222">
        <v>0</v>
      </c>
      <c r="R171" s="222">
        <f>Q171*H171</f>
        <v>0</v>
      </c>
      <c r="S171" s="222">
        <v>0.01049</v>
      </c>
      <c r="T171" s="223">
        <f>S171*H171</f>
        <v>0.12588</v>
      </c>
      <c r="U171" s="39"/>
      <c r="V171" s="39"/>
      <c r="W171" s="39"/>
      <c r="X171" s="39"/>
      <c r="Y171" s="39"/>
      <c r="Z171" s="39"/>
      <c r="AA171" s="39"/>
      <c r="AB171" s="39"/>
      <c r="AC171" s="39"/>
      <c r="AD171" s="39"/>
      <c r="AE171" s="39"/>
      <c r="AR171" s="224" t="s">
        <v>263</v>
      </c>
      <c r="AT171" s="224" t="s">
        <v>147</v>
      </c>
      <c r="AU171" s="224" t="s">
        <v>81</v>
      </c>
      <c r="AY171" s="18" t="s">
        <v>144</v>
      </c>
      <c r="BE171" s="225">
        <f>IF(N171="základní",J171,0)</f>
        <v>0</v>
      </c>
      <c r="BF171" s="225">
        <f>IF(N171="snížená",J171,0)</f>
        <v>0</v>
      </c>
      <c r="BG171" s="225">
        <f>IF(N171="zákl. přenesená",J171,0)</f>
        <v>0</v>
      </c>
      <c r="BH171" s="225">
        <f>IF(N171="sníž. přenesená",J171,0)</f>
        <v>0</v>
      </c>
      <c r="BI171" s="225">
        <f>IF(N171="nulová",J171,0)</f>
        <v>0</v>
      </c>
      <c r="BJ171" s="18" t="s">
        <v>79</v>
      </c>
      <c r="BK171" s="225">
        <f>ROUND(I171*H171,2)</f>
        <v>0</v>
      </c>
      <c r="BL171" s="18" t="s">
        <v>263</v>
      </c>
      <c r="BM171" s="224" t="s">
        <v>758</v>
      </c>
    </row>
    <row r="172" spans="1:47" s="2" customFormat="1" ht="12">
      <c r="A172" s="39"/>
      <c r="B172" s="40"/>
      <c r="C172" s="41"/>
      <c r="D172" s="226" t="s">
        <v>154</v>
      </c>
      <c r="E172" s="41"/>
      <c r="F172" s="227" t="s">
        <v>759</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154</v>
      </c>
      <c r="AU172" s="18" t="s">
        <v>81</v>
      </c>
    </row>
    <row r="173" spans="1:65" s="2" customFormat="1" ht="16.5" customHeight="1">
      <c r="A173" s="39"/>
      <c r="B173" s="40"/>
      <c r="C173" s="213" t="s">
        <v>449</v>
      </c>
      <c r="D173" s="213" t="s">
        <v>147</v>
      </c>
      <c r="E173" s="214" t="s">
        <v>760</v>
      </c>
      <c r="F173" s="215" t="s">
        <v>761</v>
      </c>
      <c r="G173" s="216" t="s">
        <v>150</v>
      </c>
      <c r="H173" s="217">
        <v>12</v>
      </c>
      <c r="I173" s="218"/>
      <c r="J173" s="219">
        <f>ROUND(I173*H173,2)</f>
        <v>0</v>
      </c>
      <c r="K173" s="215" t="s">
        <v>151</v>
      </c>
      <c r="L173" s="45"/>
      <c r="M173" s="220" t="s">
        <v>19</v>
      </c>
      <c r="N173" s="221" t="s">
        <v>42</v>
      </c>
      <c r="O173" s="85"/>
      <c r="P173" s="222">
        <f>O173*H173</f>
        <v>0</v>
      </c>
      <c r="Q173" s="222">
        <v>0.03952</v>
      </c>
      <c r="R173" s="222">
        <f>Q173*H173</f>
        <v>0.47424</v>
      </c>
      <c r="S173" s="222">
        <v>0</v>
      </c>
      <c r="T173" s="223">
        <f>S173*H173</f>
        <v>0</v>
      </c>
      <c r="U173" s="39"/>
      <c r="V173" s="39"/>
      <c r="W173" s="39"/>
      <c r="X173" s="39"/>
      <c r="Y173" s="39"/>
      <c r="Z173" s="39"/>
      <c r="AA173" s="39"/>
      <c r="AB173" s="39"/>
      <c r="AC173" s="39"/>
      <c r="AD173" s="39"/>
      <c r="AE173" s="39"/>
      <c r="AR173" s="224" t="s">
        <v>263</v>
      </c>
      <c r="AT173" s="224" t="s">
        <v>147</v>
      </c>
      <c r="AU173" s="224" t="s">
        <v>81</v>
      </c>
      <c r="AY173" s="18" t="s">
        <v>144</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263</v>
      </c>
      <c r="BM173" s="224" t="s">
        <v>762</v>
      </c>
    </row>
    <row r="174" spans="1:47" s="2" customFormat="1" ht="12">
      <c r="A174" s="39"/>
      <c r="B174" s="40"/>
      <c r="C174" s="41"/>
      <c r="D174" s="226" t="s">
        <v>154</v>
      </c>
      <c r="E174" s="41"/>
      <c r="F174" s="227" t="s">
        <v>763</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154</v>
      </c>
      <c r="AU174" s="18" t="s">
        <v>81</v>
      </c>
    </row>
    <row r="175" spans="1:63" s="12" customFormat="1" ht="25.9" customHeight="1">
      <c r="A175" s="12"/>
      <c r="B175" s="197"/>
      <c r="C175" s="198"/>
      <c r="D175" s="199" t="s">
        <v>70</v>
      </c>
      <c r="E175" s="200" t="s">
        <v>764</v>
      </c>
      <c r="F175" s="200" t="s">
        <v>765</v>
      </c>
      <c r="G175" s="198"/>
      <c r="H175" s="198"/>
      <c r="I175" s="201"/>
      <c r="J175" s="202">
        <f>BK175</f>
        <v>0</v>
      </c>
      <c r="K175" s="198"/>
      <c r="L175" s="203"/>
      <c r="M175" s="204"/>
      <c r="N175" s="205"/>
      <c r="O175" s="205"/>
      <c r="P175" s="206">
        <f>SUM(P176:P181)</f>
        <v>0</v>
      </c>
      <c r="Q175" s="205"/>
      <c r="R175" s="206">
        <f>SUM(R176:R181)</f>
        <v>0</v>
      </c>
      <c r="S175" s="205"/>
      <c r="T175" s="207">
        <f>SUM(T176:T181)</f>
        <v>0</v>
      </c>
      <c r="U175" s="12"/>
      <c r="V175" s="12"/>
      <c r="W175" s="12"/>
      <c r="X175" s="12"/>
      <c r="Y175" s="12"/>
      <c r="Z175" s="12"/>
      <c r="AA175" s="12"/>
      <c r="AB175" s="12"/>
      <c r="AC175" s="12"/>
      <c r="AD175" s="12"/>
      <c r="AE175" s="12"/>
      <c r="AR175" s="208" t="s">
        <v>152</v>
      </c>
      <c r="AT175" s="209" t="s">
        <v>70</v>
      </c>
      <c r="AU175" s="209" t="s">
        <v>71</v>
      </c>
      <c r="AY175" s="208" t="s">
        <v>144</v>
      </c>
      <c r="BK175" s="210">
        <f>SUM(BK176:BK181)</f>
        <v>0</v>
      </c>
    </row>
    <row r="176" spans="1:65" s="2" customFormat="1" ht="21.75" customHeight="1">
      <c r="A176" s="39"/>
      <c r="B176" s="40"/>
      <c r="C176" s="213" t="s">
        <v>409</v>
      </c>
      <c r="D176" s="213" t="s">
        <v>147</v>
      </c>
      <c r="E176" s="214" t="s">
        <v>766</v>
      </c>
      <c r="F176" s="215" t="s">
        <v>767</v>
      </c>
      <c r="G176" s="216" t="s">
        <v>334</v>
      </c>
      <c r="H176" s="217">
        <v>12</v>
      </c>
      <c r="I176" s="218"/>
      <c r="J176" s="219">
        <f>ROUND(I176*H176,2)</f>
        <v>0</v>
      </c>
      <c r="K176" s="215" t="s">
        <v>151</v>
      </c>
      <c r="L176" s="45"/>
      <c r="M176" s="220" t="s">
        <v>19</v>
      </c>
      <c r="N176" s="221" t="s">
        <v>42</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336</v>
      </c>
      <c r="AT176" s="224" t="s">
        <v>147</v>
      </c>
      <c r="AU176" s="224" t="s">
        <v>79</v>
      </c>
      <c r="AY176" s="18" t="s">
        <v>144</v>
      </c>
      <c r="BE176" s="225">
        <f>IF(N176="základní",J176,0)</f>
        <v>0</v>
      </c>
      <c r="BF176" s="225">
        <f>IF(N176="snížená",J176,0)</f>
        <v>0</v>
      </c>
      <c r="BG176" s="225">
        <f>IF(N176="zákl. přenesená",J176,0)</f>
        <v>0</v>
      </c>
      <c r="BH176" s="225">
        <f>IF(N176="sníž. přenesená",J176,0)</f>
        <v>0</v>
      </c>
      <c r="BI176" s="225">
        <f>IF(N176="nulová",J176,0)</f>
        <v>0</v>
      </c>
      <c r="BJ176" s="18" t="s">
        <v>79</v>
      </c>
      <c r="BK176" s="225">
        <f>ROUND(I176*H176,2)</f>
        <v>0</v>
      </c>
      <c r="BL176" s="18" t="s">
        <v>336</v>
      </c>
      <c r="BM176" s="224" t="s">
        <v>768</v>
      </c>
    </row>
    <row r="177" spans="1:47" s="2" customFormat="1" ht="12">
      <c r="A177" s="39"/>
      <c r="B177" s="40"/>
      <c r="C177" s="41"/>
      <c r="D177" s="226" t="s">
        <v>154</v>
      </c>
      <c r="E177" s="41"/>
      <c r="F177" s="227" t="s">
        <v>769</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154</v>
      </c>
      <c r="AU177" s="18" t="s">
        <v>79</v>
      </c>
    </row>
    <row r="178" spans="1:65" s="2" customFormat="1" ht="21.75" customHeight="1">
      <c r="A178" s="39"/>
      <c r="B178" s="40"/>
      <c r="C178" s="213" t="s">
        <v>455</v>
      </c>
      <c r="D178" s="213" t="s">
        <v>147</v>
      </c>
      <c r="E178" s="214" t="s">
        <v>770</v>
      </c>
      <c r="F178" s="215" t="s">
        <v>771</v>
      </c>
      <c r="G178" s="216" t="s">
        <v>334</v>
      </c>
      <c r="H178" s="217">
        <v>6</v>
      </c>
      <c r="I178" s="218"/>
      <c r="J178" s="219">
        <f>ROUND(I178*H178,2)</f>
        <v>0</v>
      </c>
      <c r="K178" s="215" t="s">
        <v>151</v>
      </c>
      <c r="L178" s="45"/>
      <c r="M178" s="220" t="s">
        <v>19</v>
      </c>
      <c r="N178" s="221" t="s">
        <v>42</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336</v>
      </c>
      <c r="AT178" s="224" t="s">
        <v>147</v>
      </c>
      <c r="AU178" s="224" t="s">
        <v>79</v>
      </c>
      <c r="AY178" s="18" t="s">
        <v>144</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336</v>
      </c>
      <c r="BM178" s="224" t="s">
        <v>772</v>
      </c>
    </row>
    <row r="179" spans="1:47" s="2" customFormat="1" ht="12">
      <c r="A179" s="39"/>
      <c r="B179" s="40"/>
      <c r="C179" s="41"/>
      <c r="D179" s="226" t="s">
        <v>154</v>
      </c>
      <c r="E179" s="41"/>
      <c r="F179" s="227" t="s">
        <v>773</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154</v>
      </c>
      <c r="AU179" s="18" t="s">
        <v>79</v>
      </c>
    </row>
    <row r="180" spans="1:65" s="2" customFormat="1" ht="24.15" customHeight="1">
      <c r="A180" s="39"/>
      <c r="B180" s="40"/>
      <c r="C180" s="213" t="s">
        <v>412</v>
      </c>
      <c r="D180" s="213" t="s">
        <v>147</v>
      </c>
      <c r="E180" s="214" t="s">
        <v>774</v>
      </c>
      <c r="F180" s="215" t="s">
        <v>775</v>
      </c>
      <c r="G180" s="216" t="s">
        <v>334</v>
      </c>
      <c r="H180" s="217">
        <v>24</v>
      </c>
      <c r="I180" s="218"/>
      <c r="J180" s="219">
        <f>ROUND(I180*H180,2)</f>
        <v>0</v>
      </c>
      <c r="K180" s="215" t="s">
        <v>151</v>
      </c>
      <c r="L180" s="45"/>
      <c r="M180" s="220" t="s">
        <v>19</v>
      </c>
      <c r="N180" s="221" t="s">
        <v>42</v>
      </c>
      <c r="O180" s="85"/>
      <c r="P180" s="222">
        <f>O180*H180</f>
        <v>0</v>
      </c>
      <c r="Q180" s="222">
        <v>0</v>
      </c>
      <c r="R180" s="222">
        <f>Q180*H180</f>
        <v>0</v>
      </c>
      <c r="S180" s="222">
        <v>0</v>
      </c>
      <c r="T180" s="223">
        <f>S180*H180</f>
        <v>0</v>
      </c>
      <c r="U180" s="39"/>
      <c r="V180" s="39"/>
      <c r="W180" s="39"/>
      <c r="X180" s="39"/>
      <c r="Y180" s="39"/>
      <c r="Z180" s="39"/>
      <c r="AA180" s="39"/>
      <c r="AB180" s="39"/>
      <c r="AC180" s="39"/>
      <c r="AD180" s="39"/>
      <c r="AE180" s="39"/>
      <c r="AR180" s="224" t="s">
        <v>336</v>
      </c>
      <c r="AT180" s="224" t="s">
        <v>147</v>
      </c>
      <c r="AU180" s="224" t="s">
        <v>79</v>
      </c>
      <c r="AY180" s="18" t="s">
        <v>144</v>
      </c>
      <c r="BE180" s="225">
        <f>IF(N180="základní",J180,0)</f>
        <v>0</v>
      </c>
      <c r="BF180" s="225">
        <f>IF(N180="snížená",J180,0)</f>
        <v>0</v>
      </c>
      <c r="BG180" s="225">
        <f>IF(N180="zákl. přenesená",J180,0)</f>
        <v>0</v>
      </c>
      <c r="BH180" s="225">
        <f>IF(N180="sníž. přenesená",J180,0)</f>
        <v>0</v>
      </c>
      <c r="BI180" s="225">
        <f>IF(N180="nulová",J180,0)</f>
        <v>0</v>
      </c>
      <c r="BJ180" s="18" t="s">
        <v>79</v>
      </c>
      <c r="BK180" s="225">
        <f>ROUND(I180*H180,2)</f>
        <v>0</v>
      </c>
      <c r="BL180" s="18" t="s">
        <v>336</v>
      </c>
      <c r="BM180" s="224" t="s">
        <v>776</v>
      </c>
    </row>
    <row r="181" spans="1:47" s="2" customFormat="1" ht="12">
      <c r="A181" s="39"/>
      <c r="B181" s="40"/>
      <c r="C181" s="41"/>
      <c r="D181" s="226" t="s">
        <v>154</v>
      </c>
      <c r="E181" s="41"/>
      <c r="F181" s="227" t="s">
        <v>777</v>
      </c>
      <c r="G181" s="41"/>
      <c r="H181" s="41"/>
      <c r="I181" s="228"/>
      <c r="J181" s="41"/>
      <c r="K181" s="41"/>
      <c r="L181" s="45"/>
      <c r="M181" s="283"/>
      <c r="N181" s="284"/>
      <c r="O181" s="280"/>
      <c r="P181" s="280"/>
      <c r="Q181" s="280"/>
      <c r="R181" s="280"/>
      <c r="S181" s="280"/>
      <c r="T181" s="285"/>
      <c r="U181" s="39"/>
      <c r="V181" s="39"/>
      <c r="W181" s="39"/>
      <c r="X181" s="39"/>
      <c r="Y181" s="39"/>
      <c r="Z181" s="39"/>
      <c r="AA181" s="39"/>
      <c r="AB181" s="39"/>
      <c r="AC181" s="39"/>
      <c r="AD181" s="39"/>
      <c r="AE181" s="39"/>
      <c r="AT181" s="18" t="s">
        <v>154</v>
      </c>
      <c r="AU181" s="18" t="s">
        <v>79</v>
      </c>
    </row>
    <row r="182" spans="1:31" s="2" customFormat="1" ht="6.95" customHeight="1">
      <c r="A182" s="39"/>
      <c r="B182" s="60"/>
      <c r="C182" s="61"/>
      <c r="D182" s="61"/>
      <c r="E182" s="61"/>
      <c r="F182" s="61"/>
      <c r="G182" s="61"/>
      <c r="H182" s="61"/>
      <c r="I182" s="61"/>
      <c r="J182" s="61"/>
      <c r="K182" s="61"/>
      <c r="L182" s="45"/>
      <c r="M182" s="39"/>
      <c r="O182" s="39"/>
      <c r="P182" s="39"/>
      <c r="Q182" s="39"/>
      <c r="R182" s="39"/>
      <c r="S182" s="39"/>
      <c r="T182" s="39"/>
      <c r="U182" s="39"/>
      <c r="V182" s="39"/>
      <c r="W182" s="39"/>
      <c r="X182" s="39"/>
      <c r="Y182" s="39"/>
      <c r="Z182" s="39"/>
      <c r="AA182" s="39"/>
      <c r="AB182" s="39"/>
      <c r="AC182" s="39"/>
      <c r="AD182" s="39"/>
      <c r="AE182" s="39"/>
    </row>
  </sheetData>
  <sheetProtection password="CC35" sheet="1" objects="1" scenarios="1" formatColumns="0" formatRows="0" autoFilter="0"/>
  <autoFilter ref="C89:K181"/>
  <mergeCells count="9">
    <mergeCell ref="E7:H7"/>
    <mergeCell ref="E9:H9"/>
    <mergeCell ref="E18:H18"/>
    <mergeCell ref="E27:H27"/>
    <mergeCell ref="E48:H48"/>
    <mergeCell ref="E50:H50"/>
    <mergeCell ref="E80:H80"/>
    <mergeCell ref="E82:H82"/>
    <mergeCell ref="L2:V2"/>
  </mergeCells>
  <hyperlinks>
    <hyperlink ref="F94" r:id="rId1" display="https://podminky.urs.cz/item/CS_URS_2022_01/411388531"/>
    <hyperlink ref="F97" r:id="rId2" display="https://podminky.urs.cz/item/CS_URS_2022_01/972054491"/>
    <hyperlink ref="F102" r:id="rId3" display="https://podminky.urs.cz/item/CS_URS_2022_01/997013213"/>
    <hyperlink ref="F104" r:id="rId4" display="https://podminky.urs.cz/item/CS_URS_2022_01/997013501"/>
    <hyperlink ref="F106" r:id="rId5" display="https://podminky.urs.cz/item/CS_URS_2022_01/997013509"/>
    <hyperlink ref="F110" r:id="rId6" display="https://podminky.urs.cz/item/CS_URS_2022_01/997013631"/>
    <hyperlink ref="F113" r:id="rId7" display="https://podminky.urs.cz/item/CS_URS_2022_01/998011002"/>
    <hyperlink ref="F117" r:id="rId8" display="https://podminky.urs.cz/item/CS_URS_2022_01/721170973"/>
    <hyperlink ref="F119" r:id="rId9" display="https://podminky.urs.cz/item/CS_URS_2022_01/721171904"/>
    <hyperlink ref="F121" r:id="rId10" display="https://podminky.urs.cz/item/CS_URS_2022_01/721171914"/>
    <hyperlink ref="F123" r:id="rId11" display="https://podminky.urs.cz/item/CS_URS_2022_01/721174024"/>
    <hyperlink ref="F125" r:id="rId12" display="https://podminky.urs.cz/item/CS_URS_2022_01/721174043"/>
    <hyperlink ref="F127" r:id="rId13" display="https://podminky.urs.cz/item/CS_URS_2022_01/721194105"/>
    <hyperlink ref="F129" r:id="rId14" display="https://podminky.urs.cz/item/CS_URS_2022_01/721290111"/>
    <hyperlink ref="F131" r:id="rId15" display="https://podminky.urs.cz/item/CS_URS_2022_01/998721102"/>
    <hyperlink ref="F134" r:id="rId16" display="https://podminky.urs.cz/item/CS_URS_2022_01/722171912"/>
    <hyperlink ref="F136" r:id="rId17" display="https://podminky.urs.cz/item/CS_URS_2022_01/722171932"/>
    <hyperlink ref="F138" r:id="rId18" display="https://podminky.urs.cz/item/CS_URS_2022_01/722173912"/>
    <hyperlink ref="F140" r:id="rId19" display="https://podminky.urs.cz/item/CS_URS_2022_01/722174002"/>
    <hyperlink ref="F142" r:id="rId20" display="https://podminky.urs.cz/item/CS_URS_2022_01/722174022"/>
    <hyperlink ref="F144" r:id="rId21" display="https://podminky.urs.cz/item/CS_URS_2022_01/722181211"/>
    <hyperlink ref="F146" r:id="rId22" display="https://podminky.urs.cz/item/CS_URS_2022_01/722181221"/>
    <hyperlink ref="F148" r:id="rId23" display="https://podminky.urs.cz/item/CS_URS_2022_01/722181231"/>
    <hyperlink ref="F150" r:id="rId24" display="https://podminky.urs.cz/item/CS_URS_2022_01/722181241"/>
    <hyperlink ref="F152" r:id="rId25" display="https://podminky.urs.cz/item/CS_URS_2022_01/722182011"/>
    <hyperlink ref="F154" r:id="rId26" display="https://podminky.urs.cz/item/CS_URS_2022_01/722190401"/>
    <hyperlink ref="F156" r:id="rId27" display="https://podminky.urs.cz/item/CS_URS_2022_01/722220111"/>
    <hyperlink ref="F158" r:id="rId28" display="https://podminky.urs.cz/item/CS_URS_2022_01/722232043"/>
    <hyperlink ref="F160" r:id="rId29" display="https://podminky.urs.cz/item/CS_URS_2022_01/722290226"/>
    <hyperlink ref="F162" r:id="rId30" display="https://podminky.urs.cz/item/CS_URS_2022_01/722290234"/>
    <hyperlink ref="F164" r:id="rId31" display="https://podminky.urs.cz/item/CS_URS_2022_01/998722102"/>
    <hyperlink ref="F167" r:id="rId32" display="https://podminky.urs.cz/item/CS_URS_2022_01/727213213"/>
    <hyperlink ref="F169" r:id="rId33" display="https://podminky.urs.cz/item/CS_URS_2022_01/727223103"/>
    <hyperlink ref="F172" r:id="rId34" display="https://podminky.urs.cz/item/CS_URS_2022_01/7631358121"/>
    <hyperlink ref="F174" r:id="rId35" display="https://podminky.urs.cz/item/CS_URS_2022_01/7632312641"/>
    <hyperlink ref="F177" r:id="rId36" display="https://podminky.urs.cz/item/CS_URS_2022_01/HZS2212"/>
    <hyperlink ref="F179" r:id="rId37" display="https://podminky.urs.cz/item/CS_URS_2022_01/HZS2491"/>
    <hyperlink ref="F181" r:id="rId38" display="https://podminky.urs.cz/item/CS_URS_2022_01/HZS249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9"/>
</worksheet>
</file>

<file path=xl/worksheets/sheet7.xml><?xml version="1.0" encoding="utf-8"?>
<worksheet xmlns="http://schemas.openxmlformats.org/spreadsheetml/2006/main" xmlns:r="http://schemas.openxmlformats.org/officeDocument/2006/relationships">
  <sheetPr>
    <pageSetUpPr fitToPage="1"/>
  </sheetPr>
  <dimension ref="A2:BM2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2:12" s="1" customFormat="1" ht="12" customHeight="1">
      <c r="B8" s="21"/>
      <c r="D8" s="143" t="s">
        <v>112</v>
      </c>
      <c r="L8" s="21"/>
    </row>
    <row r="9" spans="1:31" s="2" customFormat="1" ht="16.5" customHeight="1">
      <c r="A9" s="39"/>
      <c r="B9" s="45"/>
      <c r="C9" s="39"/>
      <c r="D9" s="39"/>
      <c r="E9" s="144" t="s">
        <v>617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542</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778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618</v>
      </c>
      <c r="G14" s="39"/>
      <c r="H14" s="39"/>
      <c r="I14" s="143" t="s">
        <v>23</v>
      </c>
      <c r="J14" s="147" t="str">
        <f>'Rekapitulace stavby'!AN8</f>
        <v>26. 1. 2022</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22</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22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22</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35</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37</v>
      </c>
      <c r="E32" s="39"/>
      <c r="F32" s="39"/>
      <c r="G32" s="39"/>
      <c r="H32" s="39"/>
      <c r="I32" s="39"/>
      <c r="J32" s="154">
        <f>ROUND(J94,2)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39</v>
      </c>
      <c r="G34" s="39"/>
      <c r="H34" s="39"/>
      <c r="I34" s="155" t="s">
        <v>38</v>
      </c>
      <c r="J34" s="155" t="s">
        <v>40</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41</v>
      </c>
      <c r="E35" s="143" t="s">
        <v>42</v>
      </c>
      <c r="F35" s="157">
        <f>ROUND((SUM(BE94:BE209)),2)</f>
        <v>0</v>
      </c>
      <c r="G35" s="39"/>
      <c r="H35" s="39"/>
      <c r="I35" s="158">
        <v>0.21</v>
      </c>
      <c r="J35" s="157">
        <f>ROUND(((SUM(BE94:BE209))*I35),2)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43</v>
      </c>
      <c r="F36" s="157">
        <f>ROUND((SUM(BF94:BF209)),2)</f>
        <v>0</v>
      </c>
      <c r="G36" s="39"/>
      <c r="H36" s="39"/>
      <c r="I36" s="158">
        <v>0.15</v>
      </c>
      <c r="J36" s="157">
        <f>ROUND(((SUM(BF94:BF209))*I36),2)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44</v>
      </c>
      <c r="F37" s="157">
        <f>ROUND((SUM(BG94:BG209)),2)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45</v>
      </c>
      <c r="F38" s="157">
        <f>ROUND((SUM(BH94:BH209)),2)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46</v>
      </c>
      <c r="F39" s="157">
        <f>ROUND((SUM(BI94:BI209)),2)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47</v>
      </c>
      <c r="E41" s="161"/>
      <c r="F41" s="161"/>
      <c r="G41" s="162" t="s">
        <v>48</v>
      </c>
      <c r="H41" s="163" t="s">
        <v>49</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114</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Modernizace operačních sálů a výměna operačního technologického komplementu pavilonu 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112</v>
      </c>
      <c r="D51" s="23"/>
      <c r="E51" s="23"/>
      <c r="F51" s="23"/>
      <c r="G51" s="23"/>
      <c r="H51" s="23"/>
      <c r="I51" s="23"/>
      <c r="J51" s="23"/>
      <c r="K51" s="23"/>
      <c r="L51" s="21"/>
    </row>
    <row r="52" spans="1:31" s="2" customFormat="1" ht="16.5" customHeight="1">
      <c r="A52" s="39"/>
      <c r="B52" s="40"/>
      <c r="C52" s="41"/>
      <c r="D52" s="41"/>
      <c r="E52" s="170" t="s">
        <v>617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542</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 xml:space="preserve">PS 021 - Vytápění a chlazení - Napojení nových jednotek ve strojovně VZT  </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Krnov</v>
      </c>
      <c r="G56" s="41"/>
      <c r="H56" s="41"/>
      <c r="I56" s="33" t="s">
        <v>23</v>
      </c>
      <c r="J56" s="73" t="str">
        <f>IF(J14="","",J14)</f>
        <v>26. 1. 2022</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 xml:space="preserve"> </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 xml:space="preserve"> </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115</v>
      </c>
      <c r="D61" s="172"/>
      <c r="E61" s="172"/>
      <c r="F61" s="172"/>
      <c r="G61" s="172"/>
      <c r="H61" s="172"/>
      <c r="I61" s="172"/>
      <c r="J61" s="173" t="s">
        <v>116</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69</v>
      </c>
      <c r="D63" s="41"/>
      <c r="E63" s="41"/>
      <c r="F63" s="41"/>
      <c r="G63" s="41"/>
      <c r="H63" s="41"/>
      <c r="I63" s="41"/>
      <c r="J63" s="103">
        <f>J94</f>
        <v>0</v>
      </c>
      <c r="K63" s="41"/>
      <c r="L63" s="145"/>
      <c r="S63" s="39"/>
      <c r="T63" s="39"/>
      <c r="U63" s="39"/>
      <c r="V63" s="39"/>
      <c r="W63" s="39"/>
      <c r="X63" s="39"/>
      <c r="Y63" s="39"/>
      <c r="Z63" s="39"/>
      <c r="AA63" s="39"/>
      <c r="AB63" s="39"/>
      <c r="AC63" s="39"/>
      <c r="AD63" s="39"/>
      <c r="AE63" s="39"/>
      <c r="AU63" s="18" t="s">
        <v>117</v>
      </c>
    </row>
    <row r="64" spans="1:31" s="9" customFormat="1" ht="24.95" customHeight="1">
      <c r="A64" s="9"/>
      <c r="B64" s="175"/>
      <c r="C64" s="176"/>
      <c r="D64" s="177" t="s">
        <v>118</v>
      </c>
      <c r="E64" s="178"/>
      <c r="F64" s="178"/>
      <c r="G64" s="178"/>
      <c r="H64" s="178"/>
      <c r="I64" s="178"/>
      <c r="J64" s="179">
        <f>J95</f>
        <v>0</v>
      </c>
      <c r="K64" s="176"/>
      <c r="L64" s="180"/>
      <c r="S64" s="9"/>
      <c r="T64" s="9"/>
      <c r="U64" s="9"/>
      <c r="V64" s="9"/>
      <c r="W64" s="9"/>
      <c r="X64" s="9"/>
      <c r="Y64" s="9"/>
      <c r="Z64" s="9"/>
      <c r="AA64" s="9"/>
      <c r="AB64" s="9"/>
      <c r="AC64" s="9"/>
      <c r="AD64" s="9"/>
      <c r="AE64" s="9"/>
    </row>
    <row r="65" spans="1:31" s="10" customFormat="1" ht="19.9" customHeight="1">
      <c r="A65" s="10"/>
      <c r="B65" s="181"/>
      <c r="C65" s="126"/>
      <c r="D65" s="182" t="s">
        <v>121</v>
      </c>
      <c r="E65" s="183"/>
      <c r="F65" s="183"/>
      <c r="G65" s="183"/>
      <c r="H65" s="183"/>
      <c r="I65" s="183"/>
      <c r="J65" s="184">
        <f>J96</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123</v>
      </c>
      <c r="E66" s="178"/>
      <c r="F66" s="178"/>
      <c r="G66" s="178"/>
      <c r="H66" s="178"/>
      <c r="I66" s="178"/>
      <c r="J66" s="179">
        <f>J105</f>
        <v>0</v>
      </c>
      <c r="K66" s="176"/>
      <c r="L66" s="180"/>
      <c r="S66" s="9"/>
      <c r="T66" s="9"/>
      <c r="U66" s="9"/>
      <c r="V66" s="9"/>
      <c r="W66" s="9"/>
      <c r="X66" s="9"/>
      <c r="Y66" s="9"/>
      <c r="Z66" s="9"/>
      <c r="AA66" s="9"/>
      <c r="AB66" s="9"/>
      <c r="AC66" s="9"/>
      <c r="AD66" s="9"/>
      <c r="AE66" s="9"/>
    </row>
    <row r="67" spans="1:31" s="10" customFormat="1" ht="19.9" customHeight="1">
      <c r="A67" s="10"/>
      <c r="B67" s="181"/>
      <c r="C67" s="126"/>
      <c r="D67" s="182" t="s">
        <v>779</v>
      </c>
      <c r="E67" s="183"/>
      <c r="F67" s="183"/>
      <c r="G67" s="183"/>
      <c r="H67" s="183"/>
      <c r="I67" s="183"/>
      <c r="J67" s="184">
        <f>J106</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620</v>
      </c>
      <c r="E68" s="183"/>
      <c r="F68" s="183"/>
      <c r="G68" s="183"/>
      <c r="H68" s="183"/>
      <c r="I68" s="183"/>
      <c r="J68" s="184">
        <f>J115</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780</v>
      </c>
      <c r="E69" s="183"/>
      <c r="F69" s="183"/>
      <c r="G69" s="183"/>
      <c r="H69" s="183"/>
      <c r="I69" s="183"/>
      <c r="J69" s="184">
        <f>J130</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781</v>
      </c>
      <c r="E70" s="183"/>
      <c r="F70" s="183"/>
      <c r="G70" s="183"/>
      <c r="H70" s="183"/>
      <c r="I70" s="183"/>
      <c r="J70" s="184">
        <f>J183</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782</v>
      </c>
      <c r="E71" s="183"/>
      <c r="F71" s="183"/>
      <c r="G71" s="183"/>
      <c r="H71" s="183"/>
      <c r="I71" s="183"/>
      <c r="J71" s="184">
        <f>J198</f>
        <v>0</v>
      </c>
      <c r="K71" s="126"/>
      <c r="L71" s="185"/>
      <c r="S71" s="10"/>
      <c r="T71" s="10"/>
      <c r="U71" s="10"/>
      <c r="V71" s="10"/>
      <c r="W71" s="10"/>
      <c r="X71" s="10"/>
      <c r="Y71" s="10"/>
      <c r="Z71" s="10"/>
      <c r="AA71" s="10"/>
      <c r="AB71" s="10"/>
      <c r="AC71" s="10"/>
      <c r="AD71" s="10"/>
      <c r="AE71" s="10"/>
    </row>
    <row r="72" spans="1:31" s="9" customFormat="1" ht="24.95" customHeight="1">
      <c r="A72" s="9"/>
      <c r="B72" s="175"/>
      <c r="C72" s="176"/>
      <c r="D72" s="177" t="s">
        <v>623</v>
      </c>
      <c r="E72" s="178"/>
      <c r="F72" s="178"/>
      <c r="G72" s="178"/>
      <c r="H72" s="178"/>
      <c r="I72" s="178"/>
      <c r="J72" s="179">
        <f>J203</f>
        <v>0</v>
      </c>
      <c r="K72" s="176"/>
      <c r="L72" s="180"/>
      <c r="S72" s="9"/>
      <c r="T72" s="9"/>
      <c r="U72" s="9"/>
      <c r="V72" s="9"/>
      <c r="W72" s="9"/>
      <c r="X72" s="9"/>
      <c r="Y72" s="9"/>
      <c r="Z72" s="9"/>
      <c r="AA72" s="9"/>
      <c r="AB72" s="9"/>
      <c r="AC72" s="9"/>
      <c r="AD72" s="9"/>
      <c r="AE72" s="9"/>
    </row>
    <row r="73" spans="1:31" s="2" customFormat="1" ht="21.8"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145"/>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145"/>
      <c r="S78" s="39"/>
      <c r="T78" s="39"/>
      <c r="U78" s="39"/>
      <c r="V78" s="39"/>
      <c r="W78" s="39"/>
      <c r="X78" s="39"/>
      <c r="Y78" s="39"/>
      <c r="Z78" s="39"/>
      <c r="AA78" s="39"/>
      <c r="AB78" s="39"/>
      <c r="AC78" s="39"/>
      <c r="AD78" s="39"/>
      <c r="AE78" s="39"/>
    </row>
    <row r="79" spans="1:31" s="2" customFormat="1" ht="24.95" customHeight="1">
      <c r="A79" s="39"/>
      <c r="B79" s="40"/>
      <c r="C79" s="24" t="s">
        <v>129</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170" t="str">
        <f>E7</f>
        <v>Modernizace operačních sálů a výměna operačního technologického komplementu pavilonu A</v>
      </c>
      <c r="F82" s="33"/>
      <c r="G82" s="33"/>
      <c r="H82" s="33"/>
      <c r="I82" s="41"/>
      <c r="J82" s="41"/>
      <c r="K82" s="41"/>
      <c r="L82" s="145"/>
      <c r="S82" s="39"/>
      <c r="T82" s="39"/>
      <c r="U82" s="39"/>
      <c r="V82" s="39"/>
      <c r="W82" s="39"/>
      <c r="X82" s="39"/>
      <c r="Y82" s="39"/>
      <c r="Z82" s="39"/>
      <c r="AA82" s="39"/>
      <c r="AB82" s="39"/>
      <c r="AC82" s="39"/>
      <c r="AD82" s="39"/>
      <c r="AE82" s="39"/>
    </row>
    <row r="83" spans="2:12" s="1" customFormat="1" ht="12" customHeight="1">
      <c r="B83" s="22"/>
      <c r="C83" s="33" t="s">
        <v>112</v>
      </c>
      <c r="D83" s="23"/>
      <c r="E83" s="23"/>
      <c r="F83" s="23"/>
      <c r="G83" s="23"/>
      <c r="H83" s="23"/>
      <c r="I83" s="23"/>
      <c r="J83" s="23"/>
      <c r="K83" s="23"/>
      <c r="L83" s="21"/>
    </row>
    <row r="84" spans="1:31" s="2" customFormat="1" ht="16.5" customHeight="1">
      <c r="A84" s="39"/>
      <c r="B84" s="40"/>
      <c r="C84" s="41"/>
      <c r="D84" s="41"/>
      <c r="E84" s="170" t="s">
        <v>617</v>
      </c>
      <c r="F84" s="41"/>
      <c r="G84" s="41"/>
      <c r="H84" s="41"/>
      <c r="I84" s="41"/>
      <c r="J84" s="41"/>
      <c r="K84" s="41"/>
      <c r="L84" s="145"/>
      <c r="S84" s="39"/>
      <c r="T84" s="39"/>
      <c r="U84" s="39"/>
      <c r="V84" s="39"/>
      <c r="W84" s="39"/>
      <c r="X84" s="39"/>
      <c r="Y84" s="39"/>
      <c r="Z84" s="39"/>
      <c r="AA84" s="39"/>
      <c r="AB84" s="39"/>
      <c r="AC84" s="39"/>
      <c r="AD84" s="39"/>
      <c r="AE84" s="39"/>
    </row>
    <row r="85" spans="1:31" s="2" customFormat="1" ht="12" customHeight="1">
      <c r="A85" s="39"/>
      <c r="B85" s="40"/>
      <c r="C85" s="33" t="s">
        <v>542</v>
      </c>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6.5" customHeight="1">
      <c r="A86" s="39"/>
      <c r="B86" s="40"/>
      <c r="C86" s="41"/>
      <c r="D86" s="41"/>
      <c r="E86" s="70" t="str">
        <f>E11</f>
        <v xml:space="preserve">PS 021 - Vytápění a chlazení - Napojení nových jednotek ve strojovně VZT  </v>
      </c>
      <c r="F86" s="41"/>
      <c r="G86" s="41"/>
      <c r="H86" s="41"/>
      <c r="I86" s="41"/>
      <c r="J86" s="41"/>
      <c r="K86" s="41"/>
      <c r="L86" s="14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2" customHeight="1">
      <c r="A88" s="39"/>
      <c r="B88" s="40"/>
      <c r="C88" s="33" t="s">
        <v>21</v>
      </c>
      <c r="D88" s="41"/>
      <c r="E88" s="41"/>
      <c r="F88" s="28" t="str">
        <f>F14</f>
        <v>Krnov</v>
      </c>
      <c r="G88" s="41"/>
      <c r="H88" s="41"/>
      <c r="I88" s="33" t="s">
        <v>23</v>
      </c>
      <c r="J88" s="73" t="str">
        <f>IF(J14="","",J14)</f>
        <v>26. 1. 2022</v>
      </c>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5.15" customHeight="1">
      <c r="A90" s="39"/>
      <c r="B90" s="40"/>
      <c r="C90" s="33" t="s">
        <v>25</v>
      </c>
      <c r="D90" s="41"/>
      <c r="E90" s="41"/>
      <c r="F90" s="28" t="str">
        <f>E17</f>
        <v xml:space="preserve"> </v>
      </c>
      <c r="G90" s="41"/>
      <c r="H90" s="41"/>
      <c r="I90" s="33" t="s">
        <v>31</v>
      </c>
      <c r="J90" s="37" t="str">
        <f>E23</f>
        <v xml:space="preserve"> </v>
      </c>
      <c r="K90" s="41"/>
      <c r="L90" s="145"/>
      <c r="S90" s="39"/>
      <c r="T90" s="39"/>
      <c r="U90" s="39"/>
      <c r="V90" s="39"/>
      <c r="W90" s="39"/>
      <c r="X90" s="39"/>
      <c r="Y90" s="39"/>
      <c r="Z90" s="39"/>
      <c r="AA90" s="39"/>
      <c r="AB90" s="39"/>
      <c r="AC90" s="39"/>
      <c r="AD90" s="39"/>
      <c r="AE90" s="39"/>
    </row>
    <row r="91" spans="1:31" s="2" customFormat="1" ht="15.15" customHeight="1">
      <c r="A91" s="39"/>
      <c r="B91" s="40"/>
      <c r="C91" s="33" t="s">
        <v>29</v>
      </c>
      <c r="D91" s="41"/>
      <c r="E91" s="41"/>
      <c r="F91" s="28" t="str">
        <f>IF(E20="","",E20)</f>
        <v>Vyplň údaj</v>
      </c>
      <c r="G91" s="41"/>
      <c r="H91" s="41"/>
      <c r="I91" s="33" t="s">
        <v>34</v>
      </c>
      <c r="J91" s="37" t="str">
        <f>E26</f>
        <v xml:space="preserve"> </v>
      </c>
      <c r="K91" s="41"/>
      <c r="L91" s="145"/>
      <c r="S91" s="39"/>
      <c r="T91" s="39"/>
      <c r="U91" s="39"/>
      <c r="V91" s="39"/>
      <c r="W91" s="39"/>
      <c r="X91" s="39"/>
      <c r="Y91" s="39"/>
      <c r="Z91" s="39"/>
      <c r="AA91" s="39"/>
      <c r="AB91" s="39"/>
      <c r="AC91" s="39"/>
      <c r="AD91" s="39"/>
      <c r="AE91" s="39"/>
    </row>
    <row r="92" spans="1:31" s="2" customFormat="1" ht="10.3" customHeight="1">
      <c r="A92" s="39"/>
      <c r="B92" s="40"/>
      <c r="C92" s="41"/>
      <c r="D92" s="41"/>
      <c r="E92" s="41"/>
      <c r="F92" s="41"/>
      <c r="G92" s="41"/>
      <c r="H92" s="41"/>
      <c r="I92" s="41"/>
      <c r="J92" s="41"/>
      <c r="K92" s="41"/>
      <c r="L92" s="145"/>
      <c r="S92" s="39"/>
      <c r="T92" s="39"/>
      <c r="U92" s="39"/>
      <c r="V92" s="39"/>
      <c r="W92" s="39"/>
      <c r="X92" s="39"/>
      <c r="Y92" s="39"/>
      <c r="Z92" s="39"/>
      <c r="AA92" s="39"/>
      <c r="AB92" s="39"/>
      <c r="AC92" s="39"/>
      <c r="AD92" s="39"/>
      <c r="AE92" s="39"/>
    </row>
    <row r="93" spans="1:31" s="11" customFormat="1" ht="29.25" customHeight="1">
      <c r="A93" s="186"/>
      <c r="B93" s="187"/>
      <c r="C93" s="188" t="s">
        <v>130</v>
      </c>
      <c r="D93" s="189" t="s">
        <v>56</v>
      </c>
      <c r="E93" s="189" t="s">
        <v>52</v>
      </c>
      <c r="F93" s="189" t="s">
        <v>53</v>
      </c>
      <c r="G93" s="189" t="s">
        <v>131</v>
      </c>
      <c r="H93" s="189" t="s">
        <v>132</v>
      </c>
      <c r="I93" s="189" t="s">
        <v>133</v>
      </c>
      <c r="J93" s="189" t="s">
        <v>116</v>
      </c>
      <c r="K93" s="190" t="s">
        <v>134</v>
      </c>
      <c r="L93" s="191"/>
      <c r="M93" s="93" t="s">
        <v>19</v>
      </c>
      <c r="N93" s="94" t="s">
        <v>41</v>
      </c>
      <c r="O93" s="94" t="s">
        <v>135</v>
      </c>
      <c r="P93" s="94" t="s">
        <v>136</v>
      </c>
      <c r="Q93" s="94" t="s">
        <v>137</v>
      </c>
      <c r="R93" s="94" t="s">
        <v>138</v>
      </c>
      <c r="S93" s="94" t="s">
        <v>139</v>
      </c>
      <c r="T93" s="95" t="s">
        <v>140</v>
      </c>
      <c r="U93" s="186"/>
      <c r="V93" s="186"/>
      <c r="W93" s="186"/>
      <c r="X93" s="186"/>
      <c r="Y93" s="186"/>
      <c r="Z93" s="186"/>
      <c r="AA93" s="186"/>
      <c r="AB93" s="186"/>
      <c r="AC93" s="186"/>
      <c r="AD93" s="186"/>
      <c r="AE93" s="186"/>
    </row>
    <row r="94" spans="1:63" s="2" customFormat="1" ht="22.8" customHeight="1">
      <c r="A94" s="39"/>
      <c r="B94" s="40"/>
      <c r="C94" s="100" t="s">
        <v>141</v>
      </c>
      <c r="D94" s="41"/>
      <c r="E94" s="41"/>
      <c r="F94" s="41"/>
      <c r="G94" s="41"/>
      <c r="H94" s="41"/>
      <c r="I94" s="41"/>
      <c r="J94" s="192">
        <f>BK94</f>
        <v>0</v>
      </c>
      <c r="K94" s="41"/>
      <c r="L94" s="45"/>
      <c r="M94" s="96"/>
      <c r="N94" s="193"/>
      <c r="O94" s="97"/>
      <c r="P94" s="194">
        <f>P95+P105+P203</f>
        <v>0</v>
      </c>
      <c r="Q94" s="97"/>
      <c r="R94" s="194">
        <f>R95+R105+R203</f>
        <v>0.5710000000000001</v>
      </c>
      <c r="S94" s="97"/>
      <c r="T94" s="195">
        <f>T95+T105+T203</f>
        <v>0.8200000000000001</v>
      </c>
      <c r="U94" s="39"/>
      <c r="V94" s="39"/>
      <c r="W94" s="39"/>
      <c r="X94" s="39"/>
      <c r="Y94" s="39"/>
      <c r="Z94" s="39"/>
      <c r="AA94" s="39"/>
      <c r="AB94" s="39"/>
      <c r="AC94" s="39"/>
      <c r="AD94" s="39"/>
      <c r="AE94" s="39"/>
      <c r="AT94" s="18" t="s">
        <v>70</v>
      </c>
      <c r="AU94" s="18" t="s">
        <v>117</v>
      </c>
      <c r="BK94" s="196">
        <f>BK95+BK105+BK203</f>
        <v>0</v>
      </c>
    </row>
    <row r="95" spans="1:63" s="12" customFormat="1" ht="25.9" customHeight="1">
      <c r="A95" s="12"/>
      <c r="B95" s="197"/>
      <c r="C95" s="198"/>
      <c r="D95" s="199" t="s">
        <v>70</v>
      </c>
      <c r="E95" s="200" t="s">
        <v>142</v>
      </c>
      <c r="F95" s="200" t="s">
        <v>143</v>
      </c>
      <c r="G95" s="198"/>
      <c r="H95" s="198"/>
      <c r="I95" s="201"/>
      <c r="J95" s="202">
        <f>BK95</f>
        <v>0</v>
      </c>
      <c r="K95" s="198"/>
      <c r="L95" s="203"/>
      <c r="M95" s="204"/>
      <c r="N95" s="205"/>
      <c r="O95" s="205"/>
      <c r="P95" s="206">
        <f>P96</f>
        <v>0</v>
      </c>
      <c r="Q95" s="205"/>
      <c r="R95" s="206">
        <f>R96</f>
        <v>0</v>
      </c>
      <c r="S95" s="205"/>
      <c r="T95" s="207">
        <f>T96</f>
        <v>0</v>
      </c>
      <c r="U95" s="12"/>
      <c r="V95" s="12"/>
      <c r="W95" s="12"/>
      <c r="X95" s="12"/>
      <c r="Y95" s="12"/>
      <c r="Z95" s="12"/>
      <c r="AA95" s="12"/>
      <c r="AB95" s="12"/>
      <c r="AC95" s="12"/>
      <c r="AD95" s="12"/>
      <c r="AE95" s="12"/>
      <c r="AR95" s="208" t="s">
        <v>79</v>
      </c>
      <c r="AT95" s="209" t="s">
        <v>70</v>
      </c>
      <c r="AU95" s="209" t="s">
        <v>71</v>
      </c>
      <c r="AY95" s="208" t="s">
        <v>144</v>
      </c>
      <c r="BK95" s="210">
        <f>BK96</f>
        <v>0</v>
      </c>
    </row>
    <row r="96" spans="1:63" s="12" customFormat="1" ht="22.8" customHeight="1">
      <c r="A96" s="12"/>
      <c r="B96" s="197"/>
      <c r="C96" s="198"/>
      <c r="D96" s="199" t="s">
        <v>70</v>
      </c>
      <c r="E96" s="211" t="s">
        <v>226</v>
      </c>
      <c r="F96" s="211" t="s">
        <v>227</v>
      </c>
      <c r="G96" s="198"/>
      <c r="H96" s="198"/>
      <c r="I96" s="201"/>
      <c r="J96" s="212">
        <f>BK96</f>
        <v>0</v>
      </c>
      <c r="K96" s="198"/>
      <c r="L96" s="203"/>
      <c r="M96" s="204"/>
      <c r="N96" s="205"/>
      <c r="O96" s="205"/>
      <c r="P96" s="206">
        <f>SUM(P97:P104)</f>
        <v>0</v>
      </c>
      <c r="Q96" s="205"/>
      <c r="R96" s="206">
        <f>SUM(R97:R104)</f>
        <v>0</v>
      </c>
      <c r="S96" s="205"/>
      <c r="T96" s="207">
        <f>SUM(T97:T104)</f>
        <v>0</v>
      </c>
      <c r="U96" s="12"/>
      <c r="V96" s="12"/>
      <c r="W96" s="12"/>
      <c r="X96" s="12"/>
      <c r="Y96" s="12"/>
      <c r="Z96" s="12"/>
      <c r="AA96" s="12"/>
      <c r="AB96" s="12"/>
      <c r="AC96" s="12"/>
      <c r="AD96" s="12"/>
      <c r="AE96" s="12"/>
      <c r="AR96" s="208" t="s">
        <v>79</v>
      </c>
      <c r="AT96" s="209" t="s">
        <v>70</v>
      </c>
      <c r="AU96" s="209" t="s">
        <v>79</v>
      </c>
      <c r="AY96" s="208" t="s">
        <v>144</v>
      </c>
      <c r="BK96" s="210">
        <f>SUM(BK97:BK104)</f>
        <v>0</v>
      </c>
    </row>
    <row r="97" spans="1:65" s="2" customFormat="1" ht="24.15" customHeight="1">
      <c r="A97" s="39"/>
      <c r="B97" s="40"/>
      <c r="C97" s="213" t="s">
        <v>79</v>
      </c>
      <c r="D97" s="213" t="s">
        <v>147</v>
      </c>
      <c r="E97" s="214" t="s">
        <v>229</v>
      </c>
      <c r="F97" s="215" t="s">
        <v>783</v>
      </c>
      <c r="G97" s="216" t="s">
        <v>231</v>
      </c>
      <c r="H97" s="217">
        <v>0.82</v>
      </c>
      <c r="I97" s="218"/>
      <c r="J97" s="219">
        <f>ROUND(I97*H97,2)</f>
        <v>0</v>
      </c>
      <c r="K97" s="215" t="s">
        <v>151</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152</v>
      </c>
      <c r="AT97" s="224" t="s">
        <v>147</v>
      </c>
      <c r="AU97" s="224" t="s">
        <v>81</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152</v>
      </c>
      <c r="BM97" s="224" t="s">
        <v>784</v>
      </c>
    </row>
    <row r="98" spans="1:47" s="2" customFormat="1" ht="12">
      <c r="A98" s="39"/>
      <c r="B98" s="40"/>
      <c r="C98" s="41"/>
      <c r="D98" s="226" t="s">
        <v>154</v>
      </c>
      <c r="E98" s="41"/>
      <c r="F98" s="227" t="s">
        <v>233</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154</v>
      </c>
      <c r="AU98" s="18" t="s">
        <v>81</v>
      </c>
    </row>
    <row r="99" spans="1:65" s="2" customFormat="1" ht="21.75" customHeight="1">
      <c r="A99" s="39"/>
      <c r="B99" s="40"/>
      <c r="C99" s="213" t="s">
        <v>81</v>
      </c>
      <c r="D99" s="213" t="s">
        <v>147</v>
      </c>
      <c r="E99" s="214" t="s">
        <v>247</v>
      </c>
      <c r="F99" s="215" t="s">
        <v>248</v>
      </c>
      <c r="G99" s="216" t="s">
        <v>231</v>
      </c>
      <c r="H99" s="217">
        <v>0.82</v>
      </c>
      <c r="I99" s="218"/>
      <c r="J99" s="219">
        <f>ROUND(I99*H99,2)</f>
        <v>0</v>
      </c>
      <c r="K99" s="215" t="s">
        <v>151</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81</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785</v>
      </c>
    </row>
    <row r="100" spans="1:47" s="2" customFormat="1" ht="12">
      <c r="A100" s="39"/>
      <c r="B100" s="40"/>
      <c r="C100" s="41"/>
      <c r="D100" s="226" t="s">
        <v>154</v>
      </c>
      <c r="E100" s="41"/>
      <c r="F100" s="227" t="s">
        <v>250</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154</v>
      </c>
      <c r="AU100" s="18" t="s">
        <v>81</v>
      </c>
    </row>
    <row r="101" spans="1:65" s="2" customFormat="1" ht="24.15" customHeight="1">
      <c r="A101" s="39"/>
      <c r="B101" s="40"/>
      <c r="C101" s="213" t="s">
        <v>168</v>
      </c>
      <c r="D101" s="213" t="s">
        <v>147</v>
      </c>
      <c r="E101" s="214" t="s">
        <v>252</v>
      </c>
      <c r="F101" s="215" t="s">
        <v>253</v>
      </c>
      <c r="G101" s="216" t="s">
        <v>231</v>
      </c>
      <c r="H101" s="217">
        <v>15.58</v>
      </c>
      <c r="I101" s="218"/>
      <c r="J101" s="219">
        <f>ROUND(I101*H101,2)</f>
        <v>0</v>
      </c>
      <c r="K101" s="215" t="s">
        <v>151</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152</v>
      </c>
      <c r="AT101" s="224" t="s">
        <v>147</v>
      </c>
      <c r="AU101" s="224" t="s">
        <v>81</v>
      </c>
      <c r="AY101" s="18" t="s">
        <v>144</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152</v>
      </c>
      <c r="BM101" s="224" t="s">
        <v>786</v>
      </c>
    </row>
    <row r="102" spans="1:47" s="2" customFormat="1" ht="12">
      <c r="A102" s="39"/>
      <c r="B102" s="40"/>
      <c r="C102" s="41"/>
      <c r="D102" s="226" t="s">
        <v>154</v>
      </c>
      <c r="E102" s="41"/>
      <c r="F102" s="227" t="s">
        <v>255</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154</v>
      </c>
      <c r="AU102" s="18" t="s">
        <v>81</v>
      </c>
    </row>
    <row r="103" spans="1:51" s="14" customFormat="1" ht="12">
      <c r="A103" s="14"/>
      <c r="B103" s="242"/>
      <c r="C103" s="243"/>
      <c r="D103" s="233" t="s">
        <v>156</v>
      </c>
      <c r="E103" s="244" t="s">
        <v>19</v>
      </c>
      <c r="F103" s="245" t="s">
        <v>787</v>
      </c>
      <c r="G103" s="243"/>
      <c r="H103" s="246">
        <v>15.58</v>
      </c>
      <c r="I103" s="247"/>
      <c r="J103" s="243"/>
      <c r="K103" s="243"/>
      <c r="L103" s="248"/>
      <c r="M103" s="249"/>
      <c r="N103" s="250"/>
      <c r="O103" s="250"/>
      <c r="P103" s="250"/>
      <c r="Q103" s="250"/>
      <c r="R103" s="250"/>
      <c r="S103" s="250"/>
      <c r="T103" s="251"/>
      <c r="U103" s="14"/>
      <c r="V103" s="14"/>
      <c r="W103" s="14"/>
      <c r="X103" s="14"/>
      <c r="Y103" s="14"/>
      <c r="Z103" s="14"/>
      <c r="AA103" s="14"/>
      <c r="AB103" s="14"/>
      <c r="AC103" s="14"/>
      <c r="AD103" s="14"/>
      <c r="AE103" s="14"/>
      <c r="AT103" s="252" t="s">
        <v>156</v>
      </c>
      <c r="AU103" s="252" t="s">
        <v>81</v>
      </c>
      <c r="AV103" s="14" t="s">
        <v>81</v>
      </c>
      <c r="AW103" s="14" t="s">
        <v>33</v>
      </c>
      <c r="AX103" s="14" t="s">
        <v>71</v>
      </c>
      <c r="AY103" s="252" t="s">
        <v>144</v>
      </c>
    </row>
    <row r="104" spans="1:51" s="15" customFormat="1" ht="12">
      <c r="A104" s="15"/>
      <c r="B104" s="253"/>
      <c r="C104" s="254"/>
      <c r="D104" s="233" t="s">
        <v>156</v>
      </c>
      <c r="E104" s="255" t="s">
        <v>19</v>
      </c>
      <c r="F104" s="256" t="s">
        <v>159</v>
      </c>
      <c r="G104" s="254"/>
      <c r="H104" s="257">
        <v>15.58</v>
      </c>
      <c r="I104" s="258"/>
      <c r="J104" s="254"/>
      <c r="K104" s="254"/>
      <c r="L104" s="259"/>
      <c r="M104" s="260"/>
      <c r="N104" s="261"/>
      <c r="O104" s="261"/>
      <c r="P104" s="261"/>
      <c r="Q104" s="261"/>
      <c r="R104" s="261"/>
      <c r="S104" s="261"/>
      <c r="T104" s="262"/>
      <c r="U104" s="15"/>
      <c r="V104" s="15"/>
      <c r="W104" s="15"/>
      <c r="X104" s="15"/>
      <c r="Y104" s="15"/>
      <c r="Z104" s="15"/>
      <c r="AA104" s="15"/>
      <c r="AB104" s="15"/>
      <c r="AC104" s="15"/>
      <c r="AD104" s="15"/>
      <c r="AE104" s="15"/>
      <c r="AT104" s="263" t="s">
        <v>156</v>
      </c>
      <c r="AU104" s="263" t="s">
        <v>81</v>
      </c>
      <c r="AV104" s="15" t="s">
        <v>152</v>
      </c>
      <c r="AW104" s="15" t="s">
        <v>33</v>
      </c>
      <c r="AX104" s="15" t="s">
        <v>79</v>
      </c>
      <c r="AY104" s="263" t="s">
        <v>144</v>
      </c>
    </row>
    <row r="105" spans="1:63" s="12" customFormat="1" ht="25.9" customHeight="1">
      <c r="A105" s="12"/>
      <c r="B105" s="197"/>
      <c r="C105" s="198"/>
      <c r="D105" s="199" t="s">
        <v>70</v>
      </c>
      <c r="E105" s="200" t="s">
        <v>268</v>
      </c>
      <c r="F105" s="200" t="s">
        <v>269</v>
      </c>
      <c r="G105" s="198"/>
      <c r="H105" s="198"/>
      <c r="I105" s="201"/>
      <c r="J105" s="202">
        <f>BK105</f>
        <v>0</v>
      </c>
      <c r="K105" s="198"/>
      <c r="L105" s="203"/>
      <c r="M105" s="204"/>
      <c r="N105" s="205"/>
      <c r="O105" s="205"/>
      <c r="P105" s="206">
        <f>P106+P115+P130+P183+P198</f>
        <v>0</v>
      </c>
      <c r="Q105" s="205"/>
      <c r="R105" s="206">
        <f>R106+R115+R130+R183+R198</f>
        <v>0.5710000000000001</v>
      </c>
      <c r="S105" s="205"/>
      <c r="T105" s="207">
        <f>T106+T115+T130+T183+T198</f>
        <v>0.8200000000000001</v>
      </c>
      <c r="U105" s="12"/>
      <c r="V105" s="12"/>
      <c r="W105" s="12"/>
      <c r="X105" s="12"/>
      <c r="Y105" s="12"/>
      <c r="Z105" s="12"/>
      <c r="AA105" s="12"/>
      <c r="AB105" s="12"/>
      <c r="AC105" s="12"/>
      <c r="AD105" s="12"/>
      <c r="AE105" s="12"/>
      <c r="AR105" s="208" t="s">
        <v>81</v>
      </c>
      <c r="AT105" s="209" t="s">
        <v>70</v>
      </c>
      <c r="AU105" s="209" t="s">
        <v>71</v>
      </c>
      <c r="AY105" s="208" t="s">
        <v>144</v>
      </c>
      <c r="BK105" s="210">
        <f>BK106+BK115+BK130+BK183+BK198</f>
        <v>0</v>
      </c>
    </row>
    <row r="106" spans="1:63" s="12" customFormat="1" ht="22.8" customHeight="1">
      <c r="A106" s="12"/>
      <c r="B106" s="197"/>
      <c r="C106" s="198"/>
      <c r="D106" s="199" t="s">
        <v>70</v>
      </c>
      <c r="E106" s="211" t="s">
        <v>788</v>
      </c>
      <c r="F106" s="211" t="s">
        <v>789</v>
      </c>
      <c r="G106" s="198"/>
      <c r="H106" s="198"/>
      <c r="I106" s="201"/>
      <c r="J106" s="212">
        <f>BK106</f>
        <v>0</v>
      </c>
      <c r="K106" s="198"/>
      <c r="L106" s="203"/>
      <c r="M106" s="204"/>
      <c r="N106" s="205"/>
      <c r="O106" s="205"/>
      <c r="P106" s="206">
        <f>SUM(P107:P114)</f>
        <v>0</v>
      </c>
      <c r="Q106" s="205"/>
      <c r="R106" s="206">
        <f>SUM(R107:R114)</f>
        <v>0.08562</v>
      </c>
      <c r="S106" s="205"/>
      <c r="T106" s="207">
        <f>SUM(T107:T114)</f>
        <v>0</v>
      </c>
      <c r="U106" s="12"/>
      <c r="V106" s="12"/>
      <c r="W106" s="12"/>
      <c r="X106" s="12"/>
      <c r="Y106" s="12"/>
      <c r="Z106" s="12"/>
      <c r="AA106" s="12"/>
      <c r="AB106" s="12"/>
      <c r="AC106" s="12"/>
      <c r="AD106" s="12"/>
      <c r="AE106" s="12"/>
      <c r="AR106" s="208" t="s">
        <v>81</v>
      </c>
      <c r="AT106" s="209" t="s">
        <v>70</v>
      </c>
      <c r="AU106" s="209" t="s">
        <v>79</v>
      </c>
      <c r="AY106" s="208" t="s">
        <v>144</v>
      </c>
      <c r="BK106" s="210">
        <f>SUM(BK107:BK114)</f>
        <v>0</v>
      </c>
    </row>
    <row r="107" spans="1:65" s="2" customFormat="1" ht="24.15" customHeight="1">
      <c r="A107" s="39"/>
      <c r="B107" s="40"/>
      <c r="C107" s="213" t="s">
        <v>152</v>
      </c>
      <c r="D107" s="213" t="s">
        <v>147</v>
      </c>
      <c r="E107" s="214" t="s">
        <v>790</v>
      </c>
      <c r="F107" s="215" t="s">
        <v>791</v>
      </c>
      <c r="G107" s="216" t="s">
        <v>237</v>
      </c>
      <c r="H107" s="217">
        <v>96</v>
      </c>
      <c r="I107" s="218"/>
      <c r="J107" s="219">
        <f>ROUND(I107*H107,2)</f>
        <v>0</v>
      </c>
      <c r="K107" s="215" t="s">
        <v>151</v>
      </c>
      <c r="L107" s="45"/>
      <c r="M107" s="220" t="s">
        <v>19</v>
      </c>
      <c r="N107" s="221" t="s">
        <v>42</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263</v>
      </c>
      <c r="AT107" s="224" t="s">
        <v>147</v>
      </c>
      <c r="AU107" s="224" t="s">
        <v>81</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263</v>
      </c>
      <c r="BM107" s="224" t="s">
        <v>792</v>
      </c>
    </row>
    <row r="108" spans="1:47" s="2" customFormat="1" ht="12">
      <c r="A108" s="39"/>
      <c r="B108" s="40"/>
      <c r="C108" s="41"/>
      <c r="D108" s="226" t="s">
        <v>154</v>
      </c>
      <c r="E108" s="41"/>
      <c r="F108" s="227" t="s">
        <v>793</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154</v>
      </c>
      <c r="AU108" s="18" t="s">
        <v>81</v>
      </c>
    </row>
    <row r="109" spans="1:65" s="2" customFormat="1" ht="24.15" customHeight="1">
      <c r="A109" s="39"/>
      <c r="B109" s="40"/>
      <c r="C109" s="213" t="s">
        <v>178</v>
      </c>
      <c r="D109" s="213" t="s">
        <v>147</v>
      </c>
      <c r="E109" s="214" t="s">
        <v>794</v>
      </c>
      <c r="F109" s="215" t="s">
        <v>795</v>
      </c>
      <c r="G109" s="216" t="s">
        <v>231</v>
      </c>
      <c r="H109" s="217">
        <v>0.086</v>
      </c>
      <c r="I109" s="218"/>
      <c r="J109" s="219">
        <f>ROUND(I109*H109,2)</f>
        <v>0</v>
      </c>
      <c r="K109" s="215" t="s">
        <v>151</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263</v>
      </c>
      <c r="AT109" s="224" t="s">
        <v>147</v>
      </c>
      <c r="AU109" s="224" t="s">
        <v>81</v>
      </c>
      <c r="AY109" s="18" t="s">
        <v>144</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263</v>
      </c>
      <c r="BM109" s="224" t="s">
        <v>796</v>
      </c>
    </row>
    <row r="110" spans="1:47" s="2" customFormat="1" ht="12">
      <c r="A110" s="39"/>
      <c r="B110" s="40"/>
      <c r="C110" s="41"/>
      <c r="D110" s="226" t="s">
        <v>154</v>
      </c>
      <c r="E110" s="41"/>
      <c r="F110" s="227" t="s">
        <v>797</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154</v>
      </c>
      <c r="AU110" s="18" t="s">
        <v>81</v>
      </c>
    </row>
    <row r="111" spans="1:65" s="2" customFormat="1" ht="16.5" customHeight="1">
      <c r="A111" s="39"/>
      <c r="B111" s="40"/>
      <c r="C111" s="264" t="s">
        <v>145</v>
      </c>
      <c r="D111" s="264" t="s">
        <v>298</v>
      </c>
      <c r="E111" s="265" t="s">
        <v>798</v>
      </c>
      <c r="F111" s="266" t="s">
        <v>799</v>
      </c>
      <c r="G111" s="267" t="s">
        <v>237</v>
      </c>
      <c r="H111" s="268">
        <v>9</v>
      </c>
      <c r="I111" s="269"/>
      <c r="J111" s="270">
        <f>ROUND(I111*H111,2)</f>
        <v>0</v>
      </c>
      <c r="K111" s="266" t="s">
        <v>151</v>
      </c>
      <c r="L111" s="271"/>
      <c r="M111" s="272" t="s">
        <v>19</v>
      </c>
      <c r="N111" s="273" t="s">
        <v>42</v>
      </c>
      <c r="O111" s="85"/>
      <c r="P111" s="222">
        <f>O111*H111</f>
        <v>0</v>
      </c>
      <c r="Q111" s="222">
        <v>0.00054</v>
      </c>
      <c r="R111" s="222">
        <f>Q111*H111</f>
        <v>0.00486</v>
      </c>
      <c r="S111" s="222">
        <v>0</v>
      </c>
      <c r="T111" s="223">
        <f>S111*H111</f>
        <v>0</v>
      </c>
      <c r="U111" s="39"/>
      <c r="V111" s="39"/>
      <c r="W111" s="39"/>
      <c r="X111" s="39"/>
      <c r="Y111" s="39"/>
      <c r="Z111" s="39"/>
      <c r="AA111" s="39"/>
      <c r="AB111" s="39"/>
      <c r="AC111" s="39"/>
      <c r="AD111" s="39"/>
      <c r="AE111" s="39"/>
      <c r="AR111" s="224" t="s">
        <v>301</v>
      </c>
      <c r="AT111" s="224" t="s">
        <v>298</v>
      </c>
      <c r="AU111" s="224" t="s">
        <v>81</v>
      </c>
      <c r="AY111" s="18" t="s">
        <v>144</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263</v>
      </c>
      <c r="BM111" s="224" t="s">
        <v>800</v>
      </c>
    </row>
    <row r="112" spans="1:65" s="2" customFormat="1" ht="16.5" customHeight="1">
      <c r="A112" s="39"/>
      <c r="B112" s="40"/>
      <c r="C112" s="264" t="s">
        <v>199</v>
      </c>
      <c r="D112" s="264" t="s">
        <v>298</v>
      </c>
      <c r="E112" s="265" t="s">
        <v>801</v>
      </c>
      <c r="F112" s="266" t="s">
        <v>802</v>
      </c>
      <c r="G112" s="267" t="s">
        <v>237</v>
      </c>
      <c r="H112" s="268">
        <v>9</v>
      </c>
      <c r="I112" s="269"/>
      <c r="J112" s="270">
        <f>ROUND(I112*H112,2)</f>
        <v>0</v>
      </c>
      <c r="K112" s="266" t="s">
        <v>151</v>
      </c>
      <c r="L112" s="271"/>
      <c r="M112" s="272" t="s">
        <v>19</v>
      </c>
      <c r="N112" s="273" t="s">
        <v>42</v>
      </c>
      <c r="O112" s="85"/>
      <c r="P112" s="222">
        <f>O112*H112</f>
        <v>0</v>
      </c>
      <c r="Q112" s="222">
        <v>0.00059</v>
      </c>
      <c r="R112" s="222">
        <f>Q112*H112</f>
        <v>0.0053100000000000005</v>
      </c>
      <c r="S112" s="222">
        <v>0</v>
      </c>
      <c r="T112" s="223">
        <f>S112*H112</f>
        <v>0</v>
      </c>
      <c r="U112" s="39"/>
      <c r="V112" s="39"/>
      <c r="W112" s="39"/>
      <c r="X112" s="39"/>
      <c r="Y112" s="39"/>
      <c r="Z112" s="39"/>
      <c r="AA112" s="39"/>
      <c r="AB112" s="39"/>
      <c r="AC112" s="39"/>
      <c r="AD112" s="39"/>
      <c r="AE112" s="39"/>
      <c r="AR112" s="224" t="s">
        <v>301</v>
      </c>
      <c r="AT112" s="224" t="s">
        <v>298</v>
      </c>
      <c r="AU112" s="224" t="s">
        <v>81</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263</v>
      </c>
      <c r="BM112" s="224" t="s">
        <v>803</v>
      </c>
    </row>
    <row r="113" spans="1:65" s="2" customFormat="1" ht="16.5" customHeight="1">
      <c r="A113" s="39"/>
      <c r="B113" s="40"/>
      <c r="C113" s="264" t="s">
        <v>210</v>
      </c>
      <c r="D113" s="264" t="s">
        <v>298</v>
      </c>
      <c r="E113" s="265" t="s">
        <v>804</v>
      </c>
      <c r="F113" s="266" t="s">
        <v>805</v>
      </c>
      <c r="G113" s="267" t="s">
        <v>237</v>
      </c>
      <c r="H113" s="268">
        <v>37</v>
      </c>
      <c r="I113" s="269"/>
      <c r="J113" s="270">
        <f>ROUND(I113*H113,2)</f>
        <v>0</v>
      </c>
      <c r="K113" s="266" t="s">
        <v>151</v>
      </c>
      <c r="L113" s="271"/>
      <c r="M113" s="272" t="s">
        <v>19</v>
      </c>
      <c r="N113" s="273" t="s">
        <v>42</v>
      </c>
      <c r="O113" s="85"/>
      <c r="P113" s="222">
        <f>O113*H113</f>
        <v>0</v>
      </c>
      <c r="Q113" s="222">
        <v>0.00092</v>
      </c>
      <c r="R113" s="222">
        <f>Q113*H113</f>
        <v>0.03404</v>
      </c>
      <c r="S113" s="222">
        <v>0</v>
      </c>
      <c r="T113" s="223">
        <f>S113*H113</f>
        <v>0</v>
      </c>
      <c r="U113" s="39"/>
      <c r="V113" s="39"/>
      <c r="W113" s="39"/>
      <c r="X113" s="39"/>
      <c r="Y113" s="39"/>
      <c r="Z113" s="39"/>
      <c r="AA113" s="39"/>
      <c r="AB113" s="39"/>
      <c r="AC113" s="39"/>
      <c r="AD113" s="39"/>
      <c r="AE113" s="39"/>
      <c r="AR113" s="224" t="s">
        <v>301</v>
      </c>
      <c r="AT113" s="224" t="s">
        <v>298</v>
      </c>
      <c r="AU113" s="224" t="s">
        <v>81</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263</v>
      </c>
      <c r="BM113" s="224" t="s">
        <v>806</v>
      </c>
    </row>
    <row r="114" spans="1:65" s="2" customFormat="1" ht="16.5" customHeight="1">
      <c r="A114" s="39"/>
      <c r="B114" s="40"/>
      <c r="C114" s="264" t="s">
        <v>160</v>
      </c>
      <c r="D114" s="264" t="s">
        <v>298</v>
      </c>
      <c r="E114" s="265" t="s">
        <v>807</v>
      </c>
      <c r="F114" s="266" t="s">
        <v>808</v>
      </c>
      <c r="G114" s="267" t="s">
        <v>237</v>
      </c>
      <c r="H114" s="268">
        <v>41</v>
      </c>
      <c r="I114" s="269"/>
      <c r="J114" s="270">
        <f>ROUND(I114*H114,2)</f>
        <v>0</v>
      </c>
      <c r="K114" s="266" t="s">
        <v>151</v>
      </c>
      <c r="L114" s="271"/>
      <c r="M114" s="272" t="s">
        <v>19</v>
      </c>
      <c r="N114" s="273" t="s">
        <v>42</v>
      </c>
      <c r="O114" s="85"/>
      <c r="P114" s="222">
        <f>O114*H114</f>
        <v>0</v>
      </c>
      <c r="Q114" s="222">
        <v>0.00101</v>
      </c>
      <c r="R114" s="222">
        <f>Q114*H114</f>
        <v>0.04141</v>
      </c>
      <c r="S114" s="222">
        <v>0</v>
      </c>
      <c r="T114" s="223">
        <f>S114*H114</f>
        <v>0</v>
      </c>
      <c r="U114" s="39"/>
      <c r="V114" s="39"/>
      <c r="W114" s="39"/>
      <c r="X114" s="39"/>
      <c r="Y114" s="39"/>
      <c r="Z114" s="39"/>
      <c r="AA114" s="39"/>
      <c r="AB114" s="39"/>
      <c r="AC114" s="39"/>
      <c r="AD114" s="39"/>
      <c r="AE114" s="39"/>
      <c r="AR114" s="224" t="s">
        <v>301</v>
      </c>
      <c r="AT114" s="224" t="s">
        <v>298</v>
      </c>
      <c r="AU114" s="224" t="s">
        <v>81</v>
      </c>
      <c r="AY114" s="18" t="s">
        <v>144</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263</v>
      </c>
      <c r="BM114" s="224" t="s">
        <v>809</v>
      </c>
    </row>
    <row r="115" spans="1:63" s="12" customFormat="1" ht="22.8" customHeight="1">
      <c r="A115" s="12"/>
      <c r="B115" s="197"/>
      <c r="C115" s="198"/>
      <c r="D115" s="199" t="s">
        <v>70</v>
      </c>
      <c r="E115" s="211" t="s">
        <v>545</v>
      </c>
      <c r="F115" s="211" t="s">
        <v>647</v>
      </c>
      <c r="G115" s="198"/>
      <c r="H115" s="198"/>
      <c r="I115" s="201"/>
      <c r="J115" s="212">
        <f>BK115</f>
        <v>0</v>
      </c>
      <c r="K115" s="198"/>
      <c r="L115" s="203"/>
      <c r="M115" s="204"/>
      <c r="N115" s="205"/>
      <c r="O115" s="205"/>
      <c r="P115" s="206">
        <f>SUM(P116:P129)</f>
        <v>0</v>
      </c>
      <c r="Q115" s="205"/>
      <c r="R115" s="206">
        <f>SUM(R116:R129)</f>
        <v>0.026300000000000004</v>
      </c>
      <c r="S115" s="205"/>
      <c r="T115" s="207">
        <f>SUM(T116:T129)</f>
        <v>0</v>
      </c>
      <c r="U115" s="12"/>
      <c r="V115" s="12"/>
      <c r="W115" s="12"/>
      <c r="X115" s="12"/>
      <c r="Y115" s="12"/>
      <c r="Z115" s="12"/>
      <c r="AA115" s="12"/>
      <c r="AB115" s="12"/>
      <c r="AC115" s="12"/>
      <c r="AD115" s="12"/>
      <c r="AE115" s="12"/>
      <c r="AR115" s="208" t="s">
        <v>81</v>
      </c>
      <c r="AT115" s="209" t="s">
        <v>70</v>
      </c>
      <c r="AU115" s="209" t="s">
        <v>79</v>
      </c>
      <c r="AY115" s="208" t="s">
        <v>144</v>
      </c>
      <c r="BK115" s="210">
        <f>SUM(BK116:BK129)</f>
        <v>0</v>
      </c>
    </row>
    <row r="116" spans="1:65" s="2" customFormat="1" ht="16.5" customHeight="1">
      <c r="A116" s="39"/>
      <c r="B116" s="40"/>
      <c r="C116" s="213" t="s">
        <v>228</v>
      </c>
      <c r="D116" s="213" t="s">
        <v>147</v>
      </c>
      <c r="E116" s="214" t="s">
        <v>652</v>
      </c>
      <c r="F116" s="215" t="s">
        <v>653</v>
      </c>
      <c r="G116" s="216" t="s">
        <v>294</v>
      </c>
      <c r="H116" s="217">
        <v>5</v>
      </c>
      <c r="I116" s="218"/>
      <c r="J116" s="219">
        <f>ROUND(I116*H116,2)</f>
        <v>0</v>
      </c>
      <c r="K116" s="215" t="s">
        <v>151</v>
      </c>
      <c r="L116" s="45"/>
      <c r="M116" s="220" t="s">
        <v>19</v>
      </c>
      <c r="N116" s="221" t="s">
        <v>42</v>
      </c>
      <c r="O116" s="85"/>
      <c r="P116" s="222">
        <f>O116*H116</f>
        <v>0</v>
      </c>
      <c r="Q116" s="222">
        <v>0.00089</v>
      </c>
      <c r="R116" s="222">
        <f>Q116*H116</f>
        <v>0.00445</v>
      </c>
      <c r="S116" s="222">
        <v>0</v>
      </c>
      <c r="T116" s="223">
        <f>S116*H116</f>
        <v>0</v>
      </c>
      <c r="U116" s="39"/>
      <c r="V116" s="39"/>
      <c r="W116" s="39"/>
      <c r="X116" s="39"/>
      <c r="Y116" s="39"/>
      <c r="Z116" s="39"/>
      <c r="AA116" s="39"/>
      <c r="AB116" s="39"/>
      <c r="AC116" s="39"/>
      <c r="AD116" s="39"/>
      <c r="AE116" s="39"/>
      <c r="AR116" s="224" t="s">
        <v>263</v>
      </c>
      <c r="AT116" s="224" t="s">
        <v>147</v>
      </c>
      <c r="AU116" s="224" t="s">
        <v>81</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263</v>
      </c>
      <c r="BM116" s="224" t="s">
        <v>810</v>
      </c>
    </row>
    <row r="117" spans="1:47" s="2" customFormat="1" ht="12">
      <c r="A117" s="39"/>
      <c r="B117" s="40"/>
      <c r="C117" s="41"/>
      <c r="D117" s="226" t="s">
        <v>154</v>
      </c>
      <c r="E117" s="41"/>
      <c r="F117" s="227" t="s">
        <v>655</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154</v>
      </c>
      <c r="AU117" s="18" t="s">
        <v>81</v>
      </c>
    </row>
    <row r="118" spans="1:65" s="2" customFormat="1" ht="16.5" customHeight="1">
      <c r="A118" s="39"/>
      <c r="B118" s="40"/>
      <c r="C118" s="213" t="s">
        <v>234</v>
      </c>
      <c r="D118" s="213" t="s">
        <v>147</v>
      </c>
      <c r="E118" s="214" t="s">
        <v>811</v>
      </c>
      <c r="F118" s="215" t="s">
        <v>812</v>
      </c>
      <c r="G118" s="216" t="s">
        <v>294</v>
      </c>
      <c r="H118" s="217">
        <v>5</v>
      </c>
      <c r="I118" s="218"/>
      <c r="J118" s="219">
        <f>ROUND(I118*H118,2)</f>
        <v>0</v>
      </c>
      <c r="K118" s="215" t="s">
        <v>151</v>
      </c>
      <c r="L118" s="45"/>
      <c r="M118" s="220" t="s">
        <v>19</v>
      </c>
      <c r="N118" s="221" t="s">
        <v>42</v>
      </c>
      <c r="O118" s="85"/>
      <c r="P118" s="222">
        <f>O118*H118</f>
        <v>0</v>
      </c>
      <c r="Q118" s="222">
        <v>0.00027</v>
      </c>
      <c r="R118" s="222">
        <f>Q118*H118</f>
        <v>0.00135</v>
      </c>
      <c r="S118" s="222">
        <v>0</v>
      </c>
      <c r="T118" s="223">
        <f>S118*H118</f>
        <v>0</v>
      </c>
      <c r="U118" s="39"/>
      <c r="V118" s="39"/>
      <c r="W118" s="39"/>
      <c r="X118" s="39"/>
      <c r="Y118" s="39"/>
      <c r="Z118" s="39"/>
      <c r="AA118" s="39"/>
      <c r="AB118" s="39"/>
      <c r="AC118" s="39"/>
      <c r="AD118" s="39"/>
      <c r="AE118" s="39"/>
      <c r="AR118" s="224" t="s">
        <v>263</v>
      </c>
      <c r="AT118" s="224" t="s">
        <v>147</v>
      </c>
      <c r="AU118" s="224" t="s">
        <v>81</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263</v>
      </c>
      <c r="BM118" s="224" t="s">
        <v>813</v>
      </c>
    </row>
    <row r="119" spans="1:47" s="2" customFormat="1" ht="12">
      <c r="A119" s="39"/>
      <c r="B119" s="40"/>
      <c r="C119" s="41"/>
      <c r="D119" s="226" t="s">
        <v>154</v>
      </c>
      <c r="E119" s="41"/>
      <c r="F119" s="227" t="s">
        <v>814</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154</v>
      </c>
      <c r="AU119" s="18" t="s">
        <v>81</v>
      </c>
    </row>
    <row r="120" spans="1:65" s="2" customFormat="1" ht="16.5" customHeight="1">
      <c r="A120" s="39"/>
      <c r="B120" s="40"/>
      <c r="C120" s="213" t="s">
        <v>240</v>
      </c>
      <c r="D120" s="213" t="s">
        <v>147</v>
      </c>
      <c r="E120" s="214" t="s">
        <v>815</v>
      </c>
      <c r="F120" s="215" t="s">
        <v>816</v>
      </c>
      <c r="G120" s="216" t="s">
        <v>237</v>
      </c>
      <c r="H120" s="217">
        <v>50</v>
      </c>
      <c r="I120" s="218"/>
      <c r="J120" s="219">
        <f>ROUND(I120*H120,2)</f>
        <v>0</v>
      </c>
      <c r="K120" s="215" t="s">
        <v>151</v>
      </c>
      <c r="L120" s="45"/>
      <c r="M120" s="220" t="s">
        <v>19</v>
      </c>
      <c r="N120" s="221" t="s">
        <v>42</v>
      </c>
      <c r="O120" s="85"/>
      <c r="P120" s="222">
        <f>O120*H120</f>
        <v>0</v>
      </c>
      <c r="Q120" s="222">
        <v>0.00036</v>
      </c>
      <c r="R120" s="222">
        <f>Q120*H120</f>
        <v>0.018000000000000002</v>
      </c>
      <c r="S120" s="222">
        <v>0</v>
      </c>
      <c r="T120" s="223">
        <f>S120*H120</f>
        <v>0</v>
      </c>
      <c r="U120" s="39"/>
      <c r="V120" s="39"/>
      <c r="W120" s="39"/>
      <c r="X120" s="39"/>
      <c r="Y120" s="39"/>
      <c r="Z120" s="39"/>
      <c r="AA120" s="39"/>
      <c r="AB120" s="39"/>
      <c r="AC120" s="39"/>
      <c r="AD120" s="39"/>
      <c r="AE120" s="39"/>
      <c r="AR120" s="224" t="s">
        <v>263</v>
      </c>
      <c r="AT120" s="224" t="s">
        <v>147</v>
      </c>
      <c r="AU120" s="224" t="s">
        <v>81</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263</v>
      </c>
      <c r="BM120" s="224" t="s">
        <v>817</v>
      </c>
    </row>
    <row r="121" spans="1:47" s="2" customFormat="1" ht="12">
      <c r="A121" s="39"/>
      <c r="B121" s="40"/>
      <c r="C121" s="41"/>
      <c r="D121" s="226" t="s">
        <v>154</v>
      </c>
      <c r="E121" s="41"/>
      <c r="F121" s="227" t="s">
        <v>818</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154</v>
      </c>
      <c r="AU121" s="18" t="s">
        <v>81</v>
      </c>
    </row>
    <row r="122" spans="1:65" s="2" customFormat="1" ht="16.5" customHeight="1">
      <c r="A122" s="39"/>
      <c r="B122" s="40"/>
      <c r="C122" s="213" t="s">
        <v>246</v>
      </c>
      <c r="D122" s="213" t="s">
        <v>147</v>
      </c>
      <c r="E122" s="214" t="s">
        <v>819</v>
      </c>
      <c r="F122" s="215" t="s">
        <v>820</v>
      </c>
      <c r="G122" s="216" t="s">
        <v>294</v>
      </c>
      <c r="H122" s="217">
        <v>5</v>
      </c>
      <c r="I122" s="218"/>
      <c r="J122" s="219">
        <f>ROUND(I122*H122,2)</f>
        <v>0</v>
      </c>
      <c r="K122" s="215" t="s">
        <v>151</v>
      </c>
      <c r="L122" s="45"/>
      <c r="M122" s="220" t="s">
        <v>19</v>
      </c>
      <c r="N122" s="221" t="s">
        <v>42</v>
      </c>
      <c r="O122" s="85"/>
      <c r="P122" s="222">
        <f>O122*H122</f>
        <v>0</v>
      </c>
      <c r="Q122" s="222">
        <v>0.0005</v>
      </c>
      <c r="R122" s="222">
        <f>Q122*H122</f>
        <v>0.0025</v>
      </c>
      <c r="S122" s="222">
        <v>0</v>
      </c>
      <c r="T122" s="223">
        <f>S122*H122</f>
        <v>0</v>
      </c>
      <c r="U122" s="39"/>
      <c r="V122" s="39"/>
      <c r="W122" s="39"/>
      <c r="X122" s="39"/>
      <c r="Y122" s="39"/>
      <c r="Z122" s="39"/>
      <c r="AA122" s="39"/>
      <c r="AB122" s="39"/>
      <c r="AC122" s="39"/>
      <c r="AD122" s="39"/>
      <c r="AE122" s="39"/>
      <c r="AR122" s="224" t="s">
        <v>263</v>
      </c>
      <c r="AT122" s="224" t="s">
        <v>147</v>
      </c>
      <c r="AU122" s="224" t="s">
        <v>81</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263</v>
      </c>
      <c r="BM122" s="224" t="s">
        <v>821</v>
      </c>
    </row>
    <row r="123" spans="1:47" s="2" customFormat="1" ht="12">
      <c r="A123" s="39"/>
      <c r="B123" s="40"/>
      <c r="C123" s="41"/>
      <c r="D123" s="226" t="s">
        <v>154</v>
      </c>
      <c r="E123" s="41"/>
      <c r="F123" s="227" t="s">
        <v>822</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154</v>
      </c>
      <c r="AU123" s="18" t="s">
        <v>81</v>
      </c>
    </row>
    <row r="124" spans="1:65" s="2" customFormat="1" ht="16.5" customHeight="1">
      <c r="A124" s="39"/>
      <c r="B124" s="40"/>
      <c r="C124" s="213" t="s">
        <v>251</v>
      </c>
      <c r="D124" s="213" t="s">
        <v>147</v>
      </c>
      <c r="E124" s="214" t="s">
        <v>672</v>
      </c>
      <c r="F124" s="215" t="s">
        <v>673</v>
      </c>
      <c r="G124" s="216" t="s">
        <v>237</v>
      </c>
      <c r="H124" s="217">
        <v>50</v>
      </c>
      <c r="I124" s="218"/>
      <c r="J124" s="219">
        <f>ROUND(I124*H124,2)</f>
        <v>0</v>
      </c>
      <c r="K124" s="215" t="s">
        <v>151</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263</v>
      </c>
      <c r="AT124" s="224" t="s">
        <v>147</v>
      </c>
      <c r="AU124" s="224" t="s">
        <v>81</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263</v>
      </c>
      <c r="BM124" s="224" t="s">
        <v>823</v>
      </c>
    </row>
    <row r="125" spans="1:47" s="2" customFormat="1" ht="12">
      <c r="A125" s="39"/>
      <c r="B125" s="40"/>
      <c r="C125" s="41"/>
      <c r="D125" s="226" t="s">
        <v>154</v>
      </c>
      <c r="E125" s="41"/>
      <c r="F125" s="227" t="s">
        <v>675</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154</v>
      </c>
      <c r="AU125" s="18" t="s">
        <v>81</v>
      </c>
    </row>
    <row r="126" spans="1:65" s="2" customFormat="1" ht="24.15" customHeight="1">
      <c r="A126" s="39"/>
      <c r="B126" s="40"/>
      <c r="C126" s="213" t="s">
        <v>8</v>
      </c>
      <c r="D126" s="213" t="s">
        <v>147</v>
      </c>
      <c r="E126" s="214" t="s">
        <v>824</v>
      </c>
      <c r="F126" s="215" t="s">
        <v>825</v>
      </c>
      <c r="G126" s="216" t="s">
        <v>231</v>
      </c>
      <c r="H126" s="217">
        <v>0.026</v>
      </c>
      <c r="I126" s="218"/>
      <c r="J126" s="219">
        <f>ROUND(I126*H126,2)</f>
        <v>0</v>
      </c>
      <c r="K126" s="215" t="s">
        <v>151</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263</v>
      </c>
      <c r="AT126" s="224" t="s">
        <v>147</v>
      </c>
      <c r="AU126" s="224" t="s">
        <v>81</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263</v>
      </c>
      <c r="BM126" s="224" t="s">
        <v>826</v>
      </c>
    </row>
    <row r="127" spans="1:47" s="2" customFormat="1" ht="12">
      <c r="A127" s="39"/>
      <c r="B127" s="40"/>
      <c r="C127" s="41"/>
      <c r="D127" s="226" t="s">
        <v>154</v>
      </c>
      <c r="E127" s="41"/>
      <c r="F127" s="227" t="s">
        <v>827</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154</v>
      </c>
      <c r="AU127" s="18" t="s">
        <v>81</v>
      </c>
    </row>
    <row r="128" spans="1:65" s="2" customFormat="1" ht="24.15" customHeight="1">
      <c r="A128" s="39"/>
      <c r="B128" s="40"/>
      <c r="C128" s="213" t="s">
        <v>263</v>
      </c>
      <c r="D128" s="213" t="s">
        <v>147</v>
      </c>
      <c r="E128" s="214" t="s">
        <v>828</v>
      </c>
      <c r="F128" s="215" t="s">
        <v>829</v>
      </c>
      <c r="G128" s="216" t="s">
        <v>231</v>
      </c>
      <c r="H128" s="217">
        <v>0.026</v>
      </c>
      <c r="I128" s="218"/>
      <c r="J128" s="219">
        <f>ROUND(I128*H128,2)</f>
        <v>0</v>
      </c>
      <c r="K128" s="215" t="s">
        <v>151</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263</v>
      </c>
      <c r="AT128" s="224" t="s">
        <v>147</v>
      </c>
      <c r="AU128" s="224" t="s">
        <v>81</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263</v>
      </c>
      <c r="BM128" s="224" t="s">
        <v>830</v>
      </c>
    </row>
    <row r="129" spans="1:47" s="2" customFormat="1" ht="12">
      <c r="A129" s="39"/>
      <c r="B129" s="40"/>
      <c r="C129" s="41"/>
      <c r="D129" s="226" t="s">
        <v>154</v>
      </c>
      <c r="E129" s="41"/>
      <c r="F129" s="227" t="s">
        <v>831</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154</v>
      </c>
      <c r="AU129" s="18" t="s">
        <v>81</v>
      </c>
    </row>
    <row r="130" spans="1:63" s="12" customFormat="1" ht="22.8" customHeight="1">
      <c r="A130" s="12"/>
      <c r="B130" s="197"/>
      <c r="C130" s="198"/>
      <c r="D130" s="199" t="s">
        <v>70</v>
      </c>
      <c r="E130" s="211" t="s">
        <v>832</v>
      </c>
      <c r="F130" s="211" t="s">
        <v>833</v>
      </c>
      <c r="G130" s="198"/>
      <c r="H130" s="198"/>
      <c r="I130" s="201"/>
      <c r="J130" s="212">
        <f>BK130</f>
        <v>0</v>
      </c>
      <c r="K130" s="198"/>
      <c r="L130" s="203"/>
      <c r="M130" s="204"/>
      <c r="N130" s="205"/>
      <c r="O130" s="205"/>
      <c r="P130" s="206">
        <f>SUM(P131:P182)</f>
        <v>0</v>
      </c>
      <c r="Q130" s="205"/>
      <c r="R130" s="206">
        <f>SUM(R131:R182)</f>
        <v>0.42872000000000005</v>
      </c>
      <c r="S130" s="205"/>
      <c r="T130" s="207">
        <f>SUM(T131:T182)</f>
        <v>0.8200000000000001</v>
      </c>
      <c r="U130" s="12"/>
      <c r="V130" s="12"/>
      <c r="W130" s="12"/>
      <c r="X130" s="12"/>
      <c r="Y130" s="12"/>
      <c r="Z130" s="12"/>
      <c r="AA130" s="12"/>
      <c r="AB130" s="12"/>
      <c r="AC130" s="12"/>
      <c r="AD130" s="12"/>
      <c r="AE130" s="12"/>
      <c r="AR130" s="208" t="s">
        <v>81</v>
      </c>
      <c r="AT130" s="209" t="s">
        <v>70</v>
      </c>
      <c r="AU130" s="209" t="s">
        <v>79</v>
      </c>
      <c r="AY130" s="208" t="s">
        <v>144</v>
      </c>
      <c r="BK130" s="210">
        <f>SUM(BK131:BK182)</f>
        <v>0</v>
      </c>
    </row>
    <row r="131" spans="1:65" s="2" customFormat="1" ht="16.5" customHeight="1">
      <c r="A131" s="39"/>
      <c r="B131" s="40"/>
      <c r="C131" s="213" t="s">
        <v>272</v>
      </c>
      <c r="D131" s="213" t="s">
        <v>147</v>
      </c>
      <c r="E131" s="214" t="s">
        <v>834</v>
      </c>
      <c r="F131" s="215" t="s">
        <v>835</v>
      </c>
      <c r="G131" s="216" t="s">
        <v>237</v>
      </c>
      <c r="H131" s="217">
        <v>90</v>
      </c>
      <c r="I131" s="218"/>
      <c r="J131" s="219">
        <f>ROUND(I131*H131,2)</f>
        <v>0</v>
      </c>
      <c r="K131" s="215" t="s">
        <v>151</v>
      </c>
      <c r="L131" s="45"/>
      <c r="M131" s="220" t="s">
        <v>19</v>
      </c>
      <c r="N131" s="221" t="s">
        <v>42</v>
      </c>
      <c r="O131" s="85"/>
      <c r="P131" s="222">
        <f>O131*H131</f>
        <v>0</v>
      </c>
      <c r="Q131" s="222">
        <v>2E-05</v>
      </c>
      <c r="R131" s="222">
        <f>Q131*H131</f>
        <v>0.0018000000000000002</v>
      </c>
      <c r="S131" s="222">
        <v>0.0032</v>
      </c>
      <c r="T131" s="223">
        <f>S131*H131</f>
        <v>0.28800000000000003</v>
      </c>
      <c r="U131" s="39"/>
      <c r="V131" s="39"/>
      <c r="W131" s="39"/>
      <c r="X131" s="39"/>
      <c r="Y131" s="39"/>
      <c r="Z131" s="39"/>
      <c r="AA131" s="39"/>
      <c r="AB131" s="39"/>
      <c r="AC131" s="39"/>
      <c r="AD131" s="39"/>
      <c r="AE131" s="39"/>
      <c r="AR131" s="224" t="s">
        <v>263</v>
      </c>
      <c r="AT131" s="224" t="s">
        <v>147</v>
      </c>
      <c r="AU131" s="224" t="s">
        <v>81</v>
      </c>
      <c r="AY131" s="18" t="s">
        <v>144</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263</v>
      </c>
      <c r="BM131" s="224" t="s">
        <v>836</v>
      </c>
    </row>
    <row r="132" spans="1:47" s="2" customFormat="1" ht="12">
      <c r="A132" s="39"/>
      <c r="B132" s="40"/>
      <c r="C132" s="41"/>
      <c r="D132" s="226" t="s">
        <v>154</v>
      </c>
      <c r="E132" s="41"/>
      <c r="F132" s="227" t="s">
        <v>837</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154</v>
      </c>
      <c r="AU132" s="18" t="s">
        <v>81</v>
      </c>
    </row>
    <row r="133" spans="1:65" s="2" customFormat="1" ht="16.5" customHeight="1">
      <c r="A133" s="39"/>
      <c r="B133" s="40"/>
      <c r="C133" s="213" t="s">
        <v>279</v>
      </c>
      <c r="D133" s="213" t="s">
        <v>147</v>
      </c>
      <c r="E133" s="214" t="s">
        <v>838</v>
      </c>
      <c r="F133" s="215" t="s">
        <v>839</v>
      </c>
      <c r="G133" s="216" t="s">
        <v>237</v>
      </c>
      <c r="H133" s="217">
        <v>40</v>
      </c>
      <c r="I133" s="218"/>
      <c r="J133" s="219">
        <f>ROUND(I133*H133,2)</f>
        <v>0</v>
      </c>
      <c r="K133" s="215" t="s">
        <v>151</v>
      </c>
      <c r="L133" s="45"/>
      <c r="M133" s="220" t="s">
        <v>19</v>
      </c>
      <c r="N133" s="221" t="s">
        <v>42</v>
      </c>
      <c r="O133" s="85"/>
      <c r="P133" s="222">
        <f>O133*H133</f>
        <v>0</v>
      </c>
      <c r="Q133" s="222">
        <v>5E-05</v>
      </c>
      <c r="R133" s="222">
        <f>Q133*H133</f>
        <v>0.002</v>
      </c>
      <c r="S133" s="222">
        <v>0.00532</v>
      </c>
      <c r="T133" s="223">
        <f>S133*H133</f>
        <v>0.2128</v>
      </c>
      <c r="U133" s="39"/>
      <c r="V133" s="39"/>
      <c r="W133" s="39"/>
      <c r="X133" s="39"/>
      <c r="Y133" s="39"/>
      <c r="Z133" s="39"/>
      <c r="AA133" s="39"/>
      <c r="AB133" s="39"/>
      <c r="AC133" s="39"/>
      <c r="AD133" s="39"/>
      <c r="AE133" s="39"/>
      <c r="AR133" s="224" t="s">
        <v>263</v>
      </c>
      <c r="AT133" s="224" t="s">
        <v>147</v>
      </c>
      <c r="AU133" s="224" t="s">
        <v>81</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263</v>
      </c>
      <c r="BM133" s="224" t="s">
        <v>840</v>
      </c>
    </row>
    <row r="134" spans="1:47" s="2" customFormat="1" ht="12">
      <c r="A134" s="39"/>
      <c r="B134" s="40"/>
      <c r="C134" s="41"/>
      <c r="D134" s="226" t="s">
        <v>154</v>
      </c>
      <c r="E134" s="41"/>
      <c r="F134" s="227" t="s">
        <v>841</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154</v>
      </c>
      <c r="AU134" s="18" t="s">
        <v>81</v>
      </c>
    </row>
    <row r="135" spans="1:65" s="2" customFormat="1" ht="21.75" customHeight="1">
      <c r="A135" s="39"/>
      <c r="B135" s="40"/>
      <c r="C135" s="213" t="s">
        <v>284</v>
      </c>
      <c r="D135" s="213" t="s">
        <v>147</v>
      </c>
      <c r="E135" s="214" t="s">
        <v>842</v>
      </c>
      <c r="F135" s="215" t="s">
        <v>843</v>
      </c>
      <c r="G135" s="216" t="s">
        <v>237</v>
      </c>
      <c r="H135" s="217">
        <v>60</v>
      </c>
      <c r="I135" s="218"/>
      <c r="J135" s="219">
        <f>ROUND(I135*H135,2)</f>
        <v>0</v>
      </c>
      <c r="K135" s="215" t="s">
        <v>151</v>
      </c>
      <c r="L135" s="45"/>
      <c r="M135" s="220" t="s">
        <v>19</v>
      </c>
      <c r="N135" s="221" t="s">
        <v>42</v>
      </c>
      <c r="O135" s="85"/>
      <c r="P135" s="222">
        <f>O135*H135</f>
        <v>0</v>
      </c>
      <c r="Q135" s="222">
        <v>5E-05</v>
      </c>
      <c r="R135" s="222">
        <f>Q135*H135</f>
        <v>0.003</v>
      </c>
      <c r="S135" s="222">
        <v>0.00532</v>
      </c>
      <c r="T135" s="223">
        <f>S135*H135</f>
        <v>0.3192</v>
      </c>
      <c r="U135" s="39"/>
      <c r="V135" s="39"/>
      <c r="W135" s="39"/>
      <c r="X135" s="39"/>
      <c r="Y135" s="39"/>
      <c r="Z135" s="39"/>
      <c r="AA135" s="39"/>
      <c r="AB135" s="39"/>
      <c r="AC135" s="39"/>
      <c r="AD135" s="39"/>
      <c r="AE135" s="39"/>
      <c r="AR135" s="224" t="s">
        <v>263</v>
      </c>
      <c r="AT135" s="224" t="s">
        <v>147</v>
      </c>
      <c r="AU135" s="224" t="s">
        <v>81</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263</v>
      </c>
      <c r="BM135" s="224" t="s">
        <v>844</v>
      </c>
    </row>
    <row r="136" spans="1:47" s="2" customFormat="1" ht="12">
      <c r="A136" s="39"/>
      <c r="B136" s="40"/>
      <c r="C136" s="41"/>
      <c r="D136" s="226" t="s">
        <v>154</v>
      </c>
      <c r="E136" s="41"/>
      <c r="F136" s="227" t="s">
        <v>845</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154</v>
      </c>
      <c r="AU136" s="18" t="s">
        <v>81</v>
      </c>
    </row>
    <row r="137" spans="1:65" s="2" customFormat="1" ht="24.15" customHeight="1">
      <c r="A137" s="39"/>
      <c r="B137" s="40"/>
      <c r="C137" s="213" t="s">
        <v>291</v>
      </c>
      <c r="D137" s="213" t="s">
        <v>147</v>
      </c>
      <c r="E137" s="214" t="s">
        <v>846</v>
      </c>
      <c r="F137" s="215" t="s">
        <v>847</v>
      </c>
      <c r="G137" s="216" t="s">
        <v>237</v>
      </c>
      <c r="H137" s="217">
        <v>9</v>
      </c>
      <c r="I137" s="218"/>
      <c r="J137" s="219">
        <f>ROUND(I137*H137,2)</f>
        <v>0</v>
      </c>
      <c r="K137" s="215" t="s">
        <v>151</v>
      </c>
      <c r="L137" s="45"/>
      <c r="M137" s="220" t="s">
        <v>19</v>
      </c>
      <c r="N137" s="221" t="s">
        <v>42</v>
      </c>
      <c r="O137" s="85"/>
      <c r="P137" s="222">
        <f>O137*H137</f>
        <v>0</v>
      </c>
      <c r="Q137" s="222">
        <v>0.00095</v>
      </c>
      <c r="R137" s="222">
        <f>Q137*H137</f>
        <v>0.00855</v>
      </c>
      <c r="S137" s="222">
        <v>0</v>
      </c>
      <c r="T137" s="223">
        <f>S137*H137</f>
        <v>0</v>
      </c>
      <c r="U137" s="39"/>
      <c r="V137" s="39"/>
      <c r="W137" s="39"/>
      <c r="X137" s="39"/>
      <c r="Y137" s="39"/>
      <c r="Z137" s="39"/>
      <c r="AA137" s="39"/>
      <c r="AB137" s="39"/>
      <c r="AC137" s="39"/>
      <c r="AD137" s="39"/>
      <c r="AE137" s="39"/>
      <c r="AR137" s="224" t="s">
        <v>263</v>
      </c>
      <c r="AT137" s="224" t="s">
        <v>147</v>
      </c>
      <c r="AU137" s="224" t="s">
        <v>81</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263</v>
      </c>
      <c r="BM137" s="224" t="s">
        <v>848</v>
      </c>
    </row>
    <row r="138" spans="1:47" s="2" customFormat="1" ht="12">
      <c r="A138" s="39"/>
      <c r="B138" s="40"/>
      <c r="C138" s="41"/>
      <c r="D138" s="226" t="s">
        <v>154</v>
      </c>
      <c r="E138" s="41"/>
      <c r="F138" s="227" t="s">
        <v>849</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154</v>
      </c>
      <c r="AU138" s="18" t="s">
        <v>81</v>
      </c>
    </row>
    <row r="139" spans="1:65" s="2" customFormat="1" ht="24.15" customHeight="1">
      <c r="A139" s="39"/>
      <c r="B139" s="40"/>
      <c r="C139" s="213" t="s">
        <v>7</v>
      </c>
      <c r="D139" s="213" t="s">
        <v>147</v>
      </c>
      <c r="E139" s="214" t="s">
        <v>850</v>
      </c>
      <c r="F139" s="215" t="s">
        <v>851</v>
      </c>
      <c r="G139" s="216" t="s">
        <v>237</v>
      </c>
      <c r="H139" s="217">
        <v>9</v>
      </c>
      <c r="I139" s="218"/>
      <c r="J139" s="219">
        <f>ROUND(I139*H139,2)</f>
        <v>0</v>
      </c>
      <c r="K139" s="215" t="s">
        <v>151</v>
      </c>
      <c r="L139" s="45"/>
      <c r="M139" s="220" t="s">
        <v>19</v>
      </c>
      <c r="N139" s="221" t="s">
        <v>42</v>
      </c>
      <c r="O139" s="85"/>
      <c r="P139" s="222">
        <f>O139*H139</f>
        <v>0</v>
      </c>
      <c r="Q139" s="222">
        <v>0.00119</v>
      </c>
      <c r="R139" s="222">
        <f>Q139*H139</f>
        <v>0.01071</v>
      </c>
      <c r="S139" s="222">
        <v>0</v>
      </c>
      <c r="T139" s="223">
        <f>S139*H139</f>
        <v>0</v>
      </c>
      <c r="U139" s="39"/>
      <c r="V139" s="39"/>
      <c r="W139" s="39"/>
      <c r="X139" s="39"/>
      <c r="Y139" s="39"/>
      <c r="Z139" s="39"/>
      <c r="AA139" s="39"/>
      <c r="AB139" s="39"/>
      <c r="AC139" s="39"/>
      <c r="AD139" s="39"/>
      <c r="AE139" s="39"/>
      <c r="AR139" s="224" t="s">
        <v>263</v>
      </c>
      <c r="AT139" s="224" t="s">
        <v>147</v>
      </c>
      <c r="AU139" s="224" t="s">
        <v>81</v>
      </c>
      <c r="AY139" s="18" t="s">
        <v>144</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263</v>
      </c>
      <c r="BM139" s="224" t="s">
        <v>852</v>
      </c>
    </row>
    <row r="140" spans="1:47" s="2" customFormat="1" ht="12">
      <c r="A140" s="39"/>
      <c r="B140" s="40"/>
      <c r="C140" s="41"/>
      <c r="D140" s="226" t="s">
        <v>154</v>
      </c>
      <c r="E140" s="41"/>
      <c r="F140" s="227" t="s">
        <v>853</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154</v>
      </c>
      <c r="AU140" s="18" t="s">
        <v>81</v>
      </c>
    </row>
    <row r="141" spans="1:65" s="2" customFormat="1" ht="24.15" customHeight="1">
      <c r="A141" s="39"/>
      <c r="B141" s="40"/>
      <c r="C141" s="213" t="s">
        <v>304</v>
      </c>
      <c r="D141" s="213" t="s">
        <v>147</v>
      </c>
      <c r="E141" s="214" t="s">
        <v>854</v>
      </c>
      <c r="F141" s="215" t="s">
        <v>855</v>
      </c>
      <c r="G141" s="216" t="s">
        <v>237</v>
      </c>
      <c r="H141" s="217">
        <v>37</v>
      </c>
      <c r="I141" s="218"/>
      <c r="J141" s="219">
        <f>ROUND(I141*H141,2)</f>
        <v>0</v>
      </c>
      <c r="K141" s="215" t="s">
        <v>151</v>
      </c>
      <c r="L141" s="45"/>
      <c r="M141" s="220" t="s">
        <v>19</v>
      </c>
      <c r="N141" s="221" t="s">
        <v>42</v>
      </c>
      <c r="O141" s="85"/>
      <c r="P141" s="222">
        <f>O141*H141</f>
        <v>0</v>
      </c>
      <c r="Q141" s="222">
        <v>0.0015</v>
      </c>
      <c r="R141" s="222">
        <f>Q141*H141</f>
        <v>0.0555</v>
      </c>
      <c r="S141" s="222">
        <v>0</v>
      </c>
      <c r="T141" s="223">
        <f>S141*H141</f>
        <v>0</v>
      </c>
      <c r="U141" s="39"/>
      <c r="V141" s="39"/>
      <c r="W141" s="39"/>
      <c r="X141" s="39"/>
      <c r="Y141" s="39"/>
      <c r="Z141" s="39"/>
      <c r="AA141" s="39"/>
      <c r="AB141" s="39"/>
      <c r="AC141" s="39"/>
      <c r="AD141" s="39"/>
      <c r="AE141" s="39"/>
      <c r="AR141" s="224" t="s">
        <v>263</v>
      </c>
      <c r="AT141" s="224" t="s">
        <v>147</v>
      </c>
      <c r="AU141" s="224" t="s">
        <v>81</v>
      </c>
      <c r="AY141" s="18" t="s">
        <v>144</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263</v>
      </c>
      <c r="BM141" s="224" t="s">
        <v>856</v>
      </c>
    </row>
    <row r="142" spans="1:47" s="2" customFormat="1" ht="12">
      <c r="A142" s="39"/>
      <c r="B142" s="40"/>
      <c r="C142" s="41"/>
      <c r="D142" s="226" t="s">
        <v>154</v>
      </c>
      <c r="E142" s="41"/>
      <c r="F142" s="227" t="s">
        <v>857</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154</v>
      </c>
      <c r="AU142" s="18" t="s">
        <v>81</v>
      </c>
    </row>
    <row r="143" spans="1:65" s="2" customFormat="1" ht="24.15" customHeight="1">
      <c r="A143" s="39"/>
      <c r="B143" s="40"/>
      <c r="C143" s="213" t="s">
        <v>309</v>
      </c>
      <c r="D143" s="213" t="s">
        <v>147</v>
      </c>
      <c r="E143" s="214" t="s">
        <v>858</v>
      </c>
      <c r="F143" s="215" t="s">
        <v>859</v>
      </c>
      <c r="G143" s="216" t="s">
        <v>237</v>
      </c>
      <c r="H143" s="217">
        <v>41</v>
      </c>
      <c r="I143" s="218"/>
      <c r="J143" s="219">
        <f>ROUND(I143*H143,2)</f>
        <v>0</v>
      </c>
      <c r="K143" s="215" t="s">
        <v>151</v>
      </c>
      <c r="L143" s="45"/>
      <c r="M143" s="220" t="s">
        <v>19</v>
      </c>
      <c r="N143" s="221" t="s">
        <v>42</v>
      </c>
      <c r="O143" s="85"/>
      <c r="P143" s="222">
        <f>O143*H143</f>
        <v>0</v>
      </c>
      <c r="Q143" s="222">
        <v>0.00194</v>
      </c>
      <c r="R143" s="222">
        <f>Q143*H143</f>
        <v>0.07954</v>
      </c>
      <c r="S143" s="222">
        <v>0</v>
      </c>
      <c r="T143" s="223">
        <f>S143*H143</f>
        <v>0</v>
      </c>
      <c r="U143" s="39"/>
      <c r="V143" s="39"/>
      <c r="W143" s="39"/>
      <c r="X143" s="39"/>
      <c r="Y143" s="39"/>
      <c r="Z143" s="39"/>
      <c r="AA143" s="39"/>
      <c r="AB143" s="39"/>
      <c r="AC143" s="39"/>
      <c r="AD143" s="39"/>
      <c r="AE143" s="39"/>
      <c r="AR143" s="224" t="s">
        <v>263</v>
      </c>
      <c r="AT143" s="224" t="s">
        <v>147</v>
      </c>
      <c r="AU143" s="224" t="s">
        <v>81</v>
      </c>
      <c r="AY143" s="18" t="s">
        <v>144</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263</v>
      </c>
      <c r="BM143" s="224" t="s">
        <v>860</v>
      </c>
    </row>
    <row r="144" spans="1:47" s="2" customFormat="1" ht="12">
      <c r="A144" s="39"/>
      <c r="B144" s="40"/>
      <c r="C144" s="41"/>
      <c r="D144" s="226" t="s">
        <v>154</v>
      </c>
      <c r="E144" s="41"/>
      <c r="F144" s="227" t="s">
        <v>861</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154</v>
      </c>
      <c r="AU144" s="18" t="s">
        <v>81</v>
      </c>
    </row>
    <row r="145" spans="1:65" s="2" customFormat="1" ht="24.15" customHeight="1">
      <c r="A145" s="39"/>
      <c r="B145" s="40"/>
      <c r="C145" s="213" t="s">
        <v>315</v>
      </c>
      <c r="D145" s="213" t="s">
        <v>147</v>
      </c>
      <c r="E145" s="214" t="s">
        <v>862</v>
      </c>
      <c r="F145" s="215" t="s">
        <v>863</v>
      </c>
      <c r="G145" s="216" t="s">
        <v>237</v>
      </c>
      <c r="H145" s="217">
        <v>7</v>
      </c>
      <c r="I145" s="218"/>
      <c r="J145" s="219">
        <f>ROUND(I145*H145,2)</f>
        <v>0</v>
      </c>
      <c r="K145" s="215" t="s">
        <v>151</v>
      </c>
      <c r="L145" s="45"/>
      <c r="M145" s="220" t="s">
        <v>19</v>
      </c>
      <c r="N145" s="221" t="s">
        <v>42</v>
      </c>
      <c r="O145" s="85"/>
      <c r="P145" s="222">
        <f>O145*H145</f>
        <v>0</v>
      </c>
      <c r="Q145" s="222">
        <v>0.00261</v>
      </c>
      <c r="R145" s="222">
        <f>Q145*H145</f>
        <v>0.018269999999999998</v>
      </c>
      <c r="S145" s="222">
        <v>0</v>
      </c>
      <c r="T145" s="223">
        <f>S145*H145</f>
        <v>0</v>
      </c>
      <c r="U145" s="39"/>
      <c r="V145" s="39"/>
      <c r="W145" s="39"/>
      <c r="X145" s="39"/>
      <c r="Y145" s="39"/>
      <c r="Z145" s="39"/>
      <c r="AA145" s="39"/>
      <c r="AB145" s="39"/>
      <c r="AC145" s="39"/>
      <c r="AD145" s="39"/>
      <c r="AE145" s="39"/>
      <c r="AR145" s="224" t="s">
        <v>263</v>
      </c>
      <c r="AT145" s="224" t="s">
        <v>147</v>
      </c>
      <c r="AU145" s="224" t="s">
        <v>81</v>
      </c>
      <c r="AY145" s="18" t="s">
        <v>144</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263</v>
      </c>
      <c r="BM145" s="224" t="s">
        <v>864</v>
      </c>
    </row>
    <row r="146" spans="1:47" s="2" customFormat="1" ht="12">
      <c r="A146" s="39"/>
      <c r="B146" s="40"/>
      <c r="C146" s="41"/>
      <c r="D146" s="226" t="s">
        <v>154</v>
      </c>
      <c r="E146" s="41"/>
      <c r="F146" s="227" t="s">
        <v>865</v>
      </c>
      <c r="G146" s="41"/>
      <c r="H146" s="41"/>
      <c r="I146" s="228"/>
      <c r="J146" s="41"/>
      <c r="K146" s="41"/>
      <c r="L146" s="45"/>
      <c r="M146" s="229"/>
      <c r="N146" s="230"/>
      <c r="O146" s="85"/>
      <c r="P146" s="85"/>
      <c r="Q146" s="85"/>
      <c r="R146" s="85"/>
      <c r="S146" s="85"/>
      <c r="T146" s="86"/>
      <c r="U146" s="39"/>
      <c r="V146" s="39"/>
      <c r="W146" s="39"/>
      <c r="X146" s="39"/>
      <c r="Y146" s="39"/>
      <c r="Z146" s="39"/>
      <c r="AA146" s="39"/>
      <c r="AB146" s="39"/>
      <c r="AC146" s="39"/>
      <c r="AD146" s="39"/>
      <c r="AE146" s="39"/>
      <c r="AT146" s="18" t="s">
        <v>154</v>
      </c>
      <c r="AU146" s="18" t="s">
        <v>81</v>
      </c>
    </row>
    <row r="147" spans="1:65" s="2" customFormat="1" ht="24.15" customHeight="1">
      <c r="A147" s="39"/>
      <c r="B147" s="40"/>
      <c r="C147" s="213" t="s">
        <v>319</v>
      </c>
      <c r="D147" s="213" t="s">
        <v>147</v>
      </c>
      <c r="E147" s="214" t="s">
        <v>866</v>
      </c>
      <c r="F147" s="215" t="s">
        <v>867</v>
      </c>
      <c r="G147" s="216" t="s">
        <v>237</v>
      </c>
      <c r="H147" s="217">
        <v>18</v>
      </c>
      <c r="I147" s="218"/>
      <c r="J147" s="219">
        <f>ROUND(I147*H147,2)</f>
        <v>0</v>
      </c>
      <c r="K147" s="215" t="s">
        <v>151</v>
      </c>
      <c r="L147" s="45"/>
      <c r="M147" s="220" t="s">
        <v>19</v>
      </c>
      <c r="N147" s="221" t="s">
        <v>42</v>
      </c>
      <c r="O147" s="85"/>
      <c r="P147" s="222">
        <f>O147*H147</f>
        <v>0</v>
      </c>
      <c r="Q147" s="222">
        <v>0.004</v>
      </c>
      <c r="R147" s="222">
        <f>Q147*H147</f>
        <v>0.07200000000000001</v>
      </c>
      <c r="S147" s="222">
        <v>0</v>
      </c>
      <c r="T147" s="223">
        <f>S147*H147</f>
        <v>0</v>
      </c>
      <c r="U147" s="39"/>
      <c r="V147" s="39"/>
      <c r="W147" s="39"/>
      <c r="X147" s="39"/>
      <c r="Y147" s="39"/>
      <c r="Z147" s="39"/>
      <c r="AA147" s="39"/>
      <c r="AB147" s="39"/>
      <c r="AC147" s="39"/>
      <c r="AD147" s="39"/>
      <c r="AE147" s="39"/>
      <c r="AR147" s="224" t="s">
        <v>263</v>
      </c>
      <c r="AT147" s="224" t="s">
        <v>147</v>
      </c>
      <c r="AU147" s="224" t="s">
        <v>81</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263</v>
      </c>
      <c r="BM147" s="224" t="s">
        <v>868</v>
      </c>
    </row>
    <row r="148" spans="1:47" s="2" customFormat="1" ht="12">
      <c r="A148" s="39"/>
      <c r="B148" s="40"/>
      <c r="C148" s="41"/>
      <c r="D148" s="226" t="s">
        <v>154</v>
      </c>
      <c r="E148" s="41"/>
      <c r="F148" s="227" t="s">
        <v>869</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154</v>
      </c>
      <c r="AU148" s="18" t="s">
        <v>81</v>
      </c>
    </row>
    <row r="149" spans="1:65" s="2" customFormat="1" ht="24.15" customHeight="1">
      <c r="A149" s="39"/>
      <c r="B149" s="40"/>
      <c r="C149" s="213" t="s">
        <v>323</v>
      </c>
      <c r="D149" s="213" t="s">
        <v>147</v>
      </c>
      <c r="E149" s="214" t="s">
        <v>870</v>
      </c>
      <c r="F149" s="215" t="s">
        <v>871</v>
      </c>
      <c r="G149" s="216" t="s">
        <v>237</v>
      </c>
      <c r="H149" s="217">
        <v>31</v>
      </c>
      <c r="I149" s="218"/>
      <c r="J149" s="219">
        <f>ROUND(I149*H149,2)</f>
        <v>0</v>
      </c>
      <c r="K149" s="215" t="s">
        <v>151</v>
      </c>
      <c r="L149" s="45"/>
      <c r="M149" s="220" t="s">
        <v>19</v>
      </c>
      <c r="N149" s="221" t="s">
        <v>42</v>
      </c>
      <c r="O149" s="85"/>
      <c r="P149" s="222">
        <f>O149*H149</f>
        <v>0</v>
      </c>
      <c r="Q149" s="222">
        <v>0.00488</v>
      </c>
      <c r="R149" s="222">
        <f>Q149*H149</f>
        <v>0.15128</v>
      </c>
      <c r="S149" s="222">
        <v>0</v>
      </c>
      <c r="T149" s="223">
        <f>S149*H149</f>
        <v>0</v>
      </c>
      <c r="U149" s="39"/>
      <c r="V149" s="39"/>
      <c r="W149" s="39"/>
      <c r="X149" s="39"/>
      <c r="Y149" s="39"/>
      <c r="Z149" s="39"/>
      <c r="AA149" s="39"/>
      <c r="AB149" s="39"/>
      <c r="AC149" s="39"/>
      <c r="AD149" s="39"/>
      <c r="AE149" s="39"/>
      <c r="AR149" s="224" t="s">
        <v>263</v>
      </c>
      <c r="AT149" s="224" t="s">
        <v>147</v>
      </c>
      <c r="AU149" s="224" t="s">
        <v>81</v>
      </c>
      <c r="AY149" s="18" t="s">
        <v>144</v>
      </c>
      <c r="BE149" s="225">
        <f>IF(N149="základní",J149,0)</f>
        <v>0</v>
      </c>
      <c r="BF149" s="225">
        <f>IF(N149="snížená",J149,0)</f>
        <v>0</v>
      </c>
      <c r="BG149" s="225">
        <f>IF(N149="zákl. přenesená",J149,0)</f>
        <v>0</v>
      </c>
      <c r="BH149" s="225">
        <f>IF(N149="sníž. přenesená",J149,0)</f>
        <v>0</v>
      </c>
      <c r="BI149" s="225">
        <f>IF(N149="nulová",J149,0)</f>
        <v>0</v>
      </c>
      <c r="BJ149" s="18" t="s">
        <v>79</v>
      </c>
      <c r="BK149" s="225">
        <f>ROUND(I149*H149,2)</f>
        <v>0</v>
      </c>
      <c r="BL149" s="18" t="s">
        <v>263</v>
      </c>
      <c r="BM149" s="224" t="s">
        <v>872</v>
      </c>
    </row>
    <row r="150" spans="1:47" s="2" customFormat="1" ht="12">
      <c r="A150" s="39"/>
      <c r="B150" s="40"/>
      <c r="C150" s="41"/>
      <c r="D150" s="226" t="s">
        <v>154</v>
      </c>
      <c r="E150" s="41"/>
      <c r="F150" s="227" t="s">
        <v>873</v>
      </c>
      <c r="G150" s="41"/>
      <c r="H150" s="41"/>
      <c r="I150" s="228"/>
      <c r="J150" s="41"/>
      <c r="K150" s="41"/>
      <c r="L150" s="45"/>
      <c r="M150" s="229"/>
      <c r="N150" s="230"/>
      <c r="O150" s="85"/>
      <c r="P150" s="85"/>
      <c r="Q150" s="85"/>
      <c r="R150" s="85"/>
      <c r="S150" s="85"/>
      <c r="T150" s="86"/>
      <c r="U150" s="39"/>
      <c r="V150" s="39"/>
      <c r="W150" s="39"/>
      <c r="X150" s="39"/>
      <c r="Y150" s="39"/>
      <c r="Z150" s="39"/>
      <c r="AA150" s="39"/>
      <c r="AB150" s="39"/>
      <c r="AC150" s="39"/>
      <c r="AD150" s="39"/>
      <c r="AE150" s="39"/>
      <c r="AT150" s="18" t="s">
        <v>154</v>
      </c>
      <c r="AU150" s="18" t="s">
        <v>81</v>
      </c>
    </row>
    <row r="151" spans="1:65" s="2" customFormat="1" ht="24.15" customHeight="1">
      <c r="A151" s="39"/>
      <c r="B151" s="40"/>
      <c r="C151" s="213" t="s">
        <v>331</v>
      </c>
      <c r="D151" s="213" t="s">
        <v>147</v>
      </c>
      <c r="E151" s="214" t="s">
        <v>874</v>
      </c>
      <c r="F151" s="215" t="s">
        <v>875</v>
      </c>
      <c r="G151" s="216" t="s">
        <v>294</v>
      </c>
      <c r="H151" s="217">
        <v>8</v>
      </c>
      <c r="I151" s="218"/>
      <c r="J151" s="219">
        <f>ROUND(I151*H151,2)</f>
        <v>0</v>
      </c>
      <c r="K151" s="215" t="s">
        <v>151</v>
      </c>
      <c r="L151" s="45"/>
      <c r="M151" s="220" t="s">
        <v>19</v>
      </c>
      <c r="N151" s="221" t="s">
        <v>42</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263</v>
      </c>
      <c r="AT151" s="224" t="s">
        <v>147</v>
      </c>
      <c r="AU151" s="224" t="s">
        <v>81</v>
      </c>
      <c r="AY151" s="18" t="s">
        <v>144</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263</v>
      </c>
      <c r="BM151" s="224" t="s">
        <v>876</v>
      </c>
    </row>
    <row r="152" spans="1:47" s="2" customFormat="1" ht="12">
      <c r="A152" s="39"/>
      <c r="B152" s="40"/>
      <c r="C152" s="41"/>
      <c r="D152" s="226" t="s">
        <v>154</v>
      </c>
      <c r="E152" s="41"/>
      <c r="F152" s="227" t="s">
        <v>877</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154</v>
      </c>
      <c r="AU152" s="18" t="s">
        <v>81</v>
      </c>
    </row>
    <row r="153" spans="1:65" s="2" customFormat="1" ht="24.15" customHeight="1">
      <c r="A153" s="39"/>
      <c r="B153" s="40"/>
      <c r="C153" s="213" t="s">
        <v>339</v>
      </c>
      <c r="D153" s="213" t="s">
        <v>147</v>
      </c>
      <c r="E153" s="214" t="s">
        <v>878</v>
      </c>
      <c r="F153" s="215" t="s">
        <v>879</v>
      </c>
      <c r="G153" s="216" t="s">
        <v>294</v>
      </c>
      <c r="H153" s="217">
        <v>8</v>
      </c>
      <c r="I153" s="218"/>
      <c r="J153" s="219">
        <f>ROUND(I153*H153,2)</f>
        <v>0</v>
      </c>
      <c r="K153" s="215" t="s">
        <v>151</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263</v>
      </c>
      <c r="AT153" s="224" t="s">
        <v>147</v>
      </c>
      <c r="AU153" s="224" t="s">
        <v>81</v>
      </c>
      <c r="AY153" s="18" t="s">
        <v>144</v>
      </c>
      <c r="BE153" s="225">
        <f>IF(N153="základní",J153,0)</f>
        <v>0</v>
      </c>
      <c r="BF153" s="225">
        <f>IF(N153="snížená",J153,0)</f>
        <v>0</v>
      </c>
      <c r="BG153" s="225">
        <f>IF(N153="zákl. přenesená",J153,0)</f>
        <v>0</v>
      </c>
      <c r="BH153" s="225">
        <f>IF(N153="sníž. přenesená",J153,0)</f>
        <v>0</v>
      </c>
      <c r="BI153" s="225">
        <f>IF(N153="nulová",J153,0)</f>
        <v>0</v>
      </c>
      <c r="BJ153" s="18" t="s">
        <v>79</v>
      </c>
      <c r="BK153" s="225">
        <f>ROUND(I153*H153,2)</f>
        <v>0</v>
      </c>
      <c r="BL153" s="18" t="s">
        <v>263</v>
      </c>
      <c r="BM153" s="224" t="s">
        <v>880</v>
      </c>
    </row>
    <row r="154" spans="1:47" s="2" customFormat="1" ht="12">
      <c r="A154" s="39"/>
      <c r="B154" s="40"/>
      <c r="C154" s="41"/>
      <c r="D154" s="226" t="s">
        <v>154</v>
      </c>
      <c r="E154" s="41"/>
      <c r="F154" s="227" t="s">
        <v>881</v>
      </c>
      <c r="G154" s="41"/>
      <c r="H154" s="41"/>
      <c r="I154" s="228"/>
      <c r="J154" s="41"/>
      <c r="K154" s="41"/>
      <c r="L154" s="45"/>
      <c r="M154" s="229"/>
      <c r="N154" s="230"/>
      <c r="O154" s="85"/>
      <c r="P154" s="85"/>
      <c r="Q154" s="85"/>
      <c r="R154" s="85"/>
      <c r="S154" s="85"/>
      <c r="T154" s="86"/>
      <c r="U154" s="39"/>
      <c r="V154" s="39"/>
      <c r="W154" s="39"/>
      <c r="X154" s="39"/>
      <c r="Y154" s="39"/>
      <c r="Z154" s="39"/>
      <c r="AA154" s="39"/>
      <c r="AB154" s="39"/>
      <c r="AC154" s="39"/>
      <c r="AD154" s="39"/>
      <c r="AE154" s="39"/>
      <c r="AT154" s="18" t="s">
        <v>154</v>
      </c>
      <c r="AU154" s="18" t="s">
        <v>81</v>
      </c>
    </row>
    <row r="155" spans="1:65" s="2" customFormat="1" ht="24.15" customHeight="1">
      <c r="A155" s="39"/>
      <c r="B155" s="40"/>
      <c r="C155" s="213" t="s">
        <v>346</v>
      </c>
      <c r="D155" s="213" t="s">
        <v>147</v>
      </c>
      <c r="E155" s="214" t="s">
        <v>882</v>
      </c>
      <c r="F155" s="215" t="s">
        <v>883</v>
      </c>
      <c r="G155" s="216" t="s">
        <v>294</v>
      </c>
      <c r="H155" s="217">
        <v>4</v>
      </c>
      <c r="I155" s="218"/>
      <c r="J155" s="219">
        <f>ROUND(I155*H155,2)</f>
        <v>0</v>
      </c>
      <c r="K155" s="215" t="s">
        <v>151</v>
      </c>
      <c r="L155" s="45"/>
      <c r="M155" s="220" t="s">
        <v>19</v>
      </c>
      <c r="N155" s="221" t="s">
        <v>42</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263</v>
      </c>
      <c r="AT155" s="224" t="s">
        <v>147</v>
      </c>
      <c r="AU155" s="224" t="s">
        <v>81</v>
      </c>
      <c r="AY155" s="18" t="s">
        <v>144</v>
      </c>
      <c r="BE155" s="225">
        <f>IF(N155="základní",J155,0)</f>
        <v>0</v>
      </c>
      <c r="BF155" s="225">
        <f>IF(N155="snížená",J155,0)</f>
        <v>0</v>
      </c>
      <c r="BG155" s="225">
        <f>IF(N155="zákl. přenesená",J155,0)</f>
        <v>0</v>
      </c>
      <c r="BH155" s="225">
        <f>IF(N155="sníž. přenesená",J155,0)</f>
        <v>0</v>
      </c>
      <c r="BI155" s="225">
        <f>IF(N155="nulová",J155,0)</f>
        <v>0</v>
      </c>
      <c r="BJ155" s="18" t="s">
        <v>79</v>
      </c>
      <c r="BK155" s="225">
        <f>ROUND(I155*H155,2)</f>
        <v>0</v>
      </c>
      <c r="BL155" s="18" t="s">
        <v>263</v>
      </c>
      <c r="BM155" s="224" t="s">
        <v>884</v>
      </c>
    </row>
    <row r="156" spans="1:47" s="2" customFormat="1" ht="12">
      <c r="A156" s="39"/>
      <c r="B156" s="40"/>
      <c r="C156" s="41"/>
      <c r="D156" s="226" t="s">
        <v>154</v>
      </c>
      <c r="E156" s="41"/>
      <c r="F156" s="227" t="s">
        <v>885</v>
      </c>
      <c r="G156" s="41"/>
      <c r="H156" s="41"/>
      <c r="I156" s="228"/>
      <c r="J156" s="41"/>
      <c r="K156" s="41"/>
      <c r="L156" s="45"/>
      <c r="M156" s="229"/>
      <c r="N156" s="230"/>
      <c r="O156" s="85"/>
      <c r="P156" s="85"/>
      <c r="Q156" s="85"/>
      <c r="R156" s="85"/>
      <c r="S156" s="85"/>
      <c r="T156" s="86"/>
      <c r="U156" s="39"/>
      <c r="V156" s="39"/>
      <c r="W156" s="39"/>
      <c r="X156" s="39"/>
      <c r="Y156" s="39"/>
      <c r="Z156" s="39"/>
      <c r="AA156" s="39"/>
      <c r="AB156" s="39"/>
      <c r="AC156" s="39"/>
      <c r="AD156" s="39"/>
      <c r="AE156" s="39"/>
      <c r="AT156" s="18" t="s">
        <v>154</v>
      </c>
      <c r="AU156" s="18" t="s">
        <v>81</v>
      </c>
    </row>
    <row r="157" spans="1:65" s="2" customFormat="1" ht="24.15" customHeight="1">
      <c r="A157" s="39"/>
      <c r="B157" s="40"/>
      <c r="C157" s="213" t="s">
        <v>351</v>
      </c>
      <c r="D157" s="213" t="s">
        <v>147</v>
      </c>
      <c r="E157" s="214" t="s">
        <v>886</v>
      </c>
      <c r="F157" s="215" t="s">
        <v>887</v>
      </c>
      <c r="G157" s="216" t="s">
        <v>294</v>
      </c>
      <c r="H157" s="217">
        <v>8</v>
      </c>
      <c r="I157" s="218"/>
      <c r="J157" s="219">
        <f>ROUND(I157*H157,2)</f>
        <v>0</v>
      </c>
      <c r="K157" s="215" t="s">
        <v>151</v>
      </c>
      <c r="L157" s="45"/>
      <c r="M157" s="220" t="s">
        <v>19</v>
      </c>
      <c r="N157" s="221" t="s">
        <v>42</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263</v>
      </c>
      <c r="AT157" s="224" t="s">
        <v>147</v>
      </c>
      <c r="AU157" s="224" t="s">
        <v>81</v>
      </c>
      <c r="AY157" s="18" t="s">
        <v>144</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263</v>
      </c>
      <c r="BM157" s="224" t="s">
        <v>888</v>
      </c>
    </row>
    <row r="158" spans="1:47" s="2" customFormat="1" ht="12">
      <c r="A158" s="39"/>
      <c r="B158" s="40"/>
      <c r="C158" s="41"/>
      <c r="D158" s="226" t="s">
        <v>154</v>
      </c>
      <c r="E158" s="41"/>
      <c r="F158" s="227" t="s">
        <v>889</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154</v>
      </c>
      <c r="AU158" s="18" t="s">
        <v>81</v>
      </c>
    </row>
    <row r="159" spans="1:65" s="2" customFormat="1" ht="24.15" customHeight="1">
      <c r="A159" s="39"/>
      <c r="B159" s="40"/>
      <c r="C159" s="213" t="s">
        <v>439</v>
      </c>
      <c r="D159" s="213" t="s">
        <v>147</v>
      </c>
      <c r="E159" s="214" t="s">
        <v>890</v>
      </c>
      <c r="F159" s="215" t="s">
        <v>891</v>
      </c>
      <c r="G159" s="216" t="s">
        <v>294</v>
      </c>
      <c r="H159" s="217">
        <v>2</v>
      </c>
      <c r="I159" s="218"/>
      <c r="J159" s="219">
        <f>ROUND(I159*H159,2)</f>
        <v>0</v>
      </c>
      <c r="K159" s="215" t="s">
        <v>151</v>
      </c>
      <c r="L159" s="45"/>
      <c r="M159" s="220" t="s">
        <v>19</v>
      </c>
      <c r="N159" s="221" t="s">
        <v>42</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263</v>
      </c>
      <c r="AT159" s="224" t="s">
        <v>147</v>
      </c>
      <c r="AU159" s="224" t="s">
        <v>81</v>
      </c>
      <c r="AY159" s="18" t="s">
        <v>144</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263</v>
      </c>
      <c r="BM159" s="224" t="s">
        <v>892</v>
      </c>
    </row>
    <row r="160" spans="1:47" s="2" customFormat="1" ht="12">
      <c r="A160" s="39"/>
      <c r="B160" s="40"/>
      <c r="C160" s="41"/>
      <c r="D160" s="226" t="s">
        <v>154</v>
      </c>
      <c r="E160" s="41"/>
      <c r="F160" s="227" t="s">
        <v>893</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154</v>
      </c>
      <c r="AU160" s="18" t="s">
        <v>81</v>
      </c>
    </row>
    <row r="161" spans="1:65" s="2" customFormat="1" ht="24.15" customHeight="1">
      <c r="A161" s="39"/>
      <c r="B161" s="40"/>
      <c r="C161" s="213" t="s">
        <v>301</v>
      </c>
      <c r="D161" s="213" t="s">
        <v>147</v>
      </c>
      <c r="E161" s="214" t="s">
        <v>894</v>
      </c>
      <c r="F161" s="215" t="s">
        <v>895</v>
      </c>
      <c r="G161" s="216" t="s">
        <v>237</v>
      </c>
      <c r="H161" s="217">
        <v>96</v>
      </c>
      <c r="I161" s="218"/>
      <c r="J161" s="219">
        <f>ROUND(I161*H161,2)</f>
        <v>0</v>
      </c>
      <c r="K161" s="215" t="s">
        <v>151</v>
      </c>
      <c r="L161" s="45"/>
      <c r="M161" s="220" t="s">
        <v>19</v>
      </c>
      <c r="N161" s="221" t="s">
        <v>42</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263</v>
      </c>
      <c r="AT161" s="224" t="s">
        <v>147</v>
      </c>
      <c r="AU161" s="224" t="s">
        <v>81</v>
      </c>
      <c r="AY161" s="18" t="s">
        <v>144</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263</v>
      </c>
      <c r="BM161" s="224" t="s">
        <v>896</v>
      </c>
    </row>
    <row r="162" spans="1:47" s="2" customFormat="1" ht="12">
      <c r="A162" s="39"/>
      <c r="B162" s="40"/>
      <c r="C162" s="41"/>
      <c r="D162" s="226" t="s">
        <v>154</v>
      </c>
      <c r="E162" s="41"/>
      <c r="F162" s="227" t="s">
        <v>897</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154</v>
      </c>
      <c r="AU162" s="18" t="s">
        <v>81</v>
      </c>
    </row>
    <row r="163" spans="1:65" s="2" customFormat="1" ht="24.15" customHeight="1">
      <c r="A163" s="39"/>
      <c r="B163" s="40"/>
      <c r="C163" s="213" t="s">
        <v>444</v>
      </c>
      <c r="D163" s="213" t="s">
        <v>147</v>
      </c>
      <c r="E163" s="214" t="s">
        <v>898</v>
      </c>
      <c r="F163" s="215" t="s">
        <v>899</v>
      </c>
      <c r="G163" s="216" t="s">
        <v>237</v>
      </c>
      <c r="H163" s="217">
        <v>7</v>
      </c>
      <c r="I163" s="218"/>
      <c r="J163" s="219">
        <f>ROUND(I163*H163,2)</f>
        <v>0</v>
      </c>
      <c r="K163" s="215" t="s">
        <v>151</v>
      </c>
      <c r="L163" s="45"/>
      <c r="M163" s="220" t="s">
        <v>19</v>
      </c>
      <c r="N163" s="221" t="s">
        <v>42</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263</v>
      </c>
      <c r="AT163" s="224" t="s">
        <v>147</v>
      </c>
      <c r="AU163" s="224" t="s">
        <v>81</v>
      </c>
      <c r="AY163" s="18" t="s">
        <v>144</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263</v>
      </c>
      <c r="BM163" s="224" t="s">
        <v>900</v>
      </c>
    </row>
    <row r="164" spans="1:47" s="2" customFormat="1" ht="12">
      <c r="A164" s="39"/>
      <c r="B164" s="40"/>
      <c r="C164" s="41"/>
      <c r="D164" s="226" t="s">
        <v>154</v>
      </c>
      <c r="E164" s="41"/>
      <c r="F164" s="227" t="s">
        <v>901</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154</v>
      </c>
      <c r="AU164" s="18" t="s">
        <v>81</v>
      </c>
    </row>
    <row r="165" spans="1:65" s="2" customFormat="1" ht="24.15" customHeight="1">
      <c r="A165" s="39"/>
      <c r="B165" s="40"/>
      <c r="C165" s="213" t="s">
        <v>406</v>
      </c>
      <c r="D165" s="213" t="s">
        <v>147</v>
      </c>
      <c r="E165" s="214" t="s">
        <v>902</v>
      </c>
      <c r="F165" s="215" t="s">
        <v>903</v>
      </c>
      <c r="G165" s="216" t="s">
        <v>237</v>
      </c>
      <c r="H165" s="217">
        <v>49</v>
      </c>
      <c r="I165" s="218"/>
      <c r="J165" s="219">
        <f>ROUND(I165*H165,2)</f>
        <v>0</v>
      </c>
      <c r="K165" s="215" t="s">
        <v>151</v>
      </c>
      <c r="L165" s="45"/>
      <c r="M165" s="220" t="s">
        <v>19</v>
      </c>
      <c r="N165" s="221" t="s">
        <v>42</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263</v>
      </c>
      <c r="AT165" s="224" t="s">
        <v>147</v>
      </c>
      <c r="AU165" s="224" t="s">
        <v>81</v>
      </c>
      <c r="AY165" s="18" t="s">
        <v>144</v>
      </c>
      <c r="BE165" s="225">
        <f>IF(N165="základní",J165,0)</f>
        <v>0</v>
      </c>
      <c r="BF165" s="225">
        <f>IF(N165="snížená",J165,0)</f>
        <v>0</v>
      </c>
      <c r="BG165" s="225">
        <f>IF(N165="zákl. přenesená",J165,0)</f>
        <v>0</v>
      </c>
      <c r="BH165" s="225">
        <f>IF(N165="sníž. přenesená",J165,0)</f>
        <v>0</v>
      </c>
      <c r="BI165" s="225">
        <f>IF(N165="nulová",J165,0)</f>
        <v>0</v>
      </c>
      <c r="BJ165" s="18" t="s">
        <v>79</v>
      </c>
      <c r="BK165" s="225">
        <f>ROUND(I165*H165,2)</f>
        <v>0</v>
      </c>
      <c r="BL165" s="18" t="s">
        <v>263</v>
      </c>
      <c r="BM165" s="224" t="s">
        <v>904</v>
      </c>
    </row>
    <row r="166" spans="1:47" s="2" customFormat="1" ht="12">
      <c r="A166" s="39"/>
      <c r="B166" s="40"/>
      <c r="C166" s="41"/>
      <c r="D166" s="226" t="s">
        <v>154</v>
      </c>
      <c r="E166" s="41"/>
      <c r="F166" s="227" t="s">
        <v>905</v>
      </c>
      <c r="G166" s="41"/>
      <c r="H166" s="41"/>
      <c r="I166" s="228"/>
      <c r="J166" s="41"/>
      <c r="K166" s="41"/>
      <c r="L166" s="45"/>
      <c r="M166" s="229"/>
      <c r="N166" s="230"/>
      <c r="O166" s="85"/>
      <c r="P166" s="85"/>
      <c r="Q166" s="85"/>
      <c r="R166" s="85"/>
      <c r="S166" s="85"/>
      <c r="T166" s="86"/>
      <c r="U166" s="39"/>
      <c r="V166" s="39"/>
      <c r="W166" s="39"/>
      <c r="X166" s="39"/>
      <c r="Y166" s="39"/>
      <c r="Z166" s="39"/>
      <c r="AA166" s="39"/>
      <c r="AB166" s="39"/>
      <c r="AC166" s="39"/>
      <c r="AD166" s="39"/>
      <c r="AE166" s="39"/>
      <c r="AT166" s="18" t="s">
        <v>154</v>
      </c>
      <c r="AU166" s="18" t="s">
        <v>81</v>
      </c>
    </row>
    <row r="167" spans="1:65" s="2" customFormat="1" ht="24.15" customHeight="1">
      <c r="A167" s="39"/>
      <c r="B167" s="40"/>
      <c r="C167" s="213" t="s">
        <v>449</v>
      </c>
      <c r="D167" s="213" t="s">
        <v>147</v>
      </c>
      <c r="E167" s="214" t="s">
        <v>906</v>
      </c>
      <c r="F167" s="215" t="s">
        <v>907</v>
      </c>
      <c r="G167" s="216" t="s">
        <v>294</v>
      </c>
      <c r="H167" s="217">
        <v>6</v>
      </c>
      <c r="I167" s="218"/>
      <c r="J167" s="219">
        <f>ROUND(I167*H167,2)</f>
        <v>0</v>
      </c>
      <c r="K167" s="215" t="s">
        <v>151</v>
      </c>
      <c r="L167" s="45"/>
      <c r="M167" s="220" t="s">
        <v>19</v>
      </c>
      <c r="N167" s="221" t="s">
        <v>42</v>
      </c>
      <c r="O167" s="85"/>
      <c r="P167" s="222">
        <f>O167*H167</f>
        <v>0</v>
      </c>
      <c r="Q167" s="222">
        <v>0.00092</v>
      </c>
      <c r="R167" s="222">
        <f>Q167*H167</f>
        <v>0.005520000000000001</v>
      </c>
      <c r="S167" s="222">
        <v>0</v>
      </c>
      <c r="T167" s="223">
        <f>S167*H167</f>
        <v>0</v>
      </c>
      <c r="U167" s="39"/>
      <c r="V167" s="39"/>
      <c r="W167" s="39"/>
      <c r="X167" s="39"/>
      <c r="Y167" s="39"/>
      <c r="Z167" s="39"/>
      <c r="AA167" s="39"/>
      <c r="AB167" s="39"/>
      <c r="AC167" s="39"/>
      <c r="AD167" s="39"/>
      <c r="AE167" s="39"/>
      <c r="AR167" s="224" t="s">
        <v>263</v>
      </c>
      <c r="AT167" s="224" t="s">
        <v>147</v>
      </c>
      <c r="AU167" s="224" t="s">
        <v>81</v>
      </c>
      <c r="AY167" s="18" t="s">
        <v>144</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263</v>
      </c>
      <c r="BM167" s="224" t="s">
        <v>908</v>
      </c>
    </row>
    <row r="168" spans="1:47" s="2" customFormat="1" ht="12">
      <c r="A168" s="39"/>
      <c r="B168" s="40"/>
      <c r="C168" s="41"/>
      <c r="D168" s="226" t="s">
        <v>154</v>
      </c>
      <c r="E168" s="41"/>
      <c r="F168" s="227" t="s">
        <v>909</v>
      </c>
      <c r="G168" s="41"/>
      <c r="H168" s="41"/>
      <c r="I168" s="228"/>
      <c r="J168" s="41"/>
      <c r="K168" s="41"/>
      <c r="L168" s="45"/>
      <c r="M168" s="229"/>
      <c r="N168" s="230"/>
      <c r="O168" s="85"/>
      <c r="P168" s="85"/>
      <c r="Q168" s="85"/>
      <c r="R168" s="85"/>
      <c r="S168" s="85"/>
      <c r="T168" s="86"/>
      <c r="U168" s="39"/>
      <c r="V168" s="39"/>
      <c r="W168" s="39"/>
      <c r="X168" s="39"/>
      <c r="Y168" s="39"/>
      <c r="Z168" s="39"/>
      <c r="AA168" s="39"/>
      <c r="AB168" s="39"/>
      <c r="AC168" s="39"/>
      <c r="AD168" s="39"/>
      <c r="AE168" s="39"/>
      <c r="AT168" s="18" t="s">
        <v>154</v>
      </c>
      <c r="AU168" s="18" t="s">
        <v>81</v>
      </c>
    </row>
    <row r="169" spans="1:65" s="2" customFormat="1" ht="21.75" customHeight="1">
      <c r="A169" s="39"/>
      <c r="B169" s="40"/>
      <c r="C169" s="213" t="s">
        <v>409</v>
      </c>
      <c r="D169" s="213" t="s">
        <v>147</v>
      </c>
      <c r="E169" s="214" t="s">
        <v>910</v>
      </c>
      <c r="F169" s="215" t="s">
        <v>911</v>
      </c>
      <c r="G169" s="216" t="s">
        <v>294</v>
      </c>
      <c r="H169" s="217">
        <v>2</v>
      </c>
      <c r="I169" s="218"/>
      <c r="J169" s="219">
        <f>ROUND(I169*H169,2)</f>
        <v>0</v>
      </c>
      <c r="K169" s="215" t="s">
        <v>151</v>
      </c>
      <c r="L169" s="45"/>
      <c r="M169" s="220" t="s">
        <v>19</v>
      </c>
      <c r="N169" s="221" t="s">
        <v>42</v>
      </c>
      <c r="O169" s="85"/>
      <c r="P169" s="222">
        <f>O169*H169</f>
        <v>0</v>
      </c>
      <c r="Q169" s="222">
        <v>0.00032</v>
      </c>
      <c r="R169" s="222">
        <f>Q169*H169</f>
        <v>0.00064</v>
      </c>
      <c r="S169" s="222">
        <v>0</v>
      </c>
      <c r="T169" s="223">
        <f>S169*H169</f>
        <v>0</v>
      </c>
      <c r="U169" s="39"/>
      <c r="V169" s="39"/>
      <c r="W169" s="39"/>
      <c r="X169" s="39"/>
      <c r="Y169" s="39"/>
      <c r="Z169" s="39"/>
      <c r="AA169" s="39"/>
      <c r="AB169" s="39"/>
      <c r="AC169" s="39"/>
      <c r="AD169" s="39"/>
      <c r="AE169" s="39"/>
      <c r="AR169" s="224" t="s">
        <v>263</v>
      </c>
      <c r="AT169" s="224" t="s">
        <v>147</v>
      </c>
      <c r="AU169" s="224" t="s">
        <v>81</v>
      </c>
      <c r="AY169" s="18" t="s">
        <v>144</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263</v>
      </c>
      <c r="BM169" s="224" t="s">
        <v>912</v>
      </c>
    </row>
    <row r="170" spans="1:47" s="2" customFormat="1" ht="12">
      <c r="A170" s="39"/>
      <c r="B170" s="40"/>
      <c r="C170" s="41"/>
      <c r="D170" s="226" t="s">
        <v>154</v>
      </c>
      <c r="E170" s="41"/>
      <c r="F170" s="227" t="s">
        <v>913</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154</v>
      </c>
      <c r="AU170" s="18" t="s">
        <v>81</v>
      </c>
    </row>
    <row r="171" spans="1:65" s="2" customFormat="1" ht="21.75" customHeight="1">
      <c r="A171" s="39"/>
      <c r="B171" s="40"/>
      <c r="C171" s="213" t="s">
        <v>455</v>
      </c>
      <c r="D171" s="213" t="s">
        <v>147</v>
      </c>
      <c r="E171" s="214" t="s">
        <v>914</v>
      </c>
      <c r="F171" s="215" t="s">
        <v>915</v>
      </c>
      <c r="G171" s="216" t="s">
        <v>294</v>
      </c>
      <c r="H171" s="217">
        <v>4</v>
      </c>
      <c r="I171" s="218"/>
      <c r="J171" s="219">
        <f>ROUND(I171*H171,2)</f>
        <v>0</v>
      </c>
      <c r="K171" s="215" t="s">
        <v>151</v>
      </c>
      <c r="L171" s="45"/>
      <c r="M171" s="220" t="s">
        <v>19</v>
      </c>
      <c r="N171" s="221" t="s">
        <v>42</v>
      </c>
      <c r="O171" s="85"/>
      <c r="P171" s="222">
        <f>O171*H171</f>
        <v>0</v>
      </c>
      <c r="Q171" s="222">
        <v>0.00034</v>
      </c>
      <c r="R171" s="222">
        <f>Q171*H171</f>
        <v>0.00136</v>
      </c>
      <c r="S171" s="222">
        <v>0</v>
      </c>
      <c r="T171" s="223">
        <f>S171*H171</f>
        <v>0</v>
      </c>
      <c r="U171" s="39"/>
      <c r="V171" s="39"/>
      <c r="W171" s="39"/>
      <c r="X171" s="39"/>
      <c r="Y171" s="39"/>
      <c r="Z171" s="39"/>
      <c r="AA171" s="39"/>
      <c r="AB171" s="39"/>
      <c r="AC171" s="39"/>
      <c r="AD171" s="39"/>
      <c r="AE171" s="39"/>
      <c r="AR171" s="224" t="s">
        <v>263</v>
      </c>
      <c r="AT171" s="224" t="s">
        <v>147</v>
      </c>
      <c r="AU171" s="224" t="s">
        <v>81</v>
      </c>
      <c r="AY171" s="18" t="s">
        <v>144</v>
      </c>
      <c r="BE171" s="225">
        <f>IF(N171="základní",J171,0)</f>
        <v>0</v>
      </c>
      <c r="BF171" s="225">
        <f>IF(N171="snížená",J171,0)</f>
        <v>0</v>
      </c>
      <c r="BG171" s="225">
        <f>IF(N171="zákl. přenesená",J171,0)</f>
        <v>0</v>
      </c>
      <c r="BH171" s="225">
        <f>IF(N171="sníž. přenesená",J171,0)</f>
        <v>0</v>
      </c>
      <c r="BI171" s="225">
        <f>IF(N171="nulová",J171,0)</f>
        <v>0</v>
      </c>
      <c r="BJ171" s="18" t="s">
        <v>79</v>
      </c>
      <c r="BK171" s="225">
        <f>ROUND(I171*H171,2)</f>
        <v>0</v>
      </c>
      <c r="BL171" s="18" t="s">
        <v>263</v>
      </c>
      <c r="BM171" s="224" t="s">
        <v>916</v>
      </c>
    </row>
    <row r="172" spans="1:47" s="2" customFormat="1" ht="12">
      <c r="A172" s="39"/>
      <c r="B172" s="40"/>
      <c r="C172" s="41"/>
      <c r="D172" s="226" t="s">
        <v>154</v>
      </c>
      <c r="E172" s="41"/>
      <c r="F172" s="227" t="s">
        <v>917</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154</v>
      </c>
      <c r="AU172" s="18" t="s">
        <v>81</v>
      </c>
    </row>
    <row r="173" spans="1:65" s="2" customFormat="1" ht="33" customHeight="1">
      <c r="A173" s="39"/>
      <c r="B173" s="40"/>
      <c r="C173" s="213" t="s">
        <v>412</v>
      </c>
      <c r="D173" s="213" t="s">
        <v>147</v>
      </c>
      <c r="E173" s="214" t="s">
        <v>918</v>
      </c>
      <c r="F173" s="215" t="s">
        <v>919</v>
      </c>
      <c r="G173" s="216" t="s">
        <v>237</v>
      </c>
      <c r="H173" s="217">
        <v>7</v>
      </c>
      <c r="I173" s="218"/>
      <c r="J173" s="219">
        <f>ROUND(I173*H173,2)</f>
        <v>0</v>
      </c>
      <c r="K173" s="215" t="s">
        <v>151</v>
      </c>
      <c r="L173" s="45"/>
      <c r="M173" s="220" t="s">
        <v>19</v>
      </c>
      <c r="N173" s="221" t="s">
        <v>42</v>
      </c>
      <c r="O173" s="85"/>
      <c r="P173" s="222">
        <f>O173*H173</f>
        <v>0</v>
      </c>
      <c r="Q173" s="222">
        <v>0.00027</v>
      </c>
      <c r="R173" s="222">
        <f>Q173*H173</f>
        <v>0.00189</v>
      </c>
      <c r="S173" s="222">
        <v>0</v>
      </c>
      <c r="T173" s="223">
        <f>S173*H173</f>
        <v>0</v>
      </c>
      <c r="U173" s="39"/>
      <c r="V173" s="39"/>
      <c r="W173" s="39"/>
      <c r="X173" s="39"/>
      <c r="Y173" s="39"/>
      <c r="Z173" s="39"/>
      <c r="AA173" s="39"/>
      <c r="AB173" s="39"/>
      <c r="AC173" s="39"/>
      <c r="AD173" s="39"/>
      <c r="AE173" s="39"/>
      <c r="AR173" s="224" t="s">
        <v>263</v>
      </c>
      <c r="AT173" s="224" t="s">
        <v>147</v>
      </c>
      <c r="AU173" s="224" t="s">
        <v>81</v>
      </c>
      <c r="AY173" s="18" t="s">
        <v>144</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263</v>
      </c>
      <c r="BM173" s="224" t="s">
        <v>920</v>
      </c>
    </row>
    <row r="174" spans="1:47" s="2" customFormat="1" ht="12">
      <c r="A174" s="39"/>
      <c r="B174" s="40"/>
      <c r="C174" s="41"/>
      <c r="D174" s="226" t="s">
        <v>154</v>
      </c>
      <c r="E174" s="41"/>
      <c r="F174" s="227" t="s">
        <v>921</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154</v>
      </c>
      <c r="AU174" s="18" t="s">
        <v>81</v>
      </c>
    </row>
    <row r="175" spans="1:65" s="2" customFormat="1" ht="33" customHeight="1">
      <c r="A175" s="39"/>
      <c r="B175" s="40"/>
      <c r="C175" s="213" t="s">
        <v>462</v>
      </c>
      <c r="D175" s="213" t="s">
        <v>147</v>
      </c>
      <c r="E175" s="214" t="s">
        <v>922</v>
      </c>
      <c r="F175" s="215" t="s">
        <v>923</v>
      </c>
      <c r="G175" s="216" t="s">
        <v>237</v>
      </c>
      <c r="H175" s="217">
        <v>49</v>
      </c>
      <c r="I175" s="218"/>
      <c r="J175" s="219">
        <f>ROUND(I175*H175,2)</f>
        <v>0</v>
      </c>
      <c r="K175" s="215" t="s">
        <v>151</v>
      </c>
      <c r="L175" s="45"/>
      <c r="M175" s="220" t="s">
        <v>19</v>
      </c>
      <c r="N175" s="221" t="s">
        <v>42</v>
      </c>
      <c r="O175" s="85"/>
      <c r="P175" s="222">
        <f>O175*H175</f>
        <v>0</v>
      </c>
      <c r="Q175" s="222">
        <v>0.00034</v>
      </c>
      <c r="R175" s="222">
        <f>Q175*H175</f>
        <v>0.01666</v>
      </c>
      <c r="S175" s="222">
        <v>0</v>
      </c>
      <c r="T175" s="223">
        <f>S175*H175</f>
        <v>0</v>
      </c>
      <c r="U175" s="39"/>
      <c r="V175" s="39"/>
      <c r="W175" s="39"/>
      <c r="X175" s="39"/>
      <c r="Y175" s="39"/>
      <c r="Z175" s="39"/>
      <c r="AA175" s="39"/>
      <c r="AB175" s="39"/>
      <c r="AC175" s="39"/>
      <c r="AD175" s="39"/>
      <c r="AE175" s="39"/>
      <c r="AR175" s="224" t="s">
        <v>263</v>
      </c>
      <c r="AT175" s="224" t="s">
        <v>147</v>
      </c>
      <c r="AU175" s="224" t="s">
        <v>81</v>
      </c>
      <c r="AY175" s="18" t="s">
        <v>144</v>
      </c>
      <c r="BE175" s="225">
        <f>IF(N175="základní",J175,0)</f>
        <v>0</v>
      </c>
      <c r="BF175" s="225">
        <f>IF(N175="snížená",J175,0)</f>
        <v>0</v>
      </c>
      <c r="BG175" s="225">
        <f>IF(N175="zákl. přenesená",J175,0)</f>
        <v>0</v>
      </c>
      <c r="BH175" s="225">
        <f>IF(N175="sníž. přenesená",J175,0)</f>
        <v>0</v>
      </c>
      <c r="BI175" s="225">
        <f>IF(N175="nulová",J175,0)</f>
        <v>0</v>
      </c>
      <c r="BJ175" s="18" t="s">
        <v>79</v>
      </c>
      <c r="BK175" s="225">
        <f>ROUND(I175*H175,2)</f>
        <v>0</v>
      </c>
      <c r="BL175" s="18" t="s">
        <v>263</v>
      </c>
      <c r="BM175" s="224" t="s">
        <v>924</v>
      </c>
    </row>
    <row r="176" spans="1:47" s="2" customFormat="1" ht="12">
      <c r="A176" s="39"/>
      <c r="B176" s="40"/>
      <c r="C176" s="41"/>
      <c r="D176" s="226" t="s">
        <v>154</v>
      </c>
      <c r="E176" s="41"/>
      <c r="F176" s="227" t="s">
        <v>925</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154</v>
      </c>
      <c r="AU176" s="18" t="s">
        <v>81</v>
      </c>
    </row>
    <row r="177" spans="1:65" s="2" customFormat="1" ht="24.15" customHeight="1">
      <c r="A177" s="39"/>
      <c r="B177" s="40"/>
      <c r="C177" s="213" t="s">
        <v>416</v>
      </c>
      <c r="D177" s="213" t="s">
        <v>147</v>
      </c>
      <c r="E177" s="214" t="s">
        <v>926</v>
      </c>
      <c r="F177" s="215" t="s">
        <v>927</v>
      </c>
      <c r="G177" s="216" t="s">
        <v>231</v>
      </c>
      <c r="H177" s="217">
        <v>0.82</v>
      </c>
      <c r="I177" s="218"/>
      <c r="J177" s="219">
        <f>ROUND(I177*H177,2)</f>
        <v>0</v>
      </c>
      <c r="K177" s="215" t="s">
        <v>151</v>
      </c>
      <c r="L177" s="45"/>
      <c r="M177" s="220" t="s">
        <v>19</v>
      </c>
      <c r="N177" s="221" t="s">
        <v>42</v>
      </c>
      <c r="O177" s="85"/>
      <c r="P177" s="222">
        <f>O177*H177</f>
        <v>0</v>
      </c>
      <c r="Q177" s="222">
        <v>0</v>
      </c>
      <c r="R177" s="222">
        <f>Q177*H177</f>
        <v>0</v>
      </c>
      <c r="S177" s="222">
        <v>0</v>
      </c>
      <c r="T177" s="223">
        <f>S177*H177</f>
        <v>0</v>
      </c>
      <c r="U177" s="39"/>
      <c r="V177" s="39"/>
      <c r="W177" s="39"/>
      <c r="X177" s="39"/>
      <c r="Y177" s="39"/>
      <c r="Z177" s="39"/>
      <c r="AA177" s="39"/>
      <c r="AB177" s="39"/>
      <c r="AC177" s="39"/>
      <c r="AD177" s="39"/>
      <c r="AE177" s="39"/>
      <c r="AR177" s="224" t="s">
        <v>263</v>
      </c>
      <c r="AT177" s="224" t="s">
        <v>147</v>
      </c>
      <c r="AU177" s="224" t="s">
        <v>81</v>
      </c>
      <c r="AY177" s="18" t="s">
        <v>144</v>
      </c>
      <c r="BE177" s="225">
        <f>IF(N177="základní",J177,0)</f>
        <v>0</v>
      </c>
      <c r="BF177" s="225">
        <f>IF(N177="snížená",J177,0)</f>
        <v>0</v>
      </c>
      <c r="BG177" s="225">
        <f>IF(N177="zákl. přenesená",J177,0)</f>
        <v>0</v>
      </c>
      <c r="BH177" s="225">
        <f>IF(N177="sníž. přenesená",J177,0)</f>
        <v>0</v>
      </c>
      <c r="BI177" s="225">
        <f>IF(N177="nulová",J177,0)</f>
        <v>0</v>
      </c>
      <c r="BJ177" s="18" t="s">
        <v>79</v>
      </c>
      <c r="BK177" s="225">
        <f>ROUND(I177*H177,2)</f>
        <v>0</v>
      </c>
      <c r="BL177" s="18" t="s">
        <v>263</v>
      </c>
      <c r="BM177" s="224" t="s">
        <v>928</v>
      </c>
    </row>
    <row r="178" spans="1:47" s="2" customFormat="1" ht="12">
      <c r="A178" s="39"/>
      <c r="B178" s="40"/>
      <c r="C178" s="41"/>
      <c r="D178" s="226" t="s">
        <v>154</v>
      </c>
      <c r="E178" s="41"/>
      <c r="F178" s="227" t="s">
        <v>929</v>
      </c>
      <c r="G178" s="41"/>
      <c r="H178" s="41"/>
      <c r="I178" s="228"/>
      <c r="J178" s="41"/>
      <c r="K178" s="41"/>
      <c r="L178" s="45"/>
      <c r="M178" s="229"/>
      <c r="N178" s="230"/>
      <c r="O178" s="85"/>
      <c r="P178" s="85"/>
      <c r="Q178" s="85"/>
      <c r="R178" s="85"/>
      <c r="S178" s="85"/>
      <c r="T178" s="86"/>
      <c r="U178" s="39"/>
      <c r="V178" s="39"/>
      <c r="W178" s="39"/>
      <c r="X178" s="39"/>
      <c r="Y178" s="39"/>
      <c r="Z178" s="39"/>
      <c r="AA178" s="39"/>
      <c r="AB178" s="39"/>
      <c r="AC178" s="39"/>
      <c r="AD178" s="39"/>
      <c r="AE178" s="39"/>
      <c r="AT178" s="18" t="s">
        <v>154</v>
      </c>
      <c r="AU178" s="18" t="s">
        <v>81</v>
      </c>
    </row>
    <row r="179" spans="1:65" s="2" customFormat="1" ht="24.15" customHeight="1">
      <c r="A179" s="39"/>
      <c r="B179" s="40"/>
      <c r="C179" s="213" t="s">
        <v>467</v>
      </c>
      <c r="D179" s="213" t="s">
        <v>147</v>
      </c>
      <c r="E179" s="214" t="s">
        <v>930</v>
      </c>
      <c r="F179" s="215" t="s">
        <v>931</v>
      </c>
      <c r="G179" s="216" t="s">
        <v>231</v>
      </c>
      <c r="H179" s="217">
        <v>0.429</v>
      </c>
      <c r="I179" s="218"/>
      <c r="J179" s="219">
        <f>ROUND(I179*H179,2)</f>
        <v>0</v>
      </c>
      <c r="K179" s="215" t="s">
        <v>151</v>
      </c>
      <c r="L179" s="45"/>
      <c r="M179" s="220" t="s">
        <v>19</v>
      </c>
      <c r="N179" s="221" t="s">
        <v>42</v>
      </c>
      <c r="O179" s="85"/>
      <c r="P179" s="222">
        <f>O179*H179</f>
        <v>0</v>
      </c>
      <c r="Q179" s="222">
        <v>0</v>
      </c>
      <c r="R179" s="222">
        <f>Q179*H179</f>
        <v>0</v>
      </c>
      <c r="S179" s="222">
        <v>0</v>
      </c>
      <c r="T179" s="223">
        <f>S179*H179</f>
        <v>0</v>
      </c>
      <c r="U179" s="39"/>
      <c r="V179" s="39"/>
      <c r="W179" s="39"/>
      <c r="X179" s="39"/>
      <c r="Y179" s="39"/>
      <c r="Z179" s="39"/>
      <c r="AA179" s="39"/>
      <c r="AB179" s="39"/>
      <c r="AC179" s="39"/>
      <c r="AD179" s="39"/>
      <c r="AE179" s="39"/>
      <c r="AR179" s="224" t="s">
        <v>263</v>
      </c>
      <c r="AT179" s="224" t="s">
        <v>147</v>
      </c>
      <c r="AU179" s="224" t="s">
        <v>81</v>
      </c>
      <c r="AY179" s="18" t="s">
        <v>144</v>
      </c>
      <c r="BE179" s="225">
        <f>IF(N179="základní",J179,0)</f>
        <v>0</v>
      </c>
      <c r="BF179" s="225">
        <f>IF(N179="snížená",J179,0)</f>
        <v>0</v>
      </c>
      <c r="BG179" s="225">
        <f>IF(N179="zákl. přenesená",J179,0)</f>
        <v>0</v>
      </c>
      <c r="BH179" s="225">
        <f>IF(N179="sníž. přenesená",J179,0)</f>
        <v>0</v>
      </c>
      <c r="BI179" s="225">
        <f>IF(N179="nulová",J179,0)</f>
        <v>0</v>
      </c>
      <c r="BJ179" s="18" t="s">
        <v>79</v>
      </c>
      <c r="BK179" s="225">
        <f>ROUND(I179*H179,2)</f>
        <v>0</v>
      </c>
      <c r="BL179" s="18" t="s">
        <v>263</v>
      </c>
      <c r="BM179" s="224" t="s">
        <v>932</v>
      </c>
    </row>
    <row r="180" spans="1:47" s="2" customFormat="1" ht="12">
      <c r="A180" s="39"/>
      <c r="B180" s="40"/>
      <c r="C180" s="41"/>
      <c r="D180" s="226" t="s">
        <v>154</v>
      </c>
      <c r="E180" s="41"/>
      <c r="F180" s="227" t="s">
        <v>933</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154</v>
      </c>
      <c r="AU180" s="18" t="s">
        <v>81</v>
      </c>
    </row>
    <row r="181" spans="1:65" s="2" customFormat="1" ht="24.15" customHeight="1">
      <c r="A181" s="39"/>
      <c r="B181" s="40"/>
      <c r="C181" s="213" t="s">
        <v>424</v>
      </c>
      <c r="D181" s="213" t="s">
        <v>147</v>
      </c>
      <c r="E181" s="214" t="s">
        <v>934</v>
      </c>
      <c r="F181" s="215" t="s">
        <v>935</v>
      </c>
      <c r="G181" s="216" t="s">
        <v>231</v>
      </c>
      <c r="H181" s="217">
        <v>0.429</v>
      </c>
      <c r="I181" s="218"/>
      <c r="J181" s="219">
        <f>ROUND(I181*H181,2)</f>
        <v>0</v>
      </c>
      <c r="K181" s="215" t="s">
        <v>151</v>
      </c>
      <c r="L181" s="45"/>
      <c r="M181" s="220" t="s">
        <v>19</v>
      </c>
      <c r="N181" s="221" t="s">
        <v>42</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263</v>
      </c>
      <c r="AT181" s="224" t="s">
        <v>147</v>
      </c>
      <c r="AU181" s="224" t="s">
        <v>81</v>
      </c>
      <c r="AY181" s="18" t="s">
        <v>144</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263</v>
      </c>
      <c r="BM181" s="224" t="s">
        <v>936</v>
      </c>
    </row>
    <row r="182" spans="1:47" s="2" customFormat="1" ht="12">
      <c r="A182" s="39"/>
      <c r="B182" s="40"/>
      <c r="C182" s="41"/>
      <c r="D182" s="226" t="s">
        <v>154</v>
      </c>
      <c r="E182" s="41"/>
      <c r="F182" s="227" t="s">
        <v>937</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154</v>
      </c>
      <c r="AU182" s="18" t="s">
        <v>81</v>
      </c>
    </row>
    <row r="183" spans="1:63" s="12" customFormat="1" ht="22.8" customHeight="1">
      <c r="A183" s="12"/>
      <c r="B183" s="197"/>
      <c r="C183" s="198"/>
      <c r="D183" s="199" t="s">
        <v>70</v>
      </c>
      <c r="E183" s="211" t="s">
        <v>938</v>
      </c>
      <c r="F183" s="211" t="s">
        <v>939</v>
      </c>
      <c r="G183" s="198"/>
      <c r="H183" s="198"/>
      <c r="I183" s="201"/>
      <c r="J183" s="212">
        <f>BK183</f>
        <v>0</v>
      </c>
      <c r="K183" s="198"/>
      <c r="L183" s="203"/>
      <c r="M183" s="204"/>
      <c r="N183" s="205"/>
      <c r="O183" s="205"/>
      <c r="P183" s="206">
        <f>SUM(P184:P197)</f>
        <v>0</v>
      </c>
      <c r="Q183" s="205"/>
      <c r="R183" s="206">
        <f>SUM(R184:R197)</f>
        <v>0.03036</v>
      </c>
      <c r="S183" s="205"/>
      <c r="T183" s="207">
        <f>SUM(T184:T197)</f>
        <v>0</v>
      </c>
      <c r="U183" s="12"/>
      <c r="V183" s="12"/>
      <c r="W183" s="12"/>
      <c r="X183" s="12"/>
      <c r="Y183" s="12"/>
      <c r="Z183" s="12"/>
      <c r="AA183" s="12"/>
      <c r="AB183" s="12"/>
      <c r="AC183" s="12"/>
      <c r="AD183" s="12"/>
      <c r="AE183" s="12"/>
      <c r="AR183" s="208" t="s">
        <v>81</v>
      </c>
      <c r="AT183" s="209" t="s">
        <v>70</v>
      </c>
      <c r="AU183" s="209" t="s">
        <v>79</v>
      </c>
      <c r="AY183" s="208" t="s">
        <v>144</v>
      </c>
      <c r="BK183" s="210">
        <f>SUM(BK184:BK197)</f>
        <v>0</v>
      </c>
    </row>
    <row r="184" spans="1:65" s="2" customFormat="1" ht="16.5" customHeight="1">
      <c r="A184" s="39"/>
      <c r="B184" s="40"/>
      <c r="C184" s="213" t="s">
        <v>473</v>
      </c>
      <c r="D184" s="213" t="s">
        <v>147</v>
      </c>
      <c r="E184" s="214" t="s">
        <v>940</v>
      </c>
      <c r="F184" s="215" t="s">
        <v>941</v>
      </c>
      <c r="G184" s="216" t="s">
        <v>294</v>
      </c>
      <c r="H184" s="217">
        <v>6</v>
      </c>
      <c r="I184" s="218"/>
      <c r="J184" s="219">
        <f>ROUND(I184*H184,2)</f>
        <v>0</v>
      </c>
      <c r="K184" s="215" t="s">
        <v>151</v>
      </c>
      <c r="L184" s="45"/>
      <c r="M184" s="220" t="s">
        <v>19</v>
      </c>
      <c r="N184" s="221" t="s">
        <v>42</v>
      </c>
      <c r="O184" s="85"/>
      <c r="P184" s="222">
        <f>O184*H184</f>
        <v>0</v>
      </c>
      <c r="Q184" s="222">
        <v>0.00024</v>
      </c>
      <c r="R184" s="222">
        <f>Q184*H184</f>
        <v>0.00144</v>
      </c>
      <c r="S184" s="222">
        <v>0</v>
      </c>
      <c r="T184" s="223">
        <f>S184*H184</f>
        <v>0</v>
      </c>
      <c r="U184" s="39"/>
      <c r="V184" s="39"/>
      <c r="W184" s="39"/>
      <c r="X184" s="39"/>
      <c r="Y184" s="39"/>
      <c r="Z184" s="39"/>
      <c r="AA184" s="39"/>
      <c r="AB184" s="39"/>
      <c r="AC184" s="39"/>
      <c r="AD184" s="39"/>
      <c r="AE184" s="39"/>
      <c r="AR184" s="224" t="s">
        <v>263</v>
      </c>
      <c r="AT184" s="224" t="s">
        <v>147</v>
      </c>
      <c r="AU184" s="224" t="s">
        <v>81</v>
      </c>
      <c r="AY184" s="18" t="s">
        <v>144</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263</v>
      </c>
      <c r="BM184" s="224" t="s">
        <v>942</v>
      </c>
    </row>
    <row r="185" spans="1:47" s="2" customFormat="1" ht="12">
      <c r="A185" s="39"/>
      <c r="B185" s="40"/>
      <c r="C185" s="41"/>
      <c r="D185" s="226" t="s">
        <v>154</v>
      </c>
      <c r="E185" s="41"/>
      <c r="F185" s="227" t="s">
        <v>943</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154</v>
      </c>
      <c r="AU185" s="18" t="s">
        <v>81</v>
      </c>
    </row>
    <row r="186" spans="1:65" s="2" customFormat="1" ht="16.5" customHeight="1">
      <c r="A186" s="39"/>
      <c r="B186" s="40"/>
      <c r="C186" s="213" t="s">
        <v>427</v>
      </c>
      <c r="D186" s="213" t="s">
        <v>147</v>
      </c>
      <c r="E186" s="214" t="s">
        <v>944</v>
      </c>
      <c r="F186" s="215" t="s">
        <v>945</v>
      </c>
      <c r="G186" s="216" t="s">
        <v>294</v>
      </c>
      <c r="H186" s="217">
        <v>3</v>
      </c>
      <c r="I186" s="218"/>
      <c r="J186" s="219">
        <f>ROUND(I186*H186,2)</f>
        <v>0</v>
      </c>
      <c r="K186" s="215" t="s">
        <v>151</v>
      </c>
      <c r="L186" s="45"/>
      <c r="M186" s="220" t="s">
        <v>19</v>
      </c>
      <c r="N186" s="221" t="s">
        <v>42</v>
      </c>
      <c r="O186" s="85"/>
      <c r="P186" s="222">
        <f>O186*H186</f>
        <v>0</v>
      </c>
      <c r="Q186" s="222">
        <v>0.00092</v>
      </c>
      <c r="R186" s="222">
        <f>Q186*H186</f>
        <v>0.0027600000000000003</v>
      </c>
      <c r="S186" s="222">
        <v>0</v>
      </c>
      <c r="T186" s="223">
        <f>S186*H186</f>
        <v>0</v>
      </c>
      <c r="U186" s="39"/>
      <c r="V186" s="39"/>
      <c r="W186" s="39"/>
      <c r="X186" s="39"/>
      <c r="Y186" s="39"/>
      <c r="Z186" s="39"/>
      <c r="AA186" s="39"/>
      <c r="AB186" s="39"/>
      <c r="AC186" s="39"/>
      <c r="AD186" s="39"/>
      <c r="AE186" s="39"/>
      <c r="AR186" s="224" t="s">
        <v>263</v>
      </c>
      <c r="AT186" s="224" t="s">
        <v>147</v>
      </c>
      <c r="AU186" s="224" t="s">
        <v>81</v>
      </c>
      <c r="AY186" s="18" t="s">
        <v>144</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263</v>
      </c>
      <c r="BM186" s="224" t="s">
        <v>946</v>
      </c>
    </row>
    <row r="187" spans="1:47" s="2" customFormat="1" ht="12">
      <c r="A187" s="39"/>
      <c r="B187" s="40"/>
      <c r="C187" s="41"/>
      <c r="D187" s="226" t="s">
        <v>154</v>
      </c>
      <c r="E187" s="41"/>
      <c r="F187" s="227" t="s">
        <v>947</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154</v>
      </c>
      <c r="AU187" s="18" t="s">
        <v>81</v>
      </c>
    </row>
    <row r="188" spans="1:65" s="2" customFormat="1" ht="16.5" customHeight="1">
      <c r="A188" s="39"/>
      <c r="B188" s="40"/>
      <c r="C188" s="213" t="s">
        <v>479</v>
      </c>
      <c r="D188" s="213" t="s">
        <v>147</v>
      </c>
      <c r="E188" s="214" t="s">
        <v>948</v>
      </c>
      <c r="F188" s="215" t="s">
        <v>949</v>
      </c>
      <c r="G188" s="216" t="s">
        <v>294</v>
      </c>
      <c r="H188" s="217">
        <v>6</v>
      </c>
      <c r="I188" s="218"/>
      <c r="J188" s="219">
        <f>ROUND(I188*H188,2)</f>
        <v>0</v>
      </c>
      <c r="K188" s="215" t="s">
        <v>151</v>
      </c>
      <c r="L188" s="45"/>
      <c r="M188" s="220" t="s">
        <v>19</v>
      </c>
      <c r="N188" s="221" t="s">
        <v>42</v>
      </c>
      <c r="O188" s="85"/>
      <c r="P188" s="222">
        <f>O188*H188</f>
        <v>0</v>
      </c>
      <c r="Q188" s="222">
        <v>0.00107</v>
      </c>
      <c r="R188" s="222">
        <f>Q188*H188</f>
        <v>0.00642</v>
      </c>
      <c r="S188" s="222">
        <v>0</v>
      </c>
      <c r="T188" s="223">
        <f>S188*H188</f>
        <v>0</v>
      </c>
      <c r="U188" s="39"/>
      <c r="V188" s="39"/>
      <c r="W188" s="39"/>
      <c r="X188" s="39"/>
      <c r="Y188" s="39"/>
      <c r="Z188" s="39"/>
      <c r="AA188" s="39"/>
      <c r="AB188" s="39"/>
      <c r="AC188" s="39"/>
      <c r="AD188" s="39"/>
      <c r="AE188" s="39"/>
      <c r="AR188" s="224" t="s">
        <v>263</v>
      </c>
      <c r="AT188" s="224" t="s">
        <v>147</v>
      </c>
      <c r="AU188" s="224" t="s">
        <v>81</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263</v>
      </c>
      <c r="BM188" s="224" t="s">
        <v>950</v>
      </c>
    </row>
    <row r="189" spans="1:47" s="2" customFormat="1" ht="12">
      <c r="A189" s="39"/>
      <c r="B189" s="40"/>
      <c r="C189" s="41"/>
      <c r="D189" s="226" t="s">
        <v>154</v>
      </c>
      <c r="E189" s="41"/>
      <c r="F189" s="227" t="s">
        <v>951</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154</v>
      </c>
      <c r="AU189" s="18" t="s">
        <v>81</v>
      </c>
    </row>
    <row r="190" spans="1:65" s="2" customFormat="1" ht="16.5" customHeight="1">
      <c r="A190" s="39"/>
      <c r="B190" s="40"/>
      <c r="C190" s="213" t="s">
        <v>429</v>
      </c>
      <c r="D190" s="213" t="s">
        <v>147</v>
      </c>
      <c r="E190" s="214" t="s">
        <v>952</v>
      </c>
      <c r="F190" s="215" t="s">
        <v>953</v>
      </c>
      <c r="G190" s="216" t="s">
        <v>294</v>
      </c>
      <c r="H190" s="217">
        <v>8</v>
      </c>
      <c r="I190" s="218"/>
      <c r="J190" s="219">
        <f>ROUND(I190*H190,2)</f>
        <v>0</v>
      </c>
      <c r="K190" s="215" t="s">
        <v>151</v>
      </c>
      <c r="L190" s="45"/>
      <c r="M190" s="220" t="s">
        <v>19</v>
      </c>
      <c r="N190" s="221" t="s">
        <v>42</v>
      </c>
      <c r="O190" s="85"/>
      <c r="P190" s="222">
        <f>O190*H190</f>
        <v>0</v>
      </c>
      <c r="Q190" s="222">
        <v>0.00168</v>
      </c>
      <c r="R190" s="222">
        <f>Q190*H190</f>
        <v>0.01344</v>
      </c>
      <c r="S190" s="222">
        <v>0</v>
      </c>
      <c r="T190" s="223">
        <f>S190*H190</f>
        <v>0</v>
      </c>
      <c r="U190" s="39"/>
      <c r="V190" s="39"/>
      <c r="W190" s="39"/>
      <c r="X190" s="39"/>
      <c r="Y190" s="39"/>
      <c r="Z190" s="39"/>
      <c r="AA190" s="39"/>
      <c r="AB190" s="39"/>
      <c r="AC190" s="39"/>
      <c r="AD190" s="39"/>
      <c r="AE190" s="39"/>
      <c r="AR190" s="224" t="s">
        <v>263</v>
      </c>
      <c r="AT190" s="224" t="s">
        <v>147</v>
      </c>
      <c r="AU190" s="224" t="s">
        <v>81</v>
      </c>
      <c r="AY190" s="18" t="s">
        <v>144</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263</v>
      </c>
      <c r="BM190" s="224" t="s">
        <v>954</v>
      </c>
    </row>
    <row r="191" spans="1:47" s="2" customFormat="1" ht="12">
      <c r="A191" s="39"/>
      <c r="B191" s="40"/>
      <c r="C191" s="41"/>
      <c r="D191" s="226" t="s">
        <v>154</v>
      </c>
      <c r="E191" s="41"/>
      <c r="F191" s="227" t="s">
        <v>955</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154</v>
      </c>
      <c r="AU191" s="18" t="s">
        <v>81</v>
      </c>
    </row>
    <row r="192" spans="1:65" s="2" customFormat="1" ht="16.5" customHeight="1">
      <c r="A192" s="39"/>
      <c r="B192" s="40"/>
      <c r="C192" s="213" t="s">
        <v>484</v>
      </c>
      <c r="D192" s="213" t="s">
        <v>147</v>
      </c>
      <c r="E192" s="214" t="s">
        <v>956</v>
      </c>
      <c r="F192" s="215" t="s">
        <v>957</v>
      </c>
      <c r="G192" s="216" t="s">
        <v>294</v>
      </c>
      <c r="H192" s="217">
        <v>2</v>
      </c>
      <c r="I192" s="218"/>
      <c r="J192" s="219">
        <f>ROUND(I192*H192,2)</f>
        <v>0</v>
      </c>
      <c r="K192" s="215" t="s">
        <v>151</v>
      </c>
      <c r="L192" s="45"/>
      <c r="M192" s="220" t="s">
        <v>19</v>
      </c>
      <c r="N192" s="221" t="s">
        <v>42</v>
      </c>
      <c r="O192" s="85"/>
      <c r="P192" s="222">
        <f>O192*H192</f>
        <v>0</v>
      </c>
      <c r="Q192" s="222">
        <v>0.00315</v>
      </c>
      <c r="R192" s="222">
        <f>Q192*H192</f>
        <v>0.0063</v>
      </c>
      <c r="S192" s="222">
        <v>0</v>
      </c>
      <c r="T192" s="223">
        <f>S192*H192</f>
        <v>0</v>
      </c>
      <c r="U192" s="39"/>
      <c r="V192" s="39"/>
      <c r="W192" s="39"/>
      <c r="X192" s="39"/>
      <c r="Y192" s="39"/>
      <c r="Z192" s="39"/>
      <c r="AA192" s="39"/>
      <c r="AB192" s="39"/>
      <c r="AC192" s="39"/>
      <c r="AD192" s="39"/>
      <c r="AE192" s="39"/>
      <c r="AR192" s="224" t="s">
        <v>263</v>
      </c>
      <c r="AT192" s="224" t="s">
        <v>147</v>
      </c>
      <c r="AU192" s="224" t="s">
        <v>81</v>
      </c>
      <c r="AY192" s="18" t="s">
        <v>144</v>
      </c>
      <c r="BE192" s="225">
        <f>IF(N192="základní",J192,0)</f>
        <v>0</v>
      </c>
      <c r="BF192" s="225">
        <f>IF(N192="snížená",J192,0)</f>
        <v>0</v>
      </c>
      <c r="BG192" s="225">
        <f>IF(N192="zákl. přenesená",J192,0)</f>
        <v>0</v>
      </c>
      <c r="BH192" s="225">
        <f>IF(N192="sníž. přenesená",J192,0)</f>
        <v>0</v>
      </c>
      <c r="BI192" s="225">
        <f>IF(N192="nulová",J192,0)</f>
        <v>0</v>
      </c>
      <c r="BJ192" s="18" t="s">
        <v>79</v>
      </c>
      <c r="BK192" s="225">
        <f>ROUND(I192*H192,2)</f>
        <v>0</v>
      </c>
      <c r="BL192" s="18" t="s">
        <v>263</v>
      </c>
      <c r="BM192" s="224" t="s">
        <v>958</v>
      </c>
    </row>
    <row r="193" spans="1:47" s="2" customFormat="1" ht="12">
      <c r="A193" s="39"/>
      <c r="B193" s="40"/>
      <c r="C193" s="41"/>
      <c r="D193" s="226" t="s">
        <v>154</v>
      </c>
      <c r="E193" s="41"/>
      <c r="F193" s="227" t="s">
        <v>959</v>
      </c>
      <c r="G193" s="41"/>
      <c r="H193" s="41"/>
      <c r="I193" s="228"/>
      <c r="J193" s="41"/>
      <c r="K193" s="41"/>
      <c r="L193" s="45"/>
      <c r="M193" s="229"/>
      <c r="N193" s="230"/>
      <c r="O193" s="85"/>
      <c r="P193" s="85"/>
      <c r="Q193" s="85"/>
      <c r="R193" s="85"/>
      <c r="S193" s="85"/>
      <c r="T193" s="86"/>
      <c r="U193" s="39"/>
      <c r="V193" s="39"/>
      <c r="W193" s="39"/>
      <c r="X193" s="39"/>
      <c r="Y193" s="39"/>
      <c r="Z193" s="39"/>
      <c r="AA193" s="39"/>
      <c r="AB193" s="39"/>
      <c r="AC193" s="39"/>
      <c r="AD193" s="39"/>
      <c r="AE193" s="39"/>
      <c r="AT193" s="18" t="s">
        <v>154</v>
      </c>
      <c r="AU193" s="18" t="s">
        <v>81</v>
      </c>
    </row>
    <row r="194" spans="1:65" s="2" customFormat="1" ht="24.15" customHeight="1">
      <c r="A194" s="39"/>
      <c r="B194" s="40"/>
      <c r="C194" s="213" t="s">
        <v>432</v>
      </c>
      <c r="D194" s="213" t="s">
        <v>147</v>
      </c>
      <c r="E194" s="214" t="s">
        <v>960</v>
      </c>
      <c r="F194" s="215" t="s">
        <v>961</v>
      </c>
      <c r="G194" s="216" t="s">
        <v>231</v>
      </c>
      <c r="H194" s="217">
        <v>0.03</v>
      </c>
      <c r="I194" s="218"/>
      <c r="J194" s="219">
        <f>ROUND(I194*H194,2)</f>
        <v>0</v>
      </c>
      <c r="K194" s="215" t="s">
        <v>151</v>
      </c>
      <c r="L194" s="45"/>
      <c r="M194" s="220" t="s">
        <v>19</v>
      </c>
      <c r="N194" s="221" t="s">
        <v>42</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263</v>
      </c>
      <c r="AT194" s="224" t="s">
        <v>147</v>
      </c>
      <c r="AU194" s="224" t="s">
        <v>81</v>
      </c>
      <c r="AY194" s="18" t="s">
        <v>144</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263</v>
      </c>
      <c r="BM194" s="224" t="s">
        <v>962</v>
      </c>
    </row>
    <row r="195" spans="1:47" s="2" customFormat="1" ht="12">
      <c r="A195" s="39"/>
      <c r="B195" s="40"/>
      <c r="C195" s="41"/>
      <c r="D195" s="226" t="s">
        <v>154</v>
      </c>
      <c r="E195" s="41"/>
      <c r="F195" s="227" t="s">
        <v>963</v>
      </c>
      <c r="G195" s="41"/>
      <c r="H195" s="41"/>
      <c r="I195" s="228"/>
      <c r="J195" s="41"/>
      <c r="K195" s="41"/>
      <c r="L195" s="45"/>
      <c r="M195" s="229"/>
      <c r="N195" s="230"/>
      <c r="O195" s="85"/>
      <c r="P195" s="85"/>
      <c r="Q195" s="85"/>
      <c r="R195" s="85"/>
      <c r="S195" s="85"/>
      <c r="T195" s="86"/>
      <c r="U195" s="39"/>
      <c r="V195" s="39"/>
      <c r="W195" s="39"/>
      <c r="X195" s="39"/>
      <c r="Y195" s="39"/>
      <c r="Z195" s="39"/>
      <c r="AA195" s="39"/>
      <c r="AB195" s="39"/>
      <c r="AC195" s="39"/>
      <c r="AD195" s="39"/>
      <c r="AE195" s="39"/>
      <c r="AT195" s="18" t="s">
        <v>154</v>
      </c>
      <c r="AU195" s="18" t="s">
        <v>81</v>
      </c>
    </row>
    <row r="196" spans="1:65" s="2" customFormat="1" ht="24.15" customHeight="1">
      <c r="A196" s="39"/>
      <c r="B196" s="40"/>
      <c r="C196" s="213" t="s">
        <v>490</v>
      </c>
      <c r="D196" s="213" t="s">
        <v>147</v>
      </c>
      <c r="E196" s="214" t="s">
        <v>964</v>
      </c>
      <c r="F196" s="215" t="s">
        <v>965</v>
      </c>
      <c r="G196" s="216" t="s">
        <v>231</v>
      </c>
      <c r="H196" s="217">
        <v>0.03</v>
      </c>
      <c r="I196" s="218"/>
      <c r="J196" s="219">
        <f>ROUND(I196*H196,2)</f>
        <v>0</v>
      </c>
      <c r="K196" s="215" t="s">
        <v>151</v>
      </c>
      <c r="L196" s="45"/>
      <c r="M196" s="220" t="s">
        <v>19</v>
      </c>
      <c r="N196" s="221" t="s">
        <v>42</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263</v>
      </c>
      <c r="AT196" s="224" t="s">
        <v>147</v>
      </c>
      <c r="AU196" s="224" t="s">
        <v>81</v>
      </c>
      <c r="AY196" s="18" t="s">
        <v>144</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263</v>
      </c>
      <c r="BM196" s="224" t="s">
        <v>966</v>
      </c>
    </row>
    <row r="197" spans="1:47" s="2" customFormat="1" ht="12">
      <c r="A197" s="39"/>
      <c r="B197" s="40"/>
      <c r="C197" s="41"/>
      <c r="D197" s="226" t="s">
        <v>154</v>
      </c>
      <c r="E197" s="41"/>
      <c r="F197" s="227" t="s">
        <v>967</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154</v>
      </c>
      <c r="AU197" s="18" t="s">
        <v>81</v>
      </c>
    </row>
    <row r="198" spans="1:63" s="12" customFormat="1" ht="22.8" customHeight="1">
      <c r="A198" s="12"/>
      <c r="B198" s="197"/>
      <c r="C198" s="198"/>
      <c r="D198" s="199" t="s">
        <v>70</v>
      </c>
      <c r="E198" s="211" t="s">
        <v>968</v>
      </c>
      <c r="F198" s="211" t="s">
        <v>969</v>
      </c>
      <c r="G198" s="198"/>
      <c r="H198" s="198"/>
      <c r="I198" s="201"/>
      <c r="J198" s="212">
        <f>BK198</f>
        <v>0</v>
      </c>
      <c r="K198" s="198"/>
      <c r="L198" s="203"/>
      <c r="M198" s="204"/>
      <c r="N198" s="205"/>
      <c r="O198" s="205"/>
      <c r="P198" s="206">
        <f>SUM(P199:P202)</f>
        <v>0</v>
      </c>
      <c r="Q198" s="205"/>
      <c r="R198" s="206">
        <f>SUM(R199:R202)</f>
        <v>0</v>
      </c>
      <c r="S198" s="205"/>
      <c r="T198" s="207">
        <f>SUM(T199:T202)</f>
        <v>0</v>
      </c>
      <c r="U198" s="12"/>
      <c r="V198" s="12"/>
      <c r="W198" s="12"/>
      <c r="X198" s="12"/>
      <c r="Y198" s="12"/>
      <c r="Z198" s="12"/>
      <c r="AA198" s="12"/>
      <c r="AB198" s="12"/>
      <c r="AC198" s="12"/>
      <c r="AD198" s="12"/>
      <c r="AE198" s="12"/>
      <c r="AR198" s="208" t="s">
        <v>81</v>
      </c>
      <c r="AT198" s="209" t="s">
        <v>70</v>
      </c>
      <c r="AU198" s="209" t="s">
        <v>79</v>
      </c>
      <c r="AY198" s="208" t="s">
        <v>144</v>
      </c>
      <c r="BK198" s="210">
        <f>SUM(BK199:BK202)</f>
        <v>0</v>
      </c>
    </row>
    <row r="199" spans="1:65" s="2" customFormat="1" ht="24.15" customHeight="1">
      <c r="A199" s="39"/>
      <c r="B199" s="40"/>
      <c r="C199" s="213" t="s">
        <v>338</v>
      </c>
      <c r="D199" s="213" t="s">
        <v>147</v>
      </c>
      <c r="E199" s="214" t="s">
        <v>970</v>
      </c>
      <c r="F199" s="215" t="s">
        <v>971</v>
      </c>
      <c r="G199" s="216" t="s">
        <v>972</v>
      </c>
      <c r="H199" s="217">
        <v>1</v>
      </c>
      <c r="I199" s="218"/>
      <c r="J199" s="219">
        <f>ROUND(I199*H199,2)</f>
        <v>0</v>
      </c>
      <c r="K199" s="215" t="s">
        <v>151</v>
      </c>
      <c r="L199" s="45"/>
      <c r="M199" s="220" t="s">
        <v>19</v>
      </c>
      <c r="N199" s="221" t="s">
        <v>42</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263</v>
      </c>
      <c r="AT199" s="224" t="s">
        <v>147</v>
      </c>
      <c r="AU199" s="224" t="s">
        <v>81</v>
      </c>
      <c r="AY199" s="18" t="s">
        <v>144</v>
      </c>
      <c r="BE199" s="225">
        <f>IF(N199="základní",J199,0)</f>
        <v>0</v>
      </c>
      <c r="BF199" s="225">
        <f>IF(N199="snížená",J199,0)</f>
        <v>0</v>
      </c>
      <c r="BG199" s="225">
        <f>IF(N199="zákl. přenesená",J199,0)</f>
        <v>0</v>
      </c>
      <c r="BH199" s="225">
        <f>IF(N199="sníž. přenesená",J199,0)</f>
        <v>0</v>
      </c>
      <c r="BI199" s="225">
        <f>IF(N199="nulová",J199,0)</f>
        <v>0</v>
      </c>
      <c r="BJ199" s="18" t="s">
        <v>79</v>
      </c>
      <c r="BK199" s="225">
        <f>ROUND(I199*H199,2)</f>
        <v>0</v>
      </c>
      <c r="BL199" s="18" t="s">
        <v>263</v>
      </c>
      <c r="BM199" s="224" t="s">
        <v>973</v>
      </c>
    </row>
    <row r="200" spans="1:47" s="2" customFormat="1" ht="12">
      <c r="A200" s="39"/>
      <c r="B200" s="40"/>
      <c r="C200" s="41"/>
      <c r="D200" s="226" t="s">
        <v>154</v>
      </c>
      <c r="E200" s="41"/>
      <c r="F200" s="227" t="s">
        <v>974</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154</v>
      </c>
      <c r="AU200" s="18" t="s">
        <v>81</v>
      </c>
    </row>
    <row r="201" spans="1:65" s="2" customFormat="1" ht="24.15" customHeight="1">
      <c r="A201" s="39"/>
      <c r="B201" s="40"/>
      <c r="C201" s="213" t="s">
        <v>496</v>
      </c>
      <c r="D201" s="213" t="s">
        <v>147</v>
      </c>
      <c r="E201" s="214" t="s">
        <v>975</v>
      </c>
      <c r="F201" s="215" t="s">
        <v>976</v>
      </c>
      <c r="G201" s="216" t="s">
        <v>972</v>
      </c>
      <c r="H201" s="217">
        <v>1</v>
      </c>
      <c r="I201" s="218"/>
      <c r="J201" s="219">
        <f>ROUND(I201*H201,2)</f>
        <v>0</v>
      </c>
      <c r="K201" s="215" t="s">
        <v>151</v>
      </c>
      <c r="L201" s="45"/>
      <c r="M201" s="220" t="s">
        <v>19</v>
      </c>
      <c r="N201" s="221" t="s">
        <v>42</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263</v>
      </c>
      <c r="AT201" s="224" t="s">
        <v>147</v>
      </c>
      <c r="AU201" s="224" t="s">
        <v>81</v>
      </c>
      <c r="AY201" s="18" t="s">
        <v>144</v>
      </c>
      <c r="BE201" s="225">
        <f>IF(N201="základní",J201,0)</f>
        <v>0</v>
      </c>
      <c r="BF201" s="225">
        <f>IF(N201="snížená",J201,0)</f>
        <v>0</v>
      </c>
      <c r="BG201" s="225">
        <f>IF(N201="zákl. přenesená",J201,0)</f>
        <v>0</v>
      </c>
      <c r="BH201" s="225">
        <f>IF(N201="sníž. přenesená",J201,0)</f>
        <v>0</v>
      </c>
      <c r="BI201" s="225">
        <f>IF(N201="nulová",J201,0)</f>
        <v>0</v>
      </c>
      <c r="BJ201" s="18" t="s">
        <v>79</v>
      </c>
      <c r="BK201" s="225">
        <f>ROUND(I201*H201,2)</f>
        <v>0</v>
      </c>
      <c r="BL201" s="18" t="s">
        <v>263</v>
      </c>
      <c r="BM201" s="224" t="s">
        <v>977</v>
      </c>
    </row>
    <row r="202" spans="1:47" s="2" customFormat="1" ht="12">
      <c r="A202" s="39"/>
      <c r="B202" s="40"/>
      <c r="C202" s="41"/>
      <c r="D202" s="226" t="s">
        <v>154</v>
      </c>
      <c r="E202" s="41"/>
      <c r="F202" s="227" t="s">
        <v>978</v>
      </c>
      <c r="G202" s="41"/>
      <c r="H202" s="41"/>
      <c r="I202" s="228"/>
      <c r="J202" s="41"/>
      <c r="K202" s="41"/>
      <c r="L202" s="45"/>
      <c r="M202" s="229"/>
      <c r="N202" s="230"/>
      <c r="O202" s="85"/>
      <c r="P202" s="85"/>
      <c r="Q202" s="85"/>
      <c r="R202" s="85"/>
      <c r="S202" s="85"/>
      <c r="T202" s="86"/>
      <c r="U202" s="39"/>
      <c r="V202" s="39"/>
      <c r="W202" s="39"/>
      <c r="X202" s="39"/>
      <c r="Y202" s="39"/>
      <c r="Z202" s="39"/>
      <c r="AA202" s="39"/>
      <c r="AB202" s="39"/>
      <c r="AC202" s="39"/>
      <c r="AD202" s="39"/>
      <c r="AE202" s="39"/>
      <c r="AT202" s="18" t="s">
        <v>154</v>
      </c>
      <c r="AU202" s="18" t="s">
        <v>81</v>
      </c>
    </row>
    <row r="203" spans="1:63" s="12" customFormat="1" ht="25.9" customHeight="1">
      <c r="A203" s="12"/>
      <c r="B203" s="197"/>
      <c r="C203" s="198"/>
      <c r="D203" s="199" t="s">
        <v>70</v>
      </c>
      <c r="E203" s="200" t="s">
        <v>764</v>
      </c>
      <c r="F203" s="200" t="s">
        <v>765</v>
      </c>
      <c r="G203" s="198"/>
      <c r="H203" s="198"/>
      <c r="I203" s="201"/>
      <c r="J203" s="202">
        <f>BK203</f>
        <v>0</v>
      </c>
      <c r="K203" s="198"/>
      <c r="L203" s="203"/>
      <c r="M203" s="204"/>
      <c r="N203" s="205"/>
      <c r="O203" s="205"/>
      <c r="P203" s="206">
        <f>SUM(P204:P209)</f>
        <v>0</v>
      </c>
      <c r="Q203" s="205"/>
      <c r="R203" s="206">
        <f>SUM(R204:R209)</f>
        <v>0</v>
      </c>
      <c r="S203" s="205"/>
      <c r="T203" s="207">
        <f>SUM(T204:T209)</f>
        <v>0</v>
      </c>
      <c r="U203" s="12"/>
      <c r="V203" s="12"/>
      <c r="W203" s="12"/>
      <c r="X203" s="12"/>
      <c r="Y203" s="12"/>
      <c r="Z203" s="12"/>
      <c r="AA203" s="12"/>
      <c r="AB203" s="12"/>
      <c r="AC203" s="12"/>
      <c r="AD203" s="12"/>
      <c r="AE203" s="12"/>
      <c r="AR203" s="208" t="s">
        <v>152</v>
      </c>
      <c r="AT203" s="209" t="s">
        <v>70</v>
      </c>
      <c r="AU203" s="209" t="s">
        <v>71</v>
      </c>
      <c r="AY203" s="208" t="s">
        <v>144</v>
      </c>
      <c r="BK203" s="210">
        <f>SUM(BK204:BK209)</f>
        <v>0</v>
      </c>
    </row>
    <row r="204" spans="1:65" s="2" customFormat="1" ht="21.75" customHeight="1">
      <c r="A204" s="39"/>
      <c r="B204" s="40"/>
      <c r="C204" s="213" t="s">
        <v>435</v>
      </c>
      <c r="D204" s="213" t="s">
        <v>147</v>
      </c>
      <c r="E204" s="214" t="s">
        <v>979</v>
      </c>
      <c r="F204" s="215" t="s">
        <v>980</v>
      </c>
      <c r="G204" s="216" t="s">
        <v>334</v>
      </c>
      <c r="H204" s="217">
        <v>24</v>
      </c>
      <c r="I204" s="218"/>
      <c r="J204" s="219">
        <f>ROUND(I204*H204,2)</f>
        <v>0</v>
      </c>
      <c r="K204" s="215" t="s">
        <v>151</v>
      </c>
      <c r="L204" s="45"/>
      <c r="M204" s="220" t="s">
        <v>19</v>
      </c>
      <c r="N204" s="221" t="s">
        <v>42</v>
      </c>
      <c r="O204" s="85"/>
      <c r="P204" s="222">
        <f>O204*H204</f>
        <v>0</v>
      </c>
      <c r="Q204" s="222">
        <v>0</v>
      </c>
      <c r="R204" s="222">
        <f>Q204*H204</f>
        <v>0</v>
      </c>
      <c r="S204" s="222">
        <v>0</v>
      </c>
      <c r="T204" s="223">
        <f>S204*H204</f>
        <v>0</v>
      </c>
      <c r="U204" s="39"/>
      <c r="V204" s="39"/>
      <c r="W204" s="39"/>
      <c r="X204" s="39"/>
      <c r="Y204" s="39"/>
      <c r="Z204" s="39"/>
      <c r="AA204" s="39"/>
      <c r="AB204" s="39"/>
      <c r="AC204" s="39"/>
      <c r="AD204" s="39"/>
      <c r="AE204" s="39"/>
      <c r="AR204" s="224" t="s">
        <v>336</v>
      </c>
      <c r="AT204" s="224" t="s">
        <v>147</v>
      </c>
      <c r="AU204" s="224" t="s">
        <v>79</v>
      </c>
      <c r="AY204" s="18" t="s">
        <v>144</v>
      </c>
      <c r="BE204" s="225">
        <f>IF(N204="základní",J204,0)</f>
        <v>0</v>
      </c>
      <c r="BF204" s="225">
        <f>IF(N204="snížená",J204,0)</f>
        <v>0</v>
      </c>
      <c r="BG204" s="225">
        <f>IF(N204="zákl. přenesená",J204,0)</f>
        <v>0</v>
      </c>
      <c r="BH204" s="225">
        <f>IF(N204="sníž. přenesená",J204,0)</f>
        <v>0</v>
      </c>
      <c r="BI204" s="225">
        <f>IF(N204="nulová",J204,0)</f>
        <v>0</v>
      </c>
      <c r="BJ204" s="18" t="s">
        <v>79</v>
      </c>
      <c r="BK204" s="225">
        <f>ROUND(I204*H204,2)</f>
        <v>0</v>
      </c>
      <c r="BL204" s="18" t="s">
        <v>336</v>
      </c>
      <c r="BM204" s="224" t="s">
        <v>981</v>
      </c>
    </row>
    <row r="205" spans="1:47" s="2" customFormat="1" ht="12">
      <c r="A205" s="39"/>
      <c r="B205" s="40"/>
      <c r="C205" s="41"/>
      <c r="D205" s="226" t="s">
        <v>154</v>
      </c>
      <c r="E205" s="41"/>
      <c r="F205" s="227" t="s">
        <v>982</v>
      </c>
      <c r="G205" s="41"/>
      <c r="H205" s="41"/>
      <c r="I205" s="228"/>
      <c r="J205" s="41"/>
      <c r="K205" s="41"/>
      <c r="L205" s="45"/>
      <c r="M205" s="229"/>
      <c r="N205" s="230"/>
      <c r="O205" s="85"/>
      <c r="P205" s="85"/>
      <c r="Q205" s="85"/>
      <c r="R205" s="85"/>
      <c r="S205" s="85"/>
      <c r="T205" s="86"/>
      <c r="U205" s="39"/>
      <c r="V205" s="39"/>
      <c r="W205" s="39"/>
      <c r="X205" s="39"/>
      <c r="Y205" s="39"/>
      <c r="Z205" s="39"/>
      <c r="AA205" s="39"/>
      <c r="AB205" s="39"/>
      <c r="AC205" s="39"/>
      <c r="AD205" s="39"/>
      <c r="AE205" s="39"/>
      <c r="AT205" s="18" t="s">
        <v>154</v>
      </c>
      <c r="AU205" s="18" t="s">
        <v>79</v>
      </c>
    </row>
    <row r="206" spans="1:65" s="2" customFormat="1" ht="21.75" customHeight="1">
      <c r="A206" s="39"/>
      <c r="B206" s="40"/>
      <c r="C206" s="213" t="s">
        <v>502</v>
      </c>
      <c r="D206" s="213" t="s">
        <v>147</v>
      </c>
      <c r="E206" s="214" t="s">
        <v>766</v>
      </c>
      <c r="F206" s="215" t="s">
        <v>983</v>
      </c>
      <c r="G206" s="216" t="s">
        <v>334</v>
      </c>
      <c r="H206" s="217">
        <v>36</v>
      </c>
      <c r="I206" s="218"/>
      <c r="J206" s="219">
        <f>ROUND(I206*H206,2)</f>
        <v>0</v>
      </c>
      <c r="K206" s="215" t="s">
        <v>151</v>
      </c>
      <c r="L206" s="45"/>
      <c r="M206" s="220" t="s">
        <v>19</v>
      </c>
      <c r="N206" s="221" t="s">
        <v>42</v>
      </c>
      <c r="O206" s="85"/>
      <c r="P206" s="222">
        <f>O206*H206</f>
        <v>0</v>
      </c>
      <c r="Q206" s="222">
        <v>0</v>
      </c>
      <c r="R206" s="222">
        <f>Q206*H206</f>
        <v>0</v>
      </c>
      <c r="S206" s="222">
        <v>0</v>
      </c>
      <c r="T206" s="223">
        <f>S206*H206</f>
        <v>0</v>
      </c>
      <c r="U206" s="39"/>
      <c r="V206" s="39"/>
      <c r="W206" s="39"/>
      <c r="X206" s="39"/>
      <c r="Y206" s="39"/>
      <c r="Z206" s="39"/>
      <c r="AA206" s="39"/>
      <c r="AB206" s="39"/>
      <c r="AC206" s="39"/>
      <c r="AD206" s="39"/>
      <c r="AE206" s="39"/>
      <c r="AR206" s="224" t="s">
        <v>336</v>
      </c>
      <c r="AT206" s="224" t="s">
        <v>147</v>
      </c>
      <c r="AU206" s="224" t="s">
        <v>79</v>
      </c>
      <c r="AY206" s="18" t="s">
        <v>144</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336</v>
      </c>
      <c r="BM206" s="224" t="s">
        <v>984</v>
      </c>
    </row>
    <row r="207" spans="1:47" s="2" customFormat="1" ht="12">
      <c r="A207" s="39"/>
      <c r="B207" s="40"/>
      <c r="C207" s="41"/>
      <c r="D207" s="226" t="s">
        <v>154</v>
      </c>
      <c r="E207" s="41"/>
      <c r="F207" s="227" t="s">
        <v>769</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154</v>
      </c>
      <c r="AU207" s="18" t="s">
        <v>79</v>
      </c>
    </row>
    <row r="208" spans="1:65" s="2" customFormat="1" ht="24.15" customHeight="1">
      <c r="A208" s="39"/>
      <c r="B208" s="40"/>
      <c r="C208" s="213" t="s">
        <v>438</v>
      </c>
      <c r="D208" s="213" t="s">
        <v>147</v>
      </c>
      <c r="E208" s="214" t="s">
        <v>774</v>
      </c>
      <c r="F208" s="215" t="s">
        <v>985</v>
      </c>
      <c r="G208" s="216" t="s">
        <v>334</v>
      </c>
      <c r="H208" s="217">
        <v>8</v>
      </c>
      <c r="I208" s="218"/>
      <c r="J208" s="219">
        <f>ROUND(I208*H208,2)</f>
        <v>0</v>
      </c>
      <c r="K208" s="215" t="s">
        <v>151</v>
      </c>
      <c r="L208" s="45"/>
      <c r="M208" s="220" t="s">
        <v>19</v>
      </c>
      <c r="N208" s="221" t="s">
        <v>42</v>
      </c>
      <c r="O208" s="85"/>
      <c r="P208" s="222">
        <f>O208*H208</f>
        <v>0</v>
      </c>
      <c r="Q208" s="222">
        <v>0</v>
      </c>
      <c r="R208" s="222">
        <f>Q208*H208</f>
        <v>0</v>
      </c>
      <c r="S208" s="222">
        <v>0</v>
      </c>
      <c r="T208" s="223">
        <f>S208*H208</f>
        <v>0</v>
      </c>
      <c r="U208" s="39"/>
      <c r="V208" s="39"/>
      <c r="W208" s="39"/>
      <c r="X208" s="39"/>
      <c r="Y208" s="39"/>
      <c r="Z208" s="39"/>
      <c r="AA208" s="39"/>
      <c r="AB208" s="39"/>
      <c r="AC208" s="39"/>
      <c r="AD208" s="39"/>
      <c r="AE208" s="39"/>
      <c r="AR208" s="224" t="s">
        <v>336</v>
      </c>
      <c r="AT208" s="224" t="s">
        <v>147</v>
      </c>
      <c r="AU208" s="224" t="s">
        <v>79</v>
      </c>
      <c r="AY208" s="18" t="s">
        <v>144</v>
      </c>
      <c r="BE208" s="225">
        <f>IF(N208="základní",J208,0)</f>
        <v>0</v>
      </c>
      <c r="BF208" s="225">
        <f>IF(N208="snížená",J208,0)</f>
        <v>0</v>
      </c>
      <c r="BG208" s="225">
        <f>IF(N208="zákl. přenesená",J208,0)</f>
        <v>0</v>
      </c>
      <c r="BH208" s="225">
        <f>IF(N208="sníž. přenesená",J208,0)</f>
        <v>0</v>
      </c>
      <c r="BI208" s="225">
        <f>IF(N208="nulová",J208,0)</f>
        <v>0</v>
      </c>
      <c r="BJ208" s="18" t="s">
        <v>79</v>
      </c>
      <c r="BK208" s="225">
        <f>ROUND(I208*H208,2)</f>
        <v>0</v>
      </c>
      <c r="BL208" s="18" t="s">
        <v>336</v>
      </c>
      <c r="BM208" s="224" t="s">
        <v>986</v>
      </c>
    </row>
    <row r="209" spans="1:47" s="2" customFormat="1" ht="12">
      <c r="A209" s="39"/>
      <c r="B209" s="40"/>
      <c r="C209" s="41"/>
      <c r="D209" s="226" t="s">
        <v>154</v>
      </c>
      <c r="E209" s="41"/>
      <c r="F209" s="227" t="s">
        <v>777</v>
      </c>
      <c r="G209" s="41"/>
      <c r="H209" s="41"/>
      <c r="I209" s="228"/>
      <c r="J209" s="41"/>
      <c r="K209" s="41"/>
      <c r="L209" s="45"/>
      <c r="M209" s="283"/>
      <c r="N209" s="284"/>
      <c r="O209" s="280"/>
      <c r="P209" s="280"/>
      <c r="Q209" s="280"/>
      <c r="R209" s="280"/>
      <c r="S209" s="280"/>
      <c r="T209" s="285"/>
      <c r="U209" s="39"/>
      <c r="V209" s="39"/>
      <c r="W209" s="39"/>
      <c r="X209" s="39"/>
      <c r="Y209" s="39"/>
      <c r="Z209" s="39"/>
      <c r="AA209" s="39"/>
      <c r="AB209" s="39"/>
      <c r="AC209" s="39"/>
      <c r="AD209" s="39"/>
      <c r="AE209" s="39"/>
      <c r="AT209" s="18" t="s">
        <v>154</v>
      </c>
      <c r="AU209" s="18" t="s">
        <v>79</v>
      </c>
    </row>
    <row r="210" spans="1:31" s="2" customFormat="1" ht="6.95" customHeight="1">
      <c r="A210" s="39"/>
      <c r="B210" s="60"/>
      <c r="C210" s="61"/>
      <c r="D210" s="61"/>
      <c r="E210" s="61"/>
      <c r="F210" s="61"/>
      <c r="G210" s="61"/>
      <c r="H210" s="61"/>
      <c r="I210" s="61"/>
      <c r="J210" s="61"/>
      <c r="K210" s="61"/>
      <c r="L210" s="45"/>
      <c r="M210" s="39"/>
      <c r="O210" s="39"/>
      <c r="P210" s="39"/>
      <c r="Q210" s="39"/>
      <c r="R210" s="39"/>
      <c r="S210" s="39"/>
      <c r="T210" s="39"/>
      <c r="U210" s="39"/>
      <c r="V210" s="39"/>
      <c r="W210" s="39"/>
      <c r="X210" s="39"/>
      <c r="Y210" s="39"/>
      <c r="Z210" s="39"/>
      <c r="AA210" s="39"/>
      <c r="AB210" s="39"/>
      <c r="AC210" s="39"/>
      <c r="AD210" s="39"/>
      <c r="AE210" s="39"/>
    </row>
  </sheetData>
  <sheetProtection password="CC35" sheet="1" objects="1" scenarios="1" formatColumns="0" formatRows="0" autoFilter="0"/>
  <autoFilter ref="C93:K209"/>
  <mergeCells count="12">
    <mergeCell ref="E7:H7"/>
    <mergeCell ref="E9:H9"/>
    <mergeCell ref="E11:H11"/>
    <mergeCell ref="E20:H20"/>
    <mergeCell ref="E29:H29"/>
    <mergeCell ref="E50:H50"/>
    <mergeCell ref="E52:H52"/>
    <mergeCell ref="E54:H54"/>
    <mergeCell ref="E82:H82"/>
    <mergeCell ref="E84:H84"/>
    <mergeCell ref="E86:H86"/>
    <mergeCell ref="L2:V2"/>
  </mergeCells>
  <hyperlinks>
    <hyperlink ref="F98" r:id="rId1" display="https://podminky.urs.cz/item/CS_URS_2022_01/997013211"/>
    <hyperlink ref="F100" r:id="rId2" display="https://podminky.urs.cz/item/CS_URS_2022_01/997013501"/>
    <hyperlink ref="F102" r:id="rId3" display="https://podminky.urs.cz/item/CS_URS_2022_01/997013509"/>
    <hyperlink ref="F108" r:id="rId4" display="https://podminky.urs.cz/item/CS_URS_2022_01/713471211"/>
    <hyperlink ref="F110" r:id="rId5" display="https://podminky.urs.cz/item/CS_URS_2022_01/998713103"/>
    <hyperlink ref="F117" r:id="rId6" display="https://podminky.urs.cz/item/CS_URS_2022_01/721171904"/>
    <hyperlink ref="F119" r:id="rId7" display="https://podminky.urs.cz/item/CS_URS_2022_01/7211719121"/>
    <hyperlink ref="F121" r:id="rId8" display="https://podminky.urs.cz/item/CS_URS_2022_01/7211737221"/>
    <hyperlink ref="F123" r:id="rId9" display="https://podminky.urs.cz/item/CS_URS_2022_01/7212265211"/>
    <hyperlink ref="F125" r:id="rId10" display="https://podminky.urs.cz/item/CS_URS_2022_01/721290111"/>
    <hyperlink ref="F127" r:id="rId11" display="https://podminky.urs.cz/item/CS_URS_2022_01/998721103"/>
    <hyperlink ref="F129" r:id="rId12" display="https://podminky.urs.cz/item/CS_URS_2022_01/998721192"/>
    <hyperlink ref="F132" r:id="rId13" display="https://podminky.urs.cz/item/CS_URS_2022_01/733110806"/>
    <hyperlink ref="F134" r:id="rId14" display="https://podminky.urs.cz/item/CS_URS_2022_01/7331108081"/>
    <hyperlink ref="F136" r:id="rId15" display="https://podminky.urs.cz/item/CS_URS_2022_01/73311080822"/>
    <hyperlink ref="F138" r:id="rId16" display="https://podminky.urs.cz/item/CS_URS_2022_01/733122224"/>
    <hyperlink ref="F140" r:id="rId17" display="https://podminky.urs.cz/item/CS_URS_2022_01/733122225"/>
    <hyperlink ref="F142" r:id="rId18" display="https://podminky.urs.cz/item/CS_URS_2022_01/733122226"/>
    <hyperlink ref="F144" r:id="rId19" display="https://podminky.urs.cz/item/CS_URS_2022_01/733122227"/>
    <hyperlink ref="F146" r:id="rId20" display="https://podminky.urs.cz/item/CS_URS_2022_01/733122228"/>
    <hyperlink ref="F148" r:id="rId21" display="https://podminky.urs.cz/item/CS_URS_2022_01/733122229"/>
    <hyperlink ref="F150" r:id="rId22" display="https://podminky.urs.cz/item/CS_URS_2022_01/733122230"/>
    <hyperlink ref="F152" r:id="rId23" display="https://podminky.urs.cz/item/CS_URS_2022_01/733123110"/>
    <hyperlink ref="F154" r:id="rId24" display="https://podminky.urs.cz/item/CS_URS_2022_01/733123112"/>
    <hyperlink ref="F156" r:id="rId25" display="https://podminky.urs.cz/item/CS_URS_2022_01/733123115"/>
    <hyperlink ref="F158" r:id="rId26" display="https://podminky.urs.cz/item/CS_URS_2022_01/733123118"/>
    <hyperlink ref="F160" r:id="rId27" display="https://podminky.urs.cz/item/CS_URS_2022_01/733123120"/>
    <hyperlink ref="F162" r:id="rId28" display="https://podminky.urs.cz/item/CS_URS_2022_01/733190217"/>
    <hyperlink ref="F164" r:id="rId29" display="https://podminky.urs.cz/item/CS_URS_2022_01/733190219"/>
    <hyperlink ref="F166" r:id="rId30" display="https://podminky.urs.cz/item/CS_URS_2022_01/733190225"/>
    <hyperlink ref="F168" r:id="rId31" display="https://podminky.urs.cz/item/CS_URS_2022_01/733191927"/>
    <hyperlink ref="F170" r:id="rId32" display="https://podminky.urs.cz/item/CS_URS_2022_01/733194920"/>
    <hyperlink ref="F172" r:id="rId33" display="https://podminky.urs.cz/item/CS_URS_2022_01/733194922"/>
    <hyperlink ref="F174" r:id="rId34" display="https://podminky.urs.cz/item/CS_URS_2022_01/733811253"/>
    <hyperlink ref="F176" r:id="rId35" display="https://podminky.urs.cz/item/CS_URS_2022_01/733811254"/>
    <hyperlink ref="F178" r:id="rId36" display="https://podminky.urs.cz/item/CS_URS_2022_01/733890803"/>
    <hyperlink ref="F180" r:id="rId37" display="https://podminky.urs.cz/item/CS_URS_2022_01/998733103"/>
    <hyperlink ref="F182" r:id="rId38" display="https://podminky.urs.cz/item/CS_URS_2022_01/998733193"/>
    <hyperlink ref="F185" r:id="rId39" display="https://podminky.urs.cz/item/CS_URS_2022_01/734211120"/>
    <hyperlink ref="F187" r:id="rId40" display="https://podminky.urs.cz/item/CS_URS_2022_01/734220104"/>
    <hyperlink ref="F189" r:id="rId41" display="https://podminky.urs.cz/item/CS_URS_2022_01/734292717"/>
    <hyperlink ref="F191" r:id="rId42" display="https://podminky.urs.cz/item/CS_URS_2022_01/734292718"/>
    <hyperlink ref="F193" r:id="rId43" display="https://podminky.urs.cz/item/CS_URS_2022_01/734292719"/>
    <hyperlink ref="F195" r:id="rId44" display="https://podminky.urs.cz/item/CS_URS_2022_01/998734103"/>
    <hyperlink ref="F197" r:id="rId45" display="https://podminky.urs.cz/item/CS_URS_2022_01/998734193"/>
    <hyperlink ref="F200" r:id="rId46" display="https://podminky.urs.cz/item/CS_URS_2022_01/7351919101"/>
    <hyperlink ref="F202" r:id="rId47" display="https://podminky.urs.cz/item/CS_URS_2022_01/7354948111"/>
    <hyperlink ref="F205" r:id="rId48" display="https://podminky.urs.cz/item/CS_URS_2022_01/HZS22111"/>
    <hyperlink ref="F207" r:id="rId49" display="https://podminky.urs.cz/item/CS_URS_2022_01/HZS2212"/>
    <hyperlink ref="F209" r:id="rId50" display="https://podminky.urs.cz/item/CS_URS_2022_01/HZS249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1"/>
</worksheet>
</file>

<file path=xl/worksheets/sheet8.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987</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26. 1. 2022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tr">
        <f>IF('Rekapitulace stavby'!AN10="","",'Rekapitulace stavby'!AN10)</f>
        <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tr">
        <f>IF('Rekapitulace stavby'!E11="","",'Rekapitulace stavby'!E11)</f>
        <v>SZZ Krnov,p.o.,I.P.Pavlova 552/9, 794 01 Krnov</v>
      </c>
      <c r="F15" s="39"/>
      <c r="G15" s="39"/>
      <c r="H15" s="39"/>
      <c r="I15" s="143" t="s">
        <v>28</v>
      </c>
      <c r="J15" s="134" t="str">
        <f>IF('Rekapitulace stavby'!AN11="","",'Rekapitulace stavby'!AN11)</f>
        <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Janda &amp; Zezula architekti, tř.28 října 1639, FM</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ROUND(J87,2)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ROUND((SUM(BE87:BE152)),2)</f>
        <v>0</v>
      </c>
      <c r="G33" s="39"/>
      <c r="H33" s="39"/>
      <c r="I33" s="158">
        <v>0.21</v>
      </c>
      <c r="J33" s="157">
        <f>ROUND(((SUM(BE87:BE152))*I33),2)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ROUND((SUM(BF87:BF152)),2)</f>
        <v>0</v>
      </c>
      <c r="G34" s="39"/>
      <c r="H34" s="39"/>
      <c r="I34" s="158">
        <v>0.15</v>
      </c>
      <c r="J34" s="157">
        <f>ROUND(((SUM(BF87:BF152))*I34),2)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ROUND((SUM(BG87:BG152)),2)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ROUND((SUM(BH87:BH152)),2)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ROUND((SUM(BI87:BI152)),2)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Modernizace operačních sálů a výměna operačního technologického komplementu pavilonu 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PS 03 - Úprava elektroinstalace</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SZZ Krnov,p.o.,I.P.Pavlova 552/9, 794 01 Krnov</v>
      </c>
      <c r="G54" s="41"/>
      <c r="H54" s="41"/>
      <c r="I54" s="33" t="s">
        <v>31</v>
      </c>
      <c r="J54" s="37" t="str">
        <f>E21</f>
        <v>Janda &amp; Zezula architekti, tř.28 října 1639, FM</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J87</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988</v>
      </c>
      <c r="E60" s="178"/>
      <c r="F60" s="178"/>
      <c r="G60" s="178"/>
      <c r="H60" s="178"/>
      <c r="I60" s="178"/>
      <c r="J60" s="179">
        <f>J88</f>
        <v>0</v>
      </c>
      <c r="K60" s="176"/>
      <c r="L60" s="180"/>
      <c r="S60" s="9"/>
      <c r="T60" s="9"/>
      <c r="U60" s="9"/>
      <c r="V60" s="9"/>
      <c r="W60" s="9"/>
      <c r="X60" s="9"/>
      <c r="Y60" s="9"/>
      <c r="Z60" s="9"/>
      <c r="AA60" s="9"/>
      <c r="AB60" s="9"/>
      <c r="AC60" s="9"/>
      <c r="AD60" s="9"/>
      <c r="AE60" s="9"/>
    </row>
    <row r="61" spans="1:31" s="9" customFormat="1" ht="24.95" customHeight="1">
      <c r="A61" s="9"/>
      <c r="B61" s="175"/>
      <c r="C61" s="176"/>
      <c r="D61" s="177" t="s">
        <v>989</v>
      </c>
      <c r="E61" s="178"/>
      <c r="F61" s="178"/>
      <c r="G61" s="178"/>
      <c r="H61" s="178"/>
      <c r="I61" s="178"/>
      <c r="J61" s="179">
        <f>J91</f>
        <v>0</v>
      </c>
      <c r="K61" s="176"/>
      <c r="L61" s="180"/>
      <c r="S61" s="9"/>
      <c r="T61" s="9"/>
      <c r="U61" s="9"/>
      <c r="V61" s="9"/>
      <c r="W61" s="9"/>
      <c r="X61" s="9"/>
      <c r="Y61" s="9"/>
      <c r="Z61" s="9"/>
      <c r="AA61" s="9"/>
      <c r="AB61" s="9"/>
      <c r="AC61" s="9"/>
      <c r="AD61" s="9"/>
      <c r="AE61" s="9"/>
    </row>
    <row r="62" spans="1:31" s="9" customFormat="1" ht="24.95" customHeight="1">
      <c r="A62" s="9"/>
      <c r="B62" s="175"/>
      <c r="C62" s="176"/>
      <c r="D62" s="177" t="s">
        <v>990</v>
      </c>
      <c r="E62" s="178"/>
      <c r="F62" s="178"/>
      <c r="G62" s="178"/>
      <c r="H62" s="178"/>
      <c r="I62" s="178"/>
      <c r="J62" s="179">
        <f>J93</f>
        <v>0</v>
      </c>
      <c r="K62" s="176"/>
      <c r="L62" s="180"/>
      <c r="S62" s="9"/>
      <c r="T62" s="9"/>
      <c r="U62" s="9"/>
      <c r="V62" s="9"/>
      <c r="W62" s="9"/>
      <c r="X62" s="9"/>
      <c r="Y62" s="9"/>
      <c r="Z62" s="9"/>
      <c r="AA62" s="9"/>
      <c r="AB62" s="9"/>
      <c r="AC62" s="9"/>
      <c r="AD62" s="9"/>
      <c r="AE62" s="9"/>
    </row>
    <row r="63" spans="1:31" s="9" customFormat="1" ht="24.95" customHeight="1">
      <c r="A63" s="9"/>
      <c r="B63" s="175"/>
      <c r="C63" s="176"/>
      <c r="D63" s="177" t="s">
        <v>991</v>
      </c>
      <c r="E63" s="178"/>
      <c r="F63" s="178"/>
      <c r="G63" s="178"/>
      <c r="H63" s="178"/>
      <c r="I63" s="178"/>
      <c r="J63" s="179">
        <f>J95</f>
        <v>0</v>
      </c>
      <c r="K63" s="176"/>
      <c r="L63" s="180"/>
      <c r="S63" s="9"/>
      <c r="T63" s="9"/>
      <c r="U63" s="9"/>
      <c r="V63" s="9"/>
      <c r="W63" s="9"/>
      <c r="X63" s="9"/>
      <c r="Y63" s="9"/>
      <c r="Z63" s="9"/>
      <c r="AA63" s="9"/>
      <c r="AB63" s="9"/>
      <c r="AC63" s="9"/>
      <c r="AD63" s="9"/>
      <c r="AE63" s="9"/>
    </row>
    <row r="64" spans="1:31" s="9" customFormat="1" ht="24.95" customHeight="1">
      <c r="A64" s="9"/>
      <c r="B64" s="175"/>
      <c r="C64" s="176"/>
      <c r="D64" s="177" t="s">
        <v>992</v>
      </c>
      <c r="E64" s="178"/>
      <c r="F64" s="178"/>
      <c r="G64" s="178"/>
      <c r="H64" s="178"/>
      <c r="I64" s="178"/>
      <c r="J64" s="179">
        <f>J114</f>
        <v>0</v>
      </c>
      <c r="K64" s="176"/>
      <c r="L64" s="180"/>
      <c r="S64" s="9"/>
      <c r="T64" s="9"/>
      <c r="U64" s="9"/>
      <c r="V64" s="9"/>
      <c r="W64" s="9"/>
      <c r="X64" s="9"/>
      <c r="Y64" s="9"/>
      <c r="Z64" s="9"/>
      <c r="AA64" s="9"/>
      <c r="AB64" s="9"/>
      <c r="AC64" s="9"/>
      <c r="AD64" s="9"/>
      <c r="AE64" s="9"/>
    </row>
    <row r="65" spans="1:31" s="9" customFormat="1" ht="24.95" customHeight="1">
      <c r="A65" s="9"/>
      <c r="B65" s="175"/>
      <c r="C65" s="176"/>
      <c r="D65" s="177" t="s">
        <v>993</v>
      </c>
      <c r="E65" s="178"/>
      <c r="F65" s="178"/>
      <c r="G65" s="178"/>
      <c r="H65" s="178"/>
      <c r="I65" s="178"/>
      <c r="J65" s="179">
        <f>J129</f>
        <v>0</v>
      </c>
      <c r="K65" s="176"/>
      <c r="L65" s="180"/>
      <c r="S65" s="9"/>
      <c r="T65" s="9"/>
      <c r="U65" s="9"/>
      <c r="V65" s="9"/>
      <c r="W65" s="9"/>
      <c r="X65" s="9"/>
      <c r="Y65" s="9"/>
      <c r="Z65" s="9"/>
      <c r="AA65" s="9"/>
      <c r="AB65" s="9"/>
      <c r="AC65" s="9"/>
      <c r="AD65" s="9"/>
      <c r="AE65" s="9"/>
    </row>
    <row r="66" spans="1:31" s="9" customFormat="1" ht="24.95" customHeight="1">
      <c r="A66" s="9"/>
      <c r="B66" s="175"/>
      <c r="C66" s="176"/>
      <c r="D66" s="177" t="s">
        <v>994</v>
      </c>
      <c r="E66" s="178"/>
      <c r="F66" s="178"/>
      <c r="G66" s="178"/>
      <c r="H66" s="178"/>
      <c r="I66" s="178"/>
      <c r="J66" s="179">
        <f>J146</f>
        <v>0</v>
      </c>
      <c r="K66" s="176"/>
      <c r="L66" s="180"/>
      <c r="S66" s="9"/>
      <c r="T66" s="9"/>
      <c r="U66" s="9"/>
      <c r="V66" s="9"/>
      <c r="W66" s="9"/>
      <c r="X66" s="9"/>
      <c r="Y66" s="9"/>
      <c r="Z66" s="9"/>
      <c r="AA66" s="9"/>
      <c r="AB66" s="9"/>
      <c r="AC66" s="9"/>
      <c r="AD66" s="9"/>
      <c r="AE66" s="9"/>
    </row>
    <row r="67" spans="1:31" s="9" customFormat="1" ht="24.95" customHeight="1">
      <c r="A67" s="9"/>
      <c r="B67" s="175"/>
      <c r="C67" s="176"/>
      <c r="D67" s="177" t="s">
        <v>127</v>
      </c>
      <c r="E67" s="178"/>
      <c r="F67" s="178"/>
      <c r="G67" s="178"/>
      <c r="H67" s="178"/>
      <c r="I67" s="178"/>
      <c r="J67" s="179">
        <f>J149</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129</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Modernizace operačních sálů a výměna operačního technologického komplementu pavilonu A</v>
      </c>
      <c r="F77" s="33"/>
      <c r="G77" s="33"/>
      <c r="H77" s="33"/>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112</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E9</f>
        <v>PS 03 - Úprava elektroinstalace</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 xml:space="preserve"> </v>
      </c>
      <c r="G81" s="41"/>
      <c r="H81" s="41"/>
      <c r="I81" s="33" t="s">
        <v>23</v>
      </c>
      <c r="J81" s="73" t="str">
        <f>IF(J12="","",J12)</f>
        <v>26. 1. 2022</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40.05" customHeight="1">
      <c r="A83" s="39"/>
      <c r="B83" s="40"/>
      <c r="C83" s="33" t="s">
        <v>25</v>
      </c>
      <c r="D83" s="41"/>
      <c r="E83" s="41"/>
      <c r="F83" s="28" t="str">
        <f>E15</f>
        <v>SZZ Krnov,p.o.,I.P.Pavlova 552/9, 794 01 Krnov</v>
      </c>
      <c r="G83" s="41"/>
      <c r="H83" s="41"/>
      <c r="I83" s="33" t="s">
        <v>31</v>
      </c>
      <c r="J83" s="37" t="str">
        <f>E21</f>
        <v>Janda &amp; Zezula architekti, tř.28 října 1639, FM</v>
      </c>
      <c r="K83" s="41"/>
      <c r="L83" s="14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34</v>
      </c>
      <c r="J84" s="37" t="str">
        <f>E24</f>
        <v xml:space="preserve"> </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130</v>
      </c>
      <c r="D86" s="189" t="s">
        <v>56</v>
      </c>
      <c r="E86" s="189" t="s">
        <v>52</v>
      </c>
      <c r="F86" s="189" t="s">
        <v>53</v>
      </c>
      <c r="G86" s="189" t="s">
        <v>131</v>
      </c>
      <c r="H86" s="189" t="s">
        <v>132</v>
      </c>
      <c r="I86" s="189" t="s">
        <v>133</v>
      </c>
      <c r="J86" s="189" t="s">
        <v>116</v>
      </c>
      <c r="K86" s="190" t="s">
        <v>134</v>
      </c>
      <c r="L86" s="191"/>
      <c r="M86" s="93" t="s">
        <v>19</v>
      </c>
      <c r="N86" s="94" t="s">
        <v>41</v>
      </c>
      <c r="O86" s="94" t="s">
        <v>135</v>
      </c>
      <c r="P86" s="94" t="s">
        <v>136</v>
      </c>
      <c r="Q86" s="94" t="s">
        <v>137</v>
      </c>
      <c r="R86" s="94" t="s">
        <v>138</v>
      </c>
      <c r="S86" s="94" t="s">
        <v>139</v>
      </c>
      <c r="T86" s="95" t="s">
        <v>140</v>
      </c>
      <c r="U86" s="186"/>
      <c r="V86" s="186"/>
      <c r="W86" s="186"/>
      <c r="X86" s="186"/>
      <c r="Y86" s="186"/>
      <c r="Z86" s="186"/>
      <c r="AA86" s="186"/>
      <c r="AB86" s="186"/>
      <c r="AC86" s="186"/>
      <c r="AD86" s="186"/>
      <c r="AE86" s="186"/>
    </row>
    <row r="87" spans="1:63" s="2" customFormat="1" ht="22.8" customHeight="1">
      <c r="A87" s="39"/>
      <c r="B87" s="40"/>
      <c r="C87" s="100" t="s">
        <v>141</v>
      </c>
      <c r="D87" s="41"/>
      <c r="E87" s="41"/>
      <c r="F87" s="41"/>
      <c r="G87" s="41"/>
      <c r="H87" s="41"/>
      <c r="I87" s="41"/>
      <c r="J87" s="192">
        <f>BK87</f>
        <v>0</v>
      </c>
      <c r="K87" s="41"/>
      <c r="L87" s="45"/>
      <c r="M87" s="96"/>
      <c r="N87" s="193"/>
      <c r="O87" s="97"/>
      <c r="P87" s="194">
        <f>P88+P91+P93+P95+P114+P129+P146+P149</f>
        <v>0</v>
      </c>
      <c r="Q87" s="97"/>
      <c r="R87" s="194">
        <f>R88+R91+R93+R95+R114+R129+R146+R149</f>
        <v>0</v>
      </c>
      <c r="S87" s="97"/>
      <c r="T87" s="195">
        <f>T88+T91+T93+T95+T114+T129+T146+T149</f>
        <v>0</v>
      </c>
      <c r="U87" s="39"/>
      <c r="V87" s="39"/>
      <c r="W87" s="39"/>
      <c r="X87" s="39"/>
      <c r="Y87" s="39"/>
      <c r="Z87" s="39"/>
      <c r="AA87" s="39"/>
      <c r="AB87" s="39"/>
      <c r="AC87" s="39"/>
      <c r="AD87" s="39"/>
      <c r="AE87" s="39"/>
      <c r="AT87" s="18" t="s">
        <v>70</v>
      </c>
      <c r="AU87" s="18" t="s">
        <v>117</v>
      </c>
      <c r="BK87" s="196">
        <f>BK88+BK91+BK93+BK95+BK114+BK129+BK146+BK149</f>
        <v>0</v>
      </c>
    </row>
    <row r="88" spans="1:63" s="12" customFormat="1" ht="25.9" customHeight="1">
      <c r="A88" s="12"/>
      <c r="B88" s="197"/>
      <c r="C88" s="198"/>
      <c r="D88" s="199" t="s">
        <v>70</v>
      </c>
      <c r="E88" s="200" t="s">
        <v>995</v>
      </c>
      <c r="F88" s="200" t="s">
        <v>996</v>
      </c>
      <c r="G88" s="198"/>
      <c r="H88" s="198"/>
      <c r="I88" s="201"/>
      <c r="J88" s="202">
        <f>BK88</f>
        <v>0</v>
      </c>
      <c r="K88" s="198"/>
      <c r="L88" s="203"/>
      <c r="M88" s="204"/>
      <c r="N88" s="205"/>
      <c r="O88" s="205"/>
      <c r="P88" s="206">
        <f>SUM(P89:P90)</f>
        <v>0</v>
      </c>
      <c r="Q88" s="205"/>
      <c r="R88" s="206">
        <f>SUM(R89:R90)</f>
        <v>0</v>
      </c>
      <c r="S88" s="205"/>
      <c r="T88" s="207">
        <f>SUM(T89:T90)</f>
        <v>0</v>
      </c>
      <c r="U88" s="12"/>
      <c r="V88" s="12"/>
      <c r="W88" s="12"/>
      <c r="X88" s="12"/>
      <c r="Y88" s="12"/>
      <c r="Z88" s="12"/>
      <c r="AA88" s="12"/>
      <c r="AB88" s="12"/>
      <c r="AC88" s="12"/>
      <c r="AD88" s="12"/>
      <c r="AE88" s="12"/>
      <c r="AR88" s="208" t="s">
        <v>79</v>
      </c>
      <c r="AT88" s="209" t="s">
        <v>70</v>
      </c>
      <c r="AU88" s="209" t="s">
        <v>71</v>
      </c>
      <c r="AY88" s="208" t="s">
        <v>144</v>
      </c>
      <c r="BK88" s="210">
        <f>SUM(BK89:BK90)</f>
        <v>0</v>
      </c>
    </row>
    <row r="89" spans="1:65" s="2" customFormat="1" ht="16.5" customHeight="1">
      <c r="A89" s="39"/>
      <c r="B89" s="40"/>
      <c r="C89" s="213" t="s">
        <v>79</v>
      </c>
      <c r="D89" s="213" t="s">
        <v>147</v>
      </c>
      <c r="E89" s="214" t="s">
        <v>995</v>
      </c>
      <c r="F89" s="215" t="s">
        <v>997</v>
      </c>
      <c r="G89" s="216" t="s">
        <v>998</v>
      </c>
      <c r="H89" s="217">
        <v>1</v>
      </c>
      <c r="I89" s="218"/>
      <c r="J89" s="219">
        <f>ROUND(I89*H89,2)</f>
        <v>0</v>
      </c>
      <c r="K89" s="215" t="s">
        <v>19</v>
      </c>
      <c r="L89" s="45"/>
      <c r="M89" s="220" t="s">
        <v>19</v>
      </c>
      <c r="N89" s="221" t="s">
        <v>42</v>
      </c>
      <c r="O89" s="85"/>
      <c r="P89" s="222">
        <f>O89*H89</f>
        <v>0</v>
      </c>
      <c r="Q89" s="222">
        <v>0</v>
      </c>
      <c r="R89" s="222">
        <f>Q89*H89</f>
        <v>0</v>
      </c>
      <c r="S89" s="222">
        <v>0</v>
      </c>
      <c r="T89" s="223">
        <f>S89*H89</f>
        <v>0</v>
      </c>
      <c r="U89" s="39"/>
      <c r="V89" s="39"/>
      <c r="W89" s="39"/>
      <c r="X89" s="39"/>
      <c r="Y89" s="39"/>
      <c r="Z89" s="39"/>
      <c r="AA89" s="39"/>
      <c r="AB89" s="39"/>
      <c r="AC89" s="39"/>
      <c r="AD89" s="39"/>
      <c r="AE89" s="39"/>
      <c r="AR89" s="224" t="s">
        <v>152</v>
      </c>
      <c r="AT89" s="224" t="s">
        <v>147</v>
      </c>
      <c r="AU89" s="224" t="s">
        <v>79</v>
      </c>
      <c r="AY89" s="18" t="s">
        <v>144</v>
      </c>
      <c r="BE89" s="225">
        <f>IF(N89="základní",J89,0)</f>
        <v>0</v>
      </c>
      <c r="BF89" s="225">
        <f>IF(N89="snížená",J89,0)</f>
        <v>0</v>
      </c>
      <c r="BG89" s="225">
        <f>IF(N89="zákl. přenesená",J89,0)</f>
        <v>0</v>
      </c>
      <c r="BH89" s="225">
        <f>IF(N89="sníž. přenesená",J89,0)</f>
        <v>0</v>
      </c>
      <c r="BI89" s="225">
        <f>IF(N89="nulová",J89,0)</f>
        <v>0</v>
      </c>
      <c r="BJ89" s="18" t="s">
        <v>79</v>
      </c>
      <c r="BK89" s="225">
        <f>ROUND(I89*H89,2)</f>
        <v>0</v>
      </c>
      <c r="BL89" s="18" t="s">
        <v>152</v>
      </c>
      <c r="BM89" s="224" t="s">
        <v>81</v>
      </c>
    </row>
    <row r="90" spans="1:65" s="2" customFormat="1" ht="16.5" customHeight="1">
      <c r="A90" s="39"/>
      <c r="B90" s="40"/>
      <c r="C90" s="213" t="s">
        <v>81</v>
      </c>
      <c r="D90" s="213" t="s">
        <v>147</v>
      </c>
      <c r="E90" s="214" t="s">
        <v>999</v>
      </c>
      <c r="F90" s="215" t="s">
        <v>1000</v>
      </c>
      <c r="G90" s="216" t="s">
        <v>998</v>
      </c>
      <c r="H90" s="217">
        <v>1</v>
      </c>
      <c r="I90" s="218"/>
      <c r="J90" s="219">
        <f>ROUND(I90*H90,2)</f>
        <v>0</v>
      </c>
      <c r="K90" s="215" t="s">
        <v>19</v>
      </c>
      <c r="L90" s="45"/>
      <c r="M90" s="220" t="s">
        <v>19</v>
      </c>
      <c r="N90" s="221" t="s">
        <v>42</v>
      </c>
      <c r="O90" s="85"/>
      <c r="P90" s="222">
        <f>O90*H90</f>
        <v>0</v>
      </c>
      <c r="Q90" s="222">
        <v>0</v>
      </c>
      <c r="R90" s="222">
        <f>Q90*H90</f>
        <v>0</v>
      </c>
      <c r="S90" s="222">
        <v>0</v>
      </c>
      <c r="T90" s="223">
        <f>S90*H90</f>
        <v>0</v>
      </c>
      <c r="U90" s="39"/>
      <c r="V90" s="39"/>
      <c r="W90" s="39"/>
      <c r="X90" s="39"/>
      <c r="Y90" s="39"/>
      <c r="Z90" s="39"/>
      <c r="AA90" s="39"/>
      <c r="AB90" s="39"/>
      <c r="AC90" s="39"/>
      <c r="AD90" s="39"/>
      <c r="AE90" s="39"/>
      <c r="AR90" s="224" t="s">
        <v>152</v>
      </c>
      <c r="AT90" s="224" t="s">
        <v>147</v>
      </c>
      <c r="AU90" s="224" t="s">
        <v>79</v>
      </c>
      <c r="AY90" s="18" t="s">
        <v>144</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152</v>
      </c>
      <c r="BM90" s="224" t="s">
        <v>152</v>
      </c>
    </row>
    <row r="91" spans="1:63" s="12" customFormat="1" ht="25.9" customHeight="1">
      <c r="A91" s="12"/>
      <c r="B91" s="197"/>
      <c r="C91" s="198"/>
      <c r="D91" s="199" t="s">
        <v>70</v>
      </c>
      <c r="E91" s="200" t="s">
        <v>1001</v>
      </c>
      <c r="F91" s="200" t="s">
        <v>1002</v>
      </c>
      <c r="G91" s="198"/>
      <c r="H91" s="198"/>
      <c r="I91" s="201"/>
      <c r="J91" s="202">
        <f>BK91</f>
        <v>0</v>
      </c>
      <c r="K91" s="198"/>
      <c r="L91" s="203"/>
      <c r="M91" s="204"/>
      <c r="N91" s="205"/>
      <c r="O91" s="205"/>
      <c r="P91" s="206">
        <f>P92</f>
        <v>0</v>
      </c>
      <c r="Q91" s="205"/>
      <c r="R91" s="206">
        <f>R92</f>
        <v>0</v>
      </c>
      <c r="S91" s="205"/>
      <c r="T91" s="207">
        <f>T92</f>
        <v>0</v>
      </c>
      <c r="U91" s="12"/>
      <c r="V91" s="12"/>
      <c r="W91" s="12"/>
      <c r="X91" s="12"/>
      <c r="Y91" s="12"/>
      <c r="Z91" s="12"/>
      <c r="AA91" s="12"/>
      <c r="AB91" s="12"/>
      <c r="AC91" s="12"/>
      <c r="AD91" s="12"/>
      <c r="AE91" s="12"/>
      <c r="AR91" s="208" t="s">
        <v>79</v>
      </c>
      <c r="AT91" s="209" t="s">
        <v>70</v>
      </c>
      <c r="AU91" s="209" t="s">
        <v>71</v>
      </c>
      <c r="AY91" s="208" t="s">
        <v>144</v>
      </c>
      <c r="BK91" s="210">
        <f>BK92</f>
        <v>0</v>
      </c>
    </row>
    <row r="92" spans="1:65" s="2" customFormat="1" ht="16.5" customHeight="1">
      <c r="A92" s="39"/>
      <c r="B92" s="40"/>
      <c r="C92" s="213" t="s">
        <v>168</v>
      </c>
      <c r="D92" s="213" t="s">
        <v>147</v>
      </c>
      <c r="E92" s="214" t="s">
        <v>1003</v>
      </c>
      <c r="F92" s="215" t="s">
        <v>1004</v>
      </c>
      <c r="G92" s="216" t="s">
        <v>382</v>
      </c>
      <c r="H92" s="217">
        <v>2</v>
      </c>
      <c r="I92" s="218"/>
      <c r="J92" s="219">
        <f>ROUND(I92*H92,2)</f>
        <v>0</v>
      </c>
      <c r="K92" s="215" t="s">
        <v>19</v>
      </c>
      <c r="L92" s="45"/>
      <c r="M92" s="220" t="s">
        <v>19</v>
      </c>
      <c r="N92" s="221" t="s">
        <v>42</v>
      </c>
      <c r="O92" s="85"/>
      <c r="P92" s="222">
        <f>O92*H92</f>
        <v>0</v>
      </c>
      <c r="Q92" s="222">
        <v>0</v>
      </c>
      <c r="R92" s="222">
        <f>Q92*H92</f>
        <v>0</v>
      </c>
      <c r="S92" s="222">
        <v>0</v>
      </c>
      <c r="T92" s="223">
        <f>S92*H92</f>
        <v>0</v>
      </c>
      <c r="U92" s="39"/>
      <c r="V92" s="39"/>
      <c r="W92" s="39"/>
      <c r="X92" s="39"/>
      <c r="Y92" s="39"/>
      <c r="Z92" s="39"/>
      <c r="AA92" s="39"/>
      <c r="AB92" s="39"/>
      <c r="AC92" s="39"/>
      <c r="AD92" s="39"/>
      <c r="AE92" s="39"/>
      <c r="AR92" s="224" t="s">
        <v>152</v>
      </c>
      <c r="AT92" s="224" t="s">
        <v>147</v>
      </c>
      <c r="AU92" s="224" t="s">
        <v>79</v>
      </c>
      <c r="AY92" s="18" t="s">
        <v>144</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152</v>
      </c>
      <c r="BM92" s="224" t="s">
        <v>145</v>
      </c>
    </row>
    <row r="93" spans="1:63" s="12" customFormat="1" ht="25.9" customHeight="1">
      <c r="A93" s="12"/>
      <c r="B93" s="197"/>
      <c r="C93" s="198"/>
      <c r="D93" s="199" t="s">
        <v>70</v>
      </c>
      <c r="E93" s="200" t="s">
        <v>999</v>
      </c>
      <c r="F93" s="200" t="s">
        <v>1005</v>
      </c>
      <c r="G93" s="198"/>
      <c r="H93" s="198"/>
      <c r="I93" s="201"/>
      <c r="J93" s="202">
        <f>BK93</f>
        <v>0</v>
      </c>
      <c r="K93" s="198"/>
      <c r="L93" s="203"/>
      <c r="M93" s="204"/>
      <c r="N93" s="205"/>
      <c r="O93" s="205"/>
      <c r="P93" s="206">
        <f>P94</f>
        <v>0</v>
      </c>
      <c r="Q93" s="205"/>
      <c r="R93" s="206">
        <f>R94</f>
        <v>0</v>
      </c>
      <c r="S93" s="205"/>
      <c r="T93" s="207">
        <f>T94</f>
        <v>0</v>
      </c>
      <c r="U93" s="12"/>
      <c r="V93" s="12"/>
      <c r="W93" s="12"/>
      <c r="X93" s="12"/>
      <c r="Y93" s="12"/>
      <c r="Z93" s="12"/>
      <c r="AA93" s="12"/>
      <c r="AB93" s="12"/>
      <c r="AC93" s="12"/>
      <c r="AD93" s="12"/>
      <c r="AE93" s="12"/>
      <c r="AR93" s="208" t="s">
        <v>79</v>
      </c>
      <c r="AT93" s="209" t="s">
        <v>70</v>
      </c>
      <c r="AU93" s="209" t="s">
        <v>71</v>
      </c>
      <c r="AY93" s="208" t="s">
        <v>144</v>
      </c>
      <c r="BK93" s="210">
        <f>BK94</f>
        <v>0</v>
      </c>
    </row>
    <row r="94" spans="1:65" s="2" customFormat="1" ht="16.5" customHeight="1">
      <c r="A94" s="39"/>
      <c r="B94" s="40"/>
      <c r="C94" s="213" t="s">
        <v>152</v>
      </c>
      <c r="D94" s="213" t="s">
        <v>147</v>
      </c>
      <c r="E94" s="214" t="s">
        <v>1006</v>
      </c>
      <c r="F94" s="215" t="s">
        <v>1007</v>
      </c>
      <c r="G94" s="216" t="s">
        <v>382</v>
      </c>
      <c r="H94" s="217">
        <v>6</v>
      </c>
      <c r="I94" s="218"/>
      <c r="J94" s="219">
        <f>ROUND(I94*H94,2)</f>
        <v>0</v>
      </c>
      <c r="K94" s="215" t="s">
        <v>19</v>
      </c>
      <c r="L94" s="45"/>
      <c r="M94" s="220" t="s">
        <v>19</v>
      </c>
      <c r="N94" s="221" t="s">
        <v>42</v>
      </c>
      <c r="O94" s="85"/>
      <c r="P94" s="222">
        <f>O94*H94</f>
        <v>0</v>
      </c>
      <c r="Q94" s="222">
        <v>0</v>
      </c>
      <c r="R94" s="222">
        <f>Q94*H94</f>
        <v>0</v>
      </c>
      <c r="S94" s="222">
        <v>0</v>
      </c>
      <c r="T94" s="223">
        <f>S94*H94</f>
        <v>0</v>
      </c>
      <c r="U94" s="39"/>
      <c r="V94" s="39"/>
      <c r="W94" s="39"/>
      <c r="X94" s="39"/>
      <c r="Y94" s="39"/>
      <c r="Z94" s="39"/>
      <c r="AA94" s="39"/>
      <c r="AB94" s="39"/>
      <c r="AC94" s="39"/>
      <c r="AD94" s="39"/>
      <c r="AE94" s="39"/>
      <c r="AR94" s="224" t="s">
        <v>152</v>
      </c>
      <c r="AT94" s="224" t="s">
        <v>147</v>
      </c>
      <c r="AU94" s="224" t="s">
        <v>79</v>
      </c>
      <c r="AY94" s="18" t="s">
        <v>144</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152</v>
      </c>
      <c r="BM94" s="224" t="s">
        <v>210</v>
      </c>
    </row>
    <row r="95" spans="1:63" s="12" customFormat="1" ht="25.9" customHeight="1">
      <c r="A95" s="12"/>
      <c r="B95" s="197"/>
      <c r="C95" s="198"/>
      <c r="D95" s="199" t="s">
        <v>70</v>
      </c>
      <c r="E95" s="200" t="s">
        <v>1008</v>
      </c>
      <c r="F95" s="200" t="s">
        <v>1009</v>
      </c>
      <c r="G95" s="198"/>
      <c r="H95" s="198"/>
      <c r="I95" s="201"/>
      <c r="J95" s="202">
        <f>BK95</f>
        <v>0</v>
      </c>
      <c r="K95" s="198"/>
      <c r="L95" s="203"/>
      <c r="M95" s="204"/>
      <c r="N95" s="205"/>
      <c r="O95" s="205"/>
      <c r="P95" s="206">
        <f>SUM(P96:P113)</f>
        <v>0</v>
      </c>
      <c r="Q95" s="205"/>
      <c r="R95" s="206">
        <f>SUM(R96:R113)</f>
        <v>0</v>
      </c>
      <c r="S95" s="205"/>
      <c r="T95" s="207">
        <f>SUM(T96:T113)</f>
        <v>0</v>
      </c>
      <c r="U95" s="12"/>
      <c r="V95" s="12"/>
      <c r="W95" s="12"/>
      <c r="X95" s="12"/>
      <c r="Y95" s="12"/>
      <c r="Z95" s="12"/>
      <c r="AA95" s="12"/>
      <c r="AB95" s="12"/>
      <c r="AC95" s="12"/>
      <c r="AD95" s="12"/>
      <c r="AE95" s="12"/>
      <c r="AR95" s="208" t="s">
        <v>79</v>
      </c>
      <c r="AT95" s="209" t="s">
        <v>70</v>
      </c>
      <c r="AU95" s="209" t="s">
        <v>71</v>
      </c>
      <c r="AY95" s="208" t="s">
        <v>144</v>
      </c>
      <c r="BK95" s="210">
        <f>SUM(BK96:BK113)</f>
        <v>0</v>
      </c>
    </row>
    <row r="96" spans="1:65" s="2" customFormat="1" ht="16.5" customHeight="1">
      <c r="A96" s="39"/>
      <c r="B96" s="40"/>
      <c r="C96" s="213" t="s">
        <v>178</v>
      </c>
      <c r="D96" s="213" t="s">
        <v>147</v>
      </c>
      <c r="E96" s="214" t="s">
        <v>1010</v>
      </c>
      <c r="F96" s="215" t="s">
        <v>1011</v>
      </c>
      <c r="G96" s="216" t="s">
        <v>382</v>
      </c>
      <c r="H96" s="217">
        <v>10</v>
      </c>
      <c r="I96" s="218"/>
      <c r="J96" s="219">
        <f>ROUND(I96*H96,2)</f>
        <v>0</v>
      </c>
      <c r="K96" s="215" t="s">
        <v>19</v>
      </c>
      <c r="L96" s="45"/>
      <c r="M96" s="220" t="s">
        <v>19</v>
      </c>
      <c r="N96" s="221" t="s">
        <v>42</v>
      </c>
      <c r="O96" s="85"/>
      <c r="P96" s="222">
        <f>O96*H96</f>
        <v>0</v>
      </c>
      <c r="Q96" s="222">
        <v>0</v>
      </c>
      <c r="R96" s="222">
        <f>Q96*H96</f>
        <v>0</v>
      </c>
      <c r="S96" s="222">
        <v>0</v>
      </c>
      <c r="T96" s="223">
        <f>S96*H96</f>
        <v>0</v>
      </c>
      <c r="U96" s="39"/>
      <c r="V96" s="39"/>
      <c r="W96" s="39"/>
      <c r="X96" s="39"/>
      <c r="Y96" s="39"/>
      <c r="Z96" s="39"/>
      <c r="AA96" s="39"/>
      <c r="AB96" s="39"/>
      <c r="AC96" s="39"/>
      <c r="AD96" s="39"/>
      <c r="AE96" s="39"/>
      <c r="AR96" s="224" t="s">
        <v>152</v>
      </c>
      <c r="AT96" s="224" t="s">
        <v>147</v>
      </c>
      <c r="AU96" s="224" t="s">
        <v>79</v>
      </c>
      <c r="AY96" s="18" t="s">
        <v>144</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152</v>
      </c>
      <c r="BM96" s="224" t="s">
        <v>228</v>
      </c>
    </row>
    <row r="97" spans="1:65" s="2" customFormat="1" ht="16.5" customHeight="1">
      <c r="A97" s="39"/>
      <c r="B97" s="40"/>
      <c r="C97" s="213" t="s">
        <v>145</v>
      </c>
      <c r="D97" s="213" t="s">
        <v>147</v>
      </c>
      <c r="E97" s="214" t="s">
        <v>1012</v>
      </c>
      <c r="F97" s="215" t="s">
        <v>1013</v>
      </c>
      <c r="G97" s="216" t="s">
        <v>382</v>
      </c>
      <c r="H97" s="217">
        <v>12</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152</v>
      </c>
      <c r="AT97" s="224" t="s">
        <v>147</v>
      </c>
      <c r="AU97" s="224" t="s">
        <v>79</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152</v>
      </c>
      <c r="BM97" s="224" t="s">
        <v>240</v>
      </c>
    </row>
    <row r="98" spans="1:65" s="2" customFormat="1" ht="16.5" customHeight="1">
      <c r="A98" s="39"/>
      <c r="B98" s="40"/>
      <c r="C98" s="213" t="s">
        <v>199</v>
      </c>
      <c r="D98" s="213" t="s">
        <v>147</v>
      </c>
      <c r="E98" s="214" t="s">
        <v>1008</v>
      </c>
      <c r="F98" s="215" t="s">
        <v>1014</v>
      </c>
      <c r="G98" s="216" t="s">
        <v>382</v>
      </c>
      <c r="H98" s="217">
        <v>16</v>
      </c>
      <c r="I98" s="218"/>
      <c r="J98" s="219">
        <f>ROUND(I98*H98,2)</f>
        <v>0</v>
      </c>
      <c r="K98" s="215" t="s">
        <v>19</v>
      </c>
      <c r="L98" s="45"/>
      <c r="M98" s="220" t="s">
        <v>19</v>
      </c>
      <c r="N98" s="221" t="s">
        <v>42</v>
      </c>
      <c r="O98" s="85"/>
      <c r="P98" s="222">
        <f>O98*H98</f>
        <v>0</v>
      </c>
      <c r="Q98" s="222">
        <v>0</v>
      </c>
      <c r="R98" s="222">
        <f>Q98*H98</f>
        <v>0</v>
      </c>
      <c r="S98" s="222">
        <v>0</v>
      </c>
      <c r="T98" s="223">
        <f>S98*H98</f>
        <v>0</v>
      </c>
      <c r="U98" s="39"/>
      <c r="V98" s="39"/>
      <c r="W98" s="39"/>
      <c r="X98" s="39"/>
      <c r="Y98" s="39"/>
      <c r="Z98" s="39"/>
      <c r="AA98" s="39"/>
      <c r="AB98" s="39"/>
      <c r="AC98" s="39"/>
      <c r="AD98" s="39"/>
      <c r="AE98" s="39"/>
      <c r="AR98" s="224" t="s">
        <v>152</v>
      </c>
      <c r="AT98" s="224" t="s">
        <v>147</v>
      </c>
      <c r="AU98" s="224" t="s">
        <v>79</v>
      </c>
      <c r="AY98" s="18" t="s">
        <v>144</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152</v>
      </c>
      <c r="BM98" s="224" t="s">
        <v>251</v>
      </c>
    </row>
    <row r="99" spans="1:65" s="2" customFormat="1" ht="16.5" customHeight="1">
      <c r="A99" s="39"/>
      <c r="B99" s="40"/>
      <c r="C99" s="213" t="s">
        <v>210</v>
      </c>
      <c r="D99" s="213" t="s">
        <v>147</v>
      </c>
      <c r="E99" s="214" t="s">
        <v>1015</v>
      </c>
      <c r="F99" s="215" t="s">
        <v>1016</v>
      </c>
      <c r="G99" s="216" t="s">
        <v>382</v>
      </c>
      <c r="H99" s="217">
        <v>12</v>
      </c>
      <c r="I99" s="218"/>
      <c r="J99" s="219">
        <f>ROUND(I99*H99,2)</f>
        <v>0</v>
      </c>
      <c r="K99" s="215" t="s">
        <v>19</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79</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263</v>
      </c>
    </row>
    <row r="100" spans="1:65" s="2" customFormat="1" ht="16.5" customHeight="1">
      <c r="A100" s="39"/>
      <c r="B100" s="40"/>
      <c r="C100" s="213" t="s">
        <v>160</v>
      </c>
      <c r="D100" s="213" t="s">
        <v>147</v>
      </c>
      <c r="E100" s="214" t="s">
        <v>1017</v>
      </c>
      <c r="F100" s="215" t="s">
        <v>1018</v>
      </c>
      <c r="G100" s="216" t="s">
        <v>382</v>
      </c>
      <c r="H100" s="217">
        <v>16</v>
      </c>
      <c r="I100" s="218"/>
      <c r="J100" s="219">
        <f>ROUND(I100*H100,2)</f>
        <v>0</v>
      </c>
      <c r="K100" s="215" t="s">
        <v>19</v>
      </c>
      <c r="L100" s="45"/>
      <c r="M100" s="220" t="s">
        <v>19</v>
      </c>
      <c r="N100" s="221" t="s">
        <v>42</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152</v>
      </c>
      <c r="AT100" s="224" t="s">
        <v>147</v>
      </c>
      <c r="AU100" s="224" t="s">
        <v>79</v>
      </c>
      <c r="AY100" s="18" t="s">
        <v>144</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152</v>
      </c>
      <c r="BM100" s="224" t="s">
        <v>279</v>
      </c>
    </row>
    <row r="101" spans="1:65" s="2" customFormat="1" ht="16.5" customHeight="1">
      <c r="A101" s="39"/>
      <c r="B101" s="40"/>
      <c r="C101" s="213" t="s">
        <v>228</v>
      </c>
      <c r="D101" s="213" t="s">
        <v>147</v>
      </c>
      <c r="E101" s="214" t="s">
        <v>1019</v>
      </c>
      <c r="F101" s="215" t="s">
        <v>1020</v>
      </c>
      <c r="G101" s="216" t="s">
        <v>382</v>
      </c>
      <c r="H101" s="217">
        <v>66</v>
      </c>
      <c r="I101" s="218"/>
      <c r="J101" s="219">
        <f>ROUND(I101*H101,2)</f>
        <v>0</v>
      </c>
      <c r="K101" s="215" t="s">
        <v>19</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152</v>
      </c>
      <c r="AT101" s="224" t="s">
        <v>147</v>
      </c>
      <c r="AU101" s="224" t="s">
        <v>79</v>
      </c>
      <c r="AY101" s="18" t="s">
        <v>144</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152</v>
      </c>
      <c r="BM101" s="224" t="s">
        <v>291</v>
      </c>
    </row>
    <row r="102" spans="1:65" s="2" customFormat="1" ht="16.5" customHeight="1">
      <c r="A102" s="39"/>
      <c r="B102" s="40"/>
      <c r="C102" s="213" t="s">
        <v>234</v>
      </c>
      <c r="D102" s="213" t="s">
        <v>147</v>
      </c>
      <c r="E102" s="214" t="s">
        <v>1021</v>
      </c>
      <c r="F102" s="215" t="s">
        <v>1022</v>
      </c>
      <c r="G102" s="216" t="s">
        <v>382</v>
      </c>
      <c r="H102" s="217">
        <v>60</v>
      </c>
      <c r="I102" s="218"/>
      <c r="J102" s="219">
        <f>ROUND(I102*H102,2)</f>
        <v>0</v>
      </c>
      <c r="K102" s="215" t="s">
        <v>19</v>
      </c>
      <c r="L102" s="45"/>
      <c r="M102" s="220" t="s">
        <v>19</v>
      </c>
      <c r="N102" s="221" t="s">
        <v>42</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152</v>
      </c>
      <c r="AT102" s="224" t="s">
        <v>147</v>
      </c>
      <c r="AU102" s="224" t="s">
        <v>79</v>
      </c>
      <c r="AY102" s="18" t="s">
        <v>144</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152</v>
      </c>
      <c r="BM102" s="224" t="s">
        <v>304</v>
      </c>
    </row>
    <row r="103" spans="1:65" s="2" customFormat="1" ht="16.5" customHeight="1">
      <c r="A103" s="39"/>
      <c r="B103" s="40"/>
      <c r="C103" s="213" t="s">
        <v>240</v>
      </c>
      <c r="D103" s="213" t="s">
        <v>147</v>
      </c>
      <c r="E103" s="214" t="s">
        <v>1023</v>
      </c>
      <c r="F103" s="215" t="s">
        <v>1024</v>
      </c>
      <c r="G103" s="216" t="s">
        <v>382</v>
      </c>
      <c r="H103" s="217">
        <v>80</v>
      </c>
      <c r="I103" s="218"/>
      <c r="J103" s="219">
        <f>ROUND(I103*H103,2)</f>
        <v>0</v>
      </c>
      <c r="K103" s="215" t="s">
        <v>19</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152</v>
      </c>
      <c r="AT103" s="224" t="s">
        <v>147</v>
      </c>
      <c r="AU103" s="224" t="s">
        <v>79</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152</v>
      </c>
      <c r="BM103" s="224" t="s">
        <v>315</v>
      </c>
    </row>
    <row r="104" spans="1:65" s="2" customFormat="1" ht="16.5" customHeight="1">
      <c r="A104" s="39"/>
      <c r="B104" s="40"/>
      <c r="C104" s="213" t="s">
        <v>246</v>
      </c>
      <c r="D104" s="213" t="s">
        <v>147</v>
      </c>
      <c r="E104" s="214" t="s">
        <v>1025</v>
      </c>
      <c r="F104" s="215" t="s">
        <v>1026</v>
      </c>
      <c r="G104" s="216" t="s">
        <v>382</v>
      </c>
      <c r="H104" s="217">
        <v>50</v>
      </c>
      <c r="I104" s="218"/>
      <c r="J104" s="219">
        <f>ROUND(I104*H104,2)</f>
        <v>0</v>
      </c>
      <c r="K104" s="215" t="s">
        <v>19</v>
      </c>
      <c r="L104" s="45"/>
      <c r="M104" s="220" t="s">
        <v>19</v>
      </c>
      <c r="N104" s="221" t="s">
        <v>42</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152</v>
      </c>
      <c r="AT104" s="224" t="s">
        <v>147</v>
      </c>
      <c r="AU104" s="224" t="s">
        <v>79</v>
      </c>
      <c r="AY104" s="18" t="s">
        <v>144</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152</v>
      </c>
      <c r="BM104" s="224" t="s">
        <v>323</v>
      </c>
    </row>
    <row r="105" spans="1:65" s="2" customFormat="1" ht="16.5" customHeight="1">
      <c r="A105" s="39"/>
      <c r="B105" s="40"/>
      <c r="C105" s="213" t="s">
        <v>251</v>
      </c>
      <c r="D105" s="213" t="s">
        <v>147</v>
      </c>
      <c r="E105" s="214" t="s">
        <v>1027</v>
      </c>
      <c r="F105" s="215" t="s">
        <v>1028</v>
      </c>
      <c r="G105" s="216" t="s">
        <v>382</v>
      </c>
      <c r="H105" s="217">
        <v>20</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152</v>
      </c>
      <c r="AT105" s="224" t="s">
        <v>147</v>
      </c>
      <c r="AU105" s="224" t="s">
        <v>79</v>
      </c>
      <c r="AY105" s="18" t="s">
        <v>144</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152</v>
      </c>
      <c r="BM105" s="224" t="s">
        <v>339</v>
      </c>
    </row>
    <row r="106" spans="1:65" s="2" customFormat="1" ht="16.5" customHeight="1">
      <c r="A106" s="39"/>
      <c r="B106" s="40"/>
      <c r="C106" s="213" t="s">
        <v>8</v>
      </c>
      <c r="D106" s="213" t="s">
        <v>147</v>
      </c>
      <c r="E106" s="214" t="s">
        <v>1029</v>
      </c>
      <c r="F106" s="215" t="s">
        <v>1030</v>
      </c>
      <c r="G106" s="216" t="s">
        <v>382</v>
      </c>
      <c r="H106" s="217">
        <v>30</v>
      </c>
      <c r="I106" s="218"/>
      <c r="J106" s="219">
        <f>ROUND(I106*H106,2)</f>
        <v>0</v>
      </c>
      <c r="K106" s="215" t="s">
        <v>19</v>
      </c>
      <c r="L106" s="45"/>
      <c r="M106" s="220" t="s">
        <v>19</v>
      </c>
      <c r="N106" s="221" t="s">
        <v>42</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152</v>
      </c>
      <c r="AT106" s="224" t="s">
        <v>147</v>
      </c>
      <c r="AU106" s="224" t="s">
        <v>79</v>
      </c>
      <c r="AY106" s="18" t="s">
        <v>144</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152</v>
      </c>
      <c r="BM106" s="224" t="s">
        <v>351</v>
      </c>
    </row>
    <row r="107" spans="1:65" s="2" customFormat="1" ht="16.5" customHeight="1">
      <c r="A107" s="39"/>
      <c r="B107" s="40"/>
      <c r="C107" s="213" t="s">
        <v>263</v>
      </c>
      <c r="D107" s="213" t="s">
        <v>147</v>
      </c>
      <c r="E107" s="214" t="s">
        <v>1031</v>
      </c>
      <c r="F107" s="215" t="s">
        <v>1032</v>
      </c>
      <c r="G107" s="216" t="s">
        <v>382</v>
      </c>
      <c r="H107" s="217">
        <v>32</v>
      </c>
      <c r="I107" s="218"/>
      <c r="J107" s="219">
        <f>ROUND(I107*H107,2)</f>
        <v>0</v>
      </c>
      <c r="K107" s="215" t="s">
        <v>19</v>
      </c>
      <c r="L107" s="45"/>
      <c r="M107" s="220" t="s">
        <v>19</v>
      </c>
      <c r="N107" s="221" t="s">
        <v>42</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152</v>
      </c>
      <c r="AT107" s="224" t="s">
        <v>147</v>
      </c>
      <c r="AU107" s="224" t="s">
        <v>79</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152</v>
      </c>
      <c r="BM107" s="224" t="s">
        <v>301</v>
      </c>
    </row>
    <row r="108" spans="1:65" s="2" customFormat="1" ht="16.5" customHeight="1">
      <c r="A108" s="39"/>
      <c r="B108" s="40"/>
      <c r="C108" s="213" t="s">
        <v>272</v>
      </c>
      <c r="D108" s="213" t="s">
        <v>147</v>
      </c>
      <c r="E108" s="214" t="s">
        <v>1033</v>
      </c>
      <c r="F108" s="215" t="s">
        <v>1034</v>
      </c>
      <c r="G108" s="216" t="s">
        <v>382</v>
      </c>
      <c r="H108" s="217">
        <v>86</v>
      </c>
      <c r="I108" s="218"/>
      <c r="J108" s="219">
        <f>ROUND(I108*H108,2)</f>
        <v>0</v>
      </c>
      <c r="K108" s="215" t="s">
        <v>19</v>
      </c>
      <c r="L108" s="45"/>
      <c r="M108" s="220" t="s">
        <v>19</v>
      </c>
      <c r="N108" s="221" t="s">
        <v>42</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152</v>
      </c>
      <c r="AT108" s="224" t="s">
        <v>147</v>
      </c>
      <c r="AU108" s="224" t="s">
        <v>79</v>
      </c>
      <c r="AY108" s="18" t="s">
        <v>144</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152</v>
      </c>
      <c r="BM108" s="224" t="s">
        <v>406</v>
      </c>
    </row>
    <row r="109" spans="1:65" s="2" customFormat="1" ht="16.5" customHeight="1">
      <c r="A109" s="39"/>
      <c r="B109" s="40"/>
      <c r="C109" s="213" t="s">
        <v>279</v>
      </c>
      <c r="D109" s="213" t="s">
        <v>147</v>
      </c>
      <c r="E109" s="214" t="s">
        <v>1035</v>
      </c>
      <c r="F109" s="215" t="s">
        <v>1036</v>
      </c>
      <c r="G109" s="216" t="s">
        <v>382</v>
      </c>
      <c r="H109" s="217">
        <v>38</v>
      </c>
      <c r="I109" s="218"/>
      <c r="J109" s="219">
        <f>ROUND(I109*H109,2)</f>
        <v>0</v>
      </c>
      <c r="K109" s="215" t="s">
        <v>19</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152</v>
      </c>
      <c r="AT109" s="224" t="s">
        <v>147</v>
      </c>
      <c r="AU109" s="224" t="s">
        <v>79</v>
      </c>
      <c r="AY109" s="18" t="s">
        <v>144</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152</v>
      </c>
      <c r="BM109" s="224" t="s">
        <v>409</v>
      </c>
    </row>
    <row r="110" spans="1:65" s="2" customFormat="1" ht="16.5" customHeight="1">
      <c r="A110" s="39"/>
      <c r="B110" s="40"/>
      <c r="C110" s="213" t="s">
        <v>284</v>
      </c>
      <c r="D110" s="213" t="s">
        <v>147</v>
      </c>
      <c r="E110" s="214" t="s">
        <v>1037</v>
      </c>
      <c r="F110" s="215" t="s">
        <v>1038</v>
      </c>
      <c r="G110" s="216" t="s">
        <v>382</v>
      </c>
      <c r="H110" s="217">
        <v>36</v>
      </c>
      <c r="I110" s="218"/>
      <c r="J110" s="219">
        <f>ROUND(I110*H110,2)</f>
        <v>0</v>
      </c>
      <c r="K110" s="215" t="s">
        <v>19</v>
      </c>
      <c r="L110" s="45"/>
      <c r="M110" s="220" t="s">
        <v>19</v>
      </c>
      <c r="N110" s="221" t="s">
        <v>42</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152</v>
      </c>
      <c r="AT110" s="224" t="s">
        <v>147</v>
      </c>
      <c r="AU110" s="224" t="s">
        <v>79</v>
      </c>
      <c r="AY110" s="18" t="s">
        <v>144</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152</v>
      </c>
      <c r="BM110" s="224" t="s">
        <v>412</v>
      </c>
    </row>
    <row r="111" spans="1:65" s="2" customFormat="1" ht="16.5" customHeight="1">
      <c r="A111" s="39"/>
      <c r="B111" s="40"/>
      <c r="C111" s="213" t="s">
        <v>291</v>
      </c>
      <c r="D111" s="213" t="s">
        <v>147</v>
      </c>
      <c r="E111" s="214" t="s">
        <v>1039</v>
      </c>
      <c r="F111" s="215" t="s">
        <v>1040</v>
      </c>
      <c r="G111" s="216" t="s">
        <v>382</v>
      </c>
      <c r="H111" s="217">
        <v>32</v>
      </c>
      <c r="I111" s="218"/>
      <c r="J111" s="219">
        <f>ROUND(I111*H111,2)</f>
        <v>0</v>
      </c>
      <c r="K111" s="215" t="s">
        <v>19</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152</v>
      </c>
      <c r="AT111" s="224" t="s">
        <v>147</v>
      </c>
      <c r="AU111" s="224" t="s">
        <v>79</v>
      </c>
      <c r="AY111" s="18" t="s">
        <v>144</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152</v>
      </c>
      <c r="BM111" s="224" t="s">
        <v>416</v>
      </c>
    </row>
    <row r="112" spans="1:65" s="2" customFormat="1" ht="16.5" customHeight="1">
      <c r="A112" s="39"/>
      <c r="B112" s="40"/>
      <c r="C112" s="213" t="s">
        <v>7</v>
      </c>
      <c r="D112" s="213" t="s">
        <v>147</v>
      </c>
      <c r="E112" s="214" t="s">
        <v>1041</v>
      </c>
      <c r="F112" s="215" t="s">
        <v>1042</v>
      </c>
      <c r="G112" s="216" t="s">
        <v>382</v>
      </c>
      <c r="H112" s="217">
        <v>86</v>
      </c>
      <c r="I112" s="218"/>
      <c r="J112" s="219">
        <f>ROUND(I112*H112,2)</f>
        <v>0</v>
      </c>
      <c r="K112" s="215" t="s">
        <v>19</v>
      </c>
      <c r="L112" s="45"/>
      <c r="M112" s="220" t="s">
        <v>19</v>
      </c>
      <c r="N112" s="221" t="s">
        <v>42</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152</v>
      </c>
      <c r="AT112" s="224" t="s">
        <v>147</v>
      </c>
      <c r="AU112" s="224" t="s">
        <v>79</v>
      </c>
      <c r="AY112" s="18" t="s">
        <v>144</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152</v>
      </c>
      <c r="BM112" s="224" t="s">
        <v>424</v>
      </c>
    </row>
    <row r="113" spans="1:65" s="2" customFormat="1" ht="16.5" customHeight="1">
      <c r="A113" s="39"/>
      <c r="B113" s="40"/>
      <c r="C113" s="213" t="s">
        <v>304</v>
      </c>
      <c r="D113" s="213" t="s">
        <v>147</v>
      </c>
      <c r="E113" s="214" t="s">
        <v>1043</v>
      </c>
      <c r="F113" s="215" t="s">
        <v>1044</v>
      </c>
      <c r="G113" s="216" t="s">
        <v>382</v>
      </c>
      <c r="H113" s="217">
        <v>60</v>
      </c>
      <c r="I113" s="218"/>
      <c r="J113" s="219">
        <f>ROUND(I113*H113,2)</f>
        <v>0</v>
      </c>
      <c r="K113" s="215" t="s">
        <v>19</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152</v>
      </c>
      <c r="AT113" s="224" t="s">
        <v>147</v>
      </c>
      <c r="AU113" s="224" t="s">
        <v>79</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427</v>
      </c>
    </row>
    <row r="114" spans="1:63" s="12" customFormat="1" ht="25.9" customHeight="1">
      <c r="A114" s="12"/>
      <c r="B114" s="197"/>
      <c r="C114" s="198"/>
      <c r="D114" s="199" t="s">
        <v>70</v>
      </c>
      <c r="E114" s="200" t="s">
        <v>1015</v>
      </c>
      <c r="F114" s="200" t="s">
        <v>1045</v>
      </c>
      <c r="G114" s="198"/>
      <c r="H114" s="198"/>
      <c r="I114" s="201"/>
      <c r="J114" s="202">
        <f>BK114</f>
        <v>0</v>
      </c>
      <c r="K114" s="198"/>
      <c r="L114" s="203"/>
      <c r="M114" s="204"/>
      <c r="N114" s="205"/>
      <c r="O114" s="205"/>
      <c r="P114" s="206">
        <f>SUM(P115:P128)</f>
        <v>0</v>
      </c>
      <c r="Q114" s="205"/>
      <c r="R114" s="206">
        <f>SUM(R115:R128)</f>
        <v>0</v>
      </c>
      <c r="S114" s="205"/>
      <c r="T114" s="207">
        <f>SUM(T115:T128)</f>
        <v>0</v>
      </c>
      <c r="U114" s="12"/>
      <c r="V114" s="12"/>
      <c r="W114" s="12"/>
      <c r="X114" s="12"/>
      <c r="Y114" s="12"/>
      <c r="Z114" s="12"/>
      <c r="AA114" s="12"/>
      <c r="AB114" s="12"/>
      <c r="AC114" s="12"/>
      <c r="AD114" s="12"/>
      <c r="AE114" s="12"/>
      <c r="AR114" s="208" t="s">
        <v>79</v>
      </c>
      <c r="AT114" s="209" t="s">
        <v>70</v>
      </c>
      <c r="AU114" s="209" t="s">
        <v>71</v>
      </c>
      <c r="AY114" s="208" t="s">
        <v>144</v>
      </c>
      <c r="BK114" s="210">
        <f>SUM(BK115:BK128)</f>
        <v>0</v>
      </c>
    </row>
    <row r="115" spans="1:65" s="2" customFormat="1" ht="16.5" customHeight="1">
      <c r="A115" s="39"/>
      <c r="B115" s="40"/>
      <c r="C115" s="213" t="s">
        <v>309</v>
      </c>
      <c r="D115" s="213" t="s">
        <v>147</v>
      </c>
      <c r="E115" s="214" t="s">
        <v>1046</v>
      </c>
      <c r="F115" s="215" t="s">
        <v>1047</v>
      </c>
      <c r="G115" s="216" t="s">
        <v>382</v>
      </c>
      <c r="H115" s="217">
        <v>150</v>
      </c>
      <c r="I115" s="218"/>
      <c r="J115" s="219">
        <f>ROUND(I115*H115,2)</f>
        <v>0</v>
      </c>
      <c r="K115" s="215" t="s">
        <v>19</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152</v>
      </c>
      <c r="AT115" s="224" t="s">
        <v>147</v>
      </c>
      <c r="AU115" s="224" t="s">
        <v>79</v>
      </c>
      <c r="AY115" s="18" t="s">
        <v>144</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152</v>
      </c>
      <c r="BM115" s="224" t="s">
        <v>429</v>
      </c>
    </row>
    <row r="116" spans="1:65" s="2" customFormat="1" ht="16.5" customHeight="1">
      <c r="A116" s="39"/>
      <c r="B116" s="40"/>
      <c r="C116" s="213" t="s">
        <v>315</v>
      </c>
      <c r="D116" s="213" t="s">
        <v>147</v>
      </c>
      <c r="E116" s="214" t="s">
        <v>1048</v>
      </c>
      <c r="F116" s="215" t="s">
        <v>1049</v>
      </c>
      <c r="G116" s="216" t="s">
        <v>382</v>
      </c>
      <c r="H116" s="217">
        <v>60</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152</v>
      </c>
      <c r="AT116" s="224" t="s">
        <v>147</v>
      </c>
      <c r="AU116" s="224" t="s">
        <v>79</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152</v>
      </c>
      <c r="BM116" s="224" t="s">
        <v>432</v>
      </c>
    </row>
    <row r="117" spans="1:65" s="2" customFormat="1" ht="16.5" customHeight="1">
      <c r="A117" s="39"/>
      <c r="B117" s="40"/>
      <c r="C117" s="213" t="s">
        <v>319</v>
      </c>
      <c r="D117" s="213" t="s">
        <v>147</v>
      </c>
      <c r="E117" s="214" t="s">
        <v>1050</v>
      </c>
      <c r="F117" s="215" t="s">
        <v>1051</v>
      </c>
      <c r="G117" s="216" t="s">
        <v>382</v>
      </c>
      <c r="H117" s="217">
        <v>20</v>
      </c>
      <c r="I117" s="218"/>
      <c r="J117" s="219">
        <f>ROUND(I117*H117,2)</f>
        <v>0</v>
      </c>
      <c r="K117" s="215" t="s">
        <v>19</v>
      </c>
      <c r="L117" s="45"/>
      <c r="M117" s="220" t="s">
        <v>19</v>
      </c>
      <c r="N117" s="221" t="s">
        <v>42</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152</v>
      </c>
      <c r="AT117" s="224" t="s">
        <v>147</v>
      </c>
      <c r="AU117" s="224" t="s">
        <v>79</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338</v>
      </c>
    </row>
    <row r="118" spans="1:65" s="2" customFormat="1" ht="16.5" customHeight="1">
      <c r="A118" s="39"/>
      <c r="B118" s="40"/>
      <c r="C118" s="213" t="s">
        <v>323</v>
      </c>
      <c r="D118" s="213" t="s">
        <v>147</v>
      </c>
      <c r="E118" s="214" t="s">
        <v>1052</v>
      </c>
      <c r="F118" s="215" t="s">
        <v>1053</v>
      </c>
      <c r="G118" s="216" t="s">
        <v>382</v>
      </c>
      <c r="H118" s="217">
        <v>30</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152</v>
      </c>
      <c r="AT118" s="224" t="s">
        <v>147</v>
      </c>
      <c r="AU118" s="224" t="s">
        <v>79</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152</v>
      </c>
      <c r="BM118" s="224" t="s">
        <v>435</v>
      </c>
    </row>
    <row r="119" spans="1:65" s="2" customFormat="1" ht="16.5" customHeight="1">
      <c r="A119" s="39"/>
      <c r="B119" s="40"/>
      <c r="C119" s="213" t="s">
        <v>331</v>
      </c>
      <c r="D119" s="213" t="s">
        <v>147</v>
      </c>
      <c r="E119" s="214" t="s">
        <v>1054</v>
      </c>
      <c r="F119" s="215" t="s">
        <v>1055</v>
      </c>
      <c r="G119" s="216" t="s">
        <v>382</v>
      </c>
      <c r="H119" s="217">
        <v>20</v>
      </c>
      <c r="I119" s="218"/>
      <c r="J119" s="219">
        <f>ROUND(I119*H119,2)</f>
        <v>0</v>
      </c>
      <c r="K119" s="215" t="s">
        <v>19</v>
      </c>
      <c r="L119" s="45"/>
      <c r="M119" s="220" t="s">
        <v>19</v>
      </c>
      <c r="N119" s="221" t="s">
        <v>42</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152</v>
      </c>
      <c r="AT119" s="224" t="s">
        <v>147</v>
      </c>
      <c r="AU119" s="224" t="s">
        <v>79</v>
      </c>
      <c r="AY119" s="18" t="s">
        <v>144</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152</v>
      </c>
      <c r="BM119" s="224" t="s">
        <v>438</v>
      </c>
    </row>
    <row r="120" spans="1:65" s="2" customFormat="1" ht="16.5" customHeight="1">
      <c r="A120" s="39"/>
      <c r="B120" s="40"/>
      <c r="C120" s="213" t="s">
        <v>339</v>
      </c>
      <c r="D120" s="213" t="s">
        <v>147</v>
      </c>
      <c r="E120" s="214" t="s">
        <v>1056</v>
      </c>
      <c r="F120" s="215" t="s">
        <v>1057</v>
      </c>
      <c r="G120" s="216" t="s">
        <v>382</v>
      </c>
      <c r="H120" s="217">
        <v>200</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152</v>
      </c>
      <c r="AT120" s="224" t="s">
        <v>147</v>
      </c>
      <c r="AU120" s="224" t="s">
        <v>79</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152</v>
      </c>
      <c r="BM120" s="224" t="s">
        <v>440</v>
      </c>
    </row>
    <row r="121" spans="1:65" s="2" customFormat="1" ht="16.5" customHeight="1">
      <c r="A121" s="39"/>
      <c r="B121" s="40"/>
      <c r="C121" s="213" t="s">
        <v>346</v>
      </c>
      <c r="D121" s="213" t="s">
        <v>147</v>
      </c>
      <c r="E121" s="214" t="s">
        <v>1058</v>
      </c>
      <c r="F121" s="215" t="s">
        <v>1059</v>
      </c>
      <c r="G121" s="216" t="s">
        <v>382</v>
      </c>
      <c r="H121" s="217">
        <v>150</v>
      </c>
      <c r="I121" s="218"/>
      <c r="J121" s="219">
        <f>ROUND(I121*H121,2)</f>
        <v>0</v>
      </c>
      <c r="K121" s="215" t="s">
        <v>19</v>
      </c>
      <c r="L121" s="45"/>
      <c r="M121" s="220" t="s">
        <v>19</v>
      </c>
      <c r="N121" s="221" t="s">
        <v>42</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152</v>
      </c>
      <c r="AT121" s="224" t="s">
        <v>147</v>
      </c>
      <c r="AU121" s="224" t="s">
        <v>79</v>
      </c>
      <c r="AY121" s="18" t="s">
        <v>144</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152</v>
      </c>
      <c r="BM121" s="224" t="s">
        <v>442</v>
      </c>
    </row>
    <row r="122" spans="1:65" s="2" customFormat="1" ht="16.5" customHeight="1">
      <c r="A122" s="39"/>
      <c r="B122" s="40"/>
      <c r="C122" s="213" t="s">
        <v>351</v>
      </c>
      <c r="D122" s="213" t="s">
        <v>147</v>
      </c>
      <c r="E122" s="214" t="s">
        <v>1060</v>
      </c>
      <c r="F122" s="215" t="s">
        <v>1061</v>
      </c>
      <c r="G122" s="216" t="s">
        <v>382</v>
      </c>
      <c r="H122" s="217">
        <v>150</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152</v>
      </c>
      <c r="AT122" s="224" t="s">
        <v>147</v>
      </c>
      <c r="AU122" s="224" t="s">
        <v>79</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152</v>
      </c>
      <c r="BM122" s="224" t="s">
        <v>448</v>
      </c>
    </row>
    <row r="123" spans="1:65" s="2" customFormat="1" ht="16.5" customHeight="1">
      <c r="A123" s="39"/>
      <c r="B123" s="40"/>
      <c r="C123" s="213" t="s">
        <v>439</v>
      </c>
      <c r="D123" s="213" t="s">
        <v>147</v>
      </c>
      <c r="E123" s="214" t="s">
        <v>1062</v>
      </c>
      <c r="F123" s="215" t="s">
        <v>1063</v>
      </c>
      <c r="G123" s="216" t="s">
        <v>237</v>
      </c>
      <c r="H123" s="217">
        <v>80</v>
      </c>
      <c r="I123" s="218"/>
      <c r="J123" s="219">
        <f>ROUND(I123*H123,2)</f>
        <v>0</v>
      </c>
      <c r="K123" s="215" t="s">
        <v>19</v>
      </c>
      <c r="L123" s="45"/>
      <c r="M123" s="220" t="s">
        <v>19</v>
      </c>
      <c r="N123" s="221" t="s">
        <v>42</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152</v>
      </c>
      <c r="AT123" s="224" t="s">
        <v>147</v>
      </c>
      <c r="AU123" s="224" t="s">
        <v>79</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450</v>
      </c>
    </row>
    <row r="124" spans="1:65" s="2" customFormat="1" ht="16.5" customHeight="1">
      <c r="A124" s="39"/>
      <c r="B124" s="40"/>
      <c r="C124" s="213" t="s">
        <v>301</v>
      </c>
      <c r="D124" s="213" t="s">
        <v>147</v>
      </c>
      <c r="E124" s="214" t="s">
        <v>1064</v>
      </c>
      <c r="F124" s="215" t="s">
        <v>1065</v>
      </c>
      <c r="G124" s="216" t="s">
        <v>237</v>
      </c>
      <c r="H124" s="217">
        <v>40</v>
      </c>
      <c r="I124" s="218"/>
      <c r="J124" s="219">
        <f>ROUND(I124*H124,2)</f>
        <v>0</v>
      </c>
      <c r="K124" s="215" t="s">
        <v>19</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152</v>
      </c>
      <c r="AT124" s="224" t="s">
        <v>147</v>
      </c>
      <c r="AU124" s="224" t="s">
        <v>79</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152</v>
      </c>
      <c r="BM124" s="224" t="s">
        <v>453</v>
      </c>
    </row>
    <row r="125" spans="1:65" s="2" customFormat="1" ht="16.5" customHeight="1">
      <c r="A125" s="39"/>
      <c r="B125" s="40"/>
      <c r="C125" s="213" t="s">
        <v>444</v>
      </c>
      <c r="D125" s="213" t="s">
        <v>147</v>
      </c>
      <c r="E125" s="214" t="s">
        <v>1066</v>
      </c>
      <c r="F125" s="215" t="s">
        <v>1067</v>
      </c>
      <c r="G125" s="216" t="s">
        <v>382</v>
      </c>
      <c r="H125" s="217">
        <v>90</v>
      </c>
      <c r="I125" s="218"/>
      <c r="J125" s="219">
        <f>ROUND(I125*H125,2)</f>
        <v>0</v>
      </c>
      <c r="K125" s="215" t="s">
        <v>19</v>
      </c>
      <c r="L125" s="45"/>
      <c r="M125" s="220" t="s">
        <v>19</v>
      </c>
      <c r="N125" s="221" t="s">
        <v>42</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152</v>
      </c>
      <c r="AT125" s="224" t="s">
        <v>147</v>
      </c>
      <c r="AU125" s="224" t="s">
        <v>79</v>
      </c>
      <c r="AY125" s="18" t="s">
        <v>144</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152</v>
      </c>
      <c r="BM125" s="224" t="s">
        <v>461</v>
      </c>
    </row>
    <row r="126" spans="1:65" s="2" customFormat="1" ht="16.5" customHeight="1">
      <c r="A126" s="39"/>
      <c r="B126" s="40"/>
      <c r="C126" s="213" t="s">
        <v>406</v>
      </c>
      <c r="D126" s="213" t="s">
        <v>147</v>
      </c>
      <c r="E126" s="214" t="s">
        <v>1068</v>
      </c>
      <c r="F126" s="215" t="s">
        <v>1069</v>
      </c>
      <c r="G126" s="216" t="s">
        <v>382</v>
      </c>
      <c r="H126" s="217">
        <v>120</v>
      </c>
      <c r="I126" s="218"/>
      <c r="J126" s="219">
        <f>ROUND(I126*H126,2)</f>
        <v>0</v>
      </c>
      <c r="K126" s="215" t="s">
        <v>19</v>
      </c>
      <c r="L126" s="45"/>
      <c r="M126" s="220" t="s">
        <v>19</v>
      </c>
      <c r="N126" s="221" t="s">
        <v>42</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152</v>
      </c>
      <c r="AT126" s="224" t="s">
        <v>147</v>
      </c>
      <c r="AU126" s="224" t="s">
        <v>79</v>
      </c>
      <c r="AY126" s="18" t="s">
        <v>144</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152</v>
      </c>
      <c r="BM126" s="224" t="s">
        <v>463</v>
      </c>
    </row>
    <row r="127" spans="1:65" s="2" customFormat="1" ht="16.5" customHeight="1">
      <c r="A127" s="39"/>
      <c r="B127" s="40"/>
      <c r="C127" s="213" t="s">
        <v>449</v>
      </c>
      <c r="D127" s="213" t="s">
        <v>147</v>
      </c>
      <c r="E127" s="214" t="s">
        <v>1070</v>
      </c>
      <c r="F127" s="215" t="s">
        <v>1071</v>
      </c>
      <c r="G127" s="216" t="s">
        <v>382</v>
      </c>
      <c r="H127" s="217">
        <v>100</v>
      </c>
      <c r="I127" s="218"/>
      <c r="J127" s="219">
        <f>ROUND(I127*H127,2)</f>
        <v>0</v>
      </c>
      <c r="K127" s="215" t="s">
        <v>19</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152</v>
      </c>
      <c r="AT127" s="224" t="s">
        <v>147</v>
      </c>
      <c r="AU127" s="224" t="s">
        <v>79</v>
      </c>
      <c r="AY127" s="18" t="s">
        <v>144</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152</v>
      </c>
      <c r="BM127" s="224" t="s">
        <v>466</v>
      </c>
    </row>
    <row r="128" spans="1:65" s="2" customFormat="1" ht="16.5" customHeight="1">
      <c r="A128" s="39"/>
      <c r="B128" s="40"/>
      <c r="C128" s="213" t="s">
        <v>409</v>
      </c>
      <c r="D128" s="213" t="s">
        <v>147</v>
      </c>
      <c r="E128" s="214" t="s">
        <v>1072</v>
      </c>
      <c r="F128" s="215" t="s">
        <v>1073</v>
      </c>
      <c r="G128" s="216" t="s">
        <v>998</v>
      </c>
      <c r="H128" s="217">
        <v>1</v>
      </c>
      <c r="I128" s="218"/>
      <c r="J128" s="219">
        <f>ROUND(I128*H128,2)</f>
        <v>0</v>
      </c>
      <c r="K128" s="215" t="s">
        <v>19</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152</v>
      </c>
      <c r="AT128" s="224" t="s">
        <v>147</v>
      </c>
      <c r="AU128" s="224" t="s">
        <v>79</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152</v>
      </c>
      <c r="BM128" s="224" t="s">
        <v>472</v>
      </c>
    </row>
    <row r="129" spans="1:63" s="12" customFormat="1" ht="25.9" customHeight="1">
      <c r="A129" s="12"/>
      <c r="B129" s="197"/>
      <c r="C129" s="198"/>
      <c r="D129" s="199" t="s">
        <v>70</v>
      </c>
      <c r="E129" s="200" t="s">
        <v>1017</v>
      </c>
      <c r="F129" s="200" t="s">
        <v>1074</v>
      </c>
      <c r="G129" s="198"/>
      <c r="H129" s="198"/>
      <c r="I129" s="201"/>
      <c r="J129" s="202">
        <f>BK129</f>
        <v>0</v>
      </c>
      <c r="K129" s="198"/>
      <c r="L129" s="203"/>
      <c r="M129" s="204"/>
      <c r="N129" s="205"/>
      <c r="O129" s="205"/>
      <c r="P129" s="206">
        <f>SUM(P130:P145)</f>
        <v>0</v>
      </c>
      <c r="Q129" s="205"/>
      <c r="R129" s="206">
        <f>SUM(R130:R145)</f>
        <v>0</v>
      </c>
      <c r="S129" s="205"/>
      <c r="T129" s="207">
        <f>SUM(T130:T145)</f>
        <v>0</v>
      </c>
      <c r="U129" s="12"/>
      <c r="V129" s="12"/>
      <c r="W129" s="12"/>
      <c r="X129" s="12"/>
      <c r="Y129" s="12"/>
      <c r="Z129" s="12"/>
      <c r="AA129" s="12"/>
      <c r="AB129" s="12"/>
      <c r="AC129" s="12"/>
      <c r="AD129" s="12"/>
      <c r="AE129" s="12"/>
      <c r="AR129" s="208" t="s">
        <v>79</v>
      </c>
      <c r="AT129" s="209" t="s">
        <v>70</v>
      </c>
      <c r="AU129" s="209" t="s">
        <v>71</v>
      </c>
      <c r="AY129" s="208" t="s">
        <v>144</v>
      </c>
      <c r="BK129" s="210">
        <f>SUM(BK130:BK145)</f>
        <v>0</v>
      </c>
    </row>
    <row r="130" spans="1:65" s="2" customFormat="1" ht="16.5" customHeight="1">
      <c r="A130" s="39"/>
      <c r="B130" s="40"/>
      <c r="C130" s="213" t="s">
        <v>455</v>
      </c>
      <c r="D130" s="213" t="s">
        <v>147</v>
      </c>
      <c r="E130" s="214" t="s">
        <v>1075</v>
      </c>
      <c r="F130" s="215" t="s">
        <v>1076</v>
      </c>
      <c r="G130" s="216" t="s">
        <v>237</v>
      </c>
      <c r="H130" s="217">
        <v>250</v>
      </c>
      <c r="I130" s="218"/>
      <c r="J130" s="219">
        <f>ROUND(I130*H130,2)</f>
        <v>0</v>
      </c>
      <c r="K130" s="215" t="s">
        <v>19</v>
      </c>
      <c r="L130" s="45"/>
      <c r="M130" s="220" t="s">
        <v>19</v>
      </c>
      <c r="N130" s="221" t="s">
        <v>42</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152</v>
      </c>
      <c r="AT130" s="224" t="s">
        <v>147</v>
      </c>
      <c r="AU130" s="224" t="s">
        <v>79</v>
      </c>
      <c r="AY130" s="18" t="s">
        <v>144</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152</v>
      </c>
      <c r="BM130" s="224" t="s">
        <v>474</v>
      </c>
    </row>
    <row r="131" spans="1:65" s="2" customFormat="1" ht="16.5" customHeight="1">
      <c r="A131" s="39"/>
      <c r="B131" s="40"/>
      <c r="C131" s="213" t="s">
        <v>412</v>
      </c>
      <c r="D131" s="213" t="s">
        <v>147</v>
      </c>
      <c r="E131" s="214" t="s">
        <v>1077</v>
      </c>
      <c r="F131" s="215" t="s">
        <v>1078</v>
      </c>
      <c r="G131" s="216" t="s">
        <v>237</v>
      </c>
      <c r="H131" s="217">
        <v>550</v>
      </c>
      <c r="I131" s="218"/>
      <c r="J131" s="219">
        <f>ROUND(I131*H131,2)</f>
        <v>0</v>
      </c>
      <c r="K131" s="215" t="s">
        <v>19</v>
      </c>
      <c r="L131" s="45"/>
      <c r="M131" s="220" t="s">
        <v>19</v>
      </c>
      <c r="N131" s="221" t="s">
        <v>42</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152</v>
      </c>
      <c r="AT131" s="224" t="s">
        <v>147</v>
      </c>
      <c r="AU131" s="224" t="s">
        <v>79</v>
      </c>
      <c r="AY131" s="18" t="s">
        <v>144</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152</v>
      </c>
      <c r="BM131" s="224" t="s">
        <v>477</v>
      </c>
    </row>
    <row r="132" spans="1:65" s="2" customFormat="1" ht="16.5" customHeight="1">
      <c r="A132" s="39"/>
      <c r="B132" s="40"/>
      <c r="C132" s="213" t="s">
        <v>462</v>
      </c>
      <c r="D132" s="213" t="s">
        <v>147</v>
      </c>
      <c r="E132" s="214" t="s">
        <v>1079</v>
      </c>
      <c r="F132" s="215" t="s">
        <v>1080</v>
      </c>
      <c r="G132" s="216" t="s">
        <v>237</v>
      </c>
      <c r="H132" s="217">
        <v>800</v>
      </c>
      <c r="I132" s="218"/>
      <c r="J132" s="219">
        <f>ROUND(I132*H132,2)</f>
        <v>0</v>
      </c>
      <c r="K132" s="215" t="s">
        <v>19</v>
      </c>
      <c r="L132" s="45"/>
      <c r="M132" s="220" t="s">
        <v>19</v>
      </c>
      <c r="N132" s="221" t="s">
        <v>42</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152</v>
      </c>
      <c r="AT132" s="224" t="s">
        <v>147</v>
      </c>
      <c r="AU132" s="224" t="s">
        <v>79</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152</v>
      </c>
      <c r="BM132" s="224" t="s">
        <v>483</v>
      </c>
    </row>
    <row r="133" spans="1:65" s="2" customFormat="1" ht="16.5" customHeight="1">
      <c r="A133" s="39"/>
      <c r="B133" s="40"/>
      <c r="C133" s="213" t="s">
        <v>416</v>
      </c>
      <c r="D133" s="213" t="s">
        <v>147</v>
      </c>
      <c r="E133" s="214" t="s">
        <v>1081</v>
      </c>
      <c r="F133" s="215" t="s">
        <v>1082</v>
      </c>
      <c r="G133" s="216" t="s">
        <v>237</v>
      </c>
      <c r="H133" s="217">
        <v>6000</v>
      </c>
      <c r="I133" s="218"/>
      <c r="J133" s="219">
        <f>ROUND(I133*H133,2)</f>
        <v>0</v>
      </c>
      <c r="K133" s="215" t="s">
        <v>19</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152</v>
      </c>
      <c r="AT133" s="224" t="s">
        <v>147</v>
      </c>
      <c r="AU133" s="224" t="s">
        <v>79</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152</v>
      </c>
      <c r="BM133" s="224" t="s">
        <v>485</v>
      </c>
    </row>
    <row r="134" spans="1:65" s="2" customFormat="1" ht="16.5" customHeight="1">
      <c r="A134" s="39"/>
      <c r="B134" s="40"/>
      <c r="C134" s="213" t="s">
        <v>467</v>
      </c>
      <c r="D134" s="213" t="s">
        <v>147</v>
      </c>
      <c r="E134" s="214" t="s">
        <v>1083</v>
      </c>
      <c r="F134" s="215" t="s">
        <v>1084</v>
      </c>
      <c r="G134" s="216" t="s">
        <v>237</v>
      </c>
      <c r="H134" s="217">
        <v>200</v>
      </c>
      <c r="I134" s="218"/>
      <c r="J134" s="219">
        <f>ROUND(I134*H134,2)</f>
        <v>0</v>
      </c>
      <c r="K134" s="215" t="s">
        <v>19</v>
      </c>
      <c r="L134" s="45"/>
      <c r="M134" s="220" t="s">
        <v>19</v>
      </c>
      <c r="N134" s="221" t="s">
        <v>42</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152</v>
      </c>
      <c r="AT134" s="224" t="s">
        <v>147</v>
      </c>
      <c r="AU134" s="224" t="s">
        <v>79</v>
      </c>
      <c r="AY134" s="18" t="s">
        <v>144</v>
      </c>
      <c r="BE134" s="225">
        <f>IF(N134="základní",J134,0)</f>
        <v>0</v>
      </c>
      <c r="BF134" s="225">
        <f>IF(N134="snížená",J134,0)</f>
        <v>0</v>
      </c>
      <c r="BG134" s="225">
        <f>IF(N134="zákl. přenesená",J134,0)</f>
        <v>0</v>
      </c>
      <c r="BH134" s="225">
        <f>IF(N134="sníž. přenesená",J134,0)</f>
        <v>0</v>
      </c>
      <c r="BI134" s="225">
        <f>IF(N134="nulová",J134,0)</f>
        <v>0</v>
      </c>
      <c r="BJ134" s="18" t="s">
        <v>79</v>
      </c>
      <c r="BK134" s="225">
        <f>ROUND(I134*H134,2)</f>
        <v>0</v>
      </c>
      <c r="BL134" s="18" t="s">
        <v>152</v>
      </c>
      <c r="BM134" s="224" t="s">
        <v>488</v>
      </c>
    </row>
    <row r="135" spans="1:65" s="2" customFormat="1" ht="16.5" customHeight="1">
      <c r="A135" s="39"/>
      <c r="B135" s="40"/>
      <c r="C135" s="213" t="s">
        <v>424</v>
      </c>
      <c r="D135" s="213" t="s">
        <v>147</v>
      </c>
      <c r="E135" s="214" t="s">
        <v>1085</v>
      </c>
      <c r="F135" s="215" t="s">
        <v>1086</v>
      </c>
      <c r="G135" s="216" t="s">
        <v>237</v>
      </c>
      <c r="H135" s="217">
        <v>250</v>
      </c>
      <c r="I135" s="218"/>
      <c r="J135" s="219">
        <f>ROUND(I135*H135,2)</f>
        <v>0</v>
      </c>
      <c r="K135" s="215" t="s">
        <v>19</v>
      </c>
      <c r="L135" s="45"/>
      <c r="M135" s="220" t="s">
        <v>19</v>
      </c>
      <c r="N135" s="221" t="s">
        <v>42</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152</v>
      </c>
      <c r="AT135" s="224" t="s">
        <v>147</v>
      </c>
      <c r="AU135" s="224" t="s">
        <v>79</v>
      </c>
      <c r="AY135" s="18" t="s">
        <v>144</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152</v>
      </c>
      <c r="BM135" s="224" t="s">
        <v>1087</v>
      </c>
    </row>
    <row r="136" spans="1:65" s="2" customFormat="1" ht="16.5" customHeight="1">
      <c r="A136" s="39"/>
      <c r="B136" s="40"/>
      <c r="C136" s="213" t="s">
        <v>473</v>
      </c>
      <c r="D136" s="213" t="s">
        <v>147</v>
      </c>
      <c r="E136" s="214" t="s">
        <v>1088</v>
      </c>
      <c r="F136" s="215" t="s">
        <v>1089</v>
      </c>
      <c r="G136" s="216" t="s">
        <v>237</v>
      </c>
      <c r="H136" s="217">
        <v>150</v>
      </c>
      <c r="I136" s="218"/>
      <c r="J136" s="219">
        <f>ROUND(I136*H136,2)</f>
        <v>0</v>
      </c>
      <c r="K136" s="215" t="s">
        <v>19</v>
      </c>
      <c r="L136" s="45"/>
      <c r="M136" s="220" t="s">
        <v>19</v>
      </c>
      <c r="N136" s="221" t="s">
        <v>42</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152</v>
      </c>
      <c r="AT136" s="224" t="s">
        <v>147</v>
      </c>
      <c r="AU136" s="224" t="s">
        <v>79</v>
      </c>
      <c r="AY136" s="18" t="s">
        <v>144</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152</v>
      </c>
      <c r="BM136" s="224" t="s">
        <v>1090</v>
      </c>
    </row>
    <row r="137" spans="1:65" s="2" customFormat="1" ht="16.5" customHeight="1">
      <c r="A137" s="39"/>
      <c r="B137" s="40"/>
      <c r="C137" s="213" t="s">
        <v>427</v>
      </c>
      <c r="D137" s="213" t="s">
        <v>147</v>
      </c>
      <c r="E137" s="214" t="s">
        <v>1091</v>
      </c>
      <c r="F137" s="215" t="s">
        <v>1092</v>
      </c>
      <c r="G137" s="216" t="s">
        <v>237</v>
      </c>
      <c r="H137" s="217">
        <v>100</v>
      </c>
      <c r="I137" s="218"/>
      <c r="J137" s="219">
        <f>ROUND(I137*H137,2)</f>
        <v>0</v>
      </c>
      <c r="K137" s="215" t="s">
        <v>19</v>
      </c>
      <c r="L137" s="45"/>
      <c r="M137" s="220" t="s">
        <v>19</v>
      </c>
      <c r="N137" s="221" t="s">
        <v>42</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152</v>
      </c>
      <c r="AT137" s="224" t="s">
        <v>147</v>
      </c>
      <c r="AU137" s="224" t="s">
        <v>79</v>
      </c>
      <c r="AY137" s="18" t="s">
        <v>144</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152</v>
      </c>
      <c r="BM137" s="224" t="s">
        <v>493</v>
      </c>
    </row>
    <row r="138" spans="1:65" s="2" customFormat="1" ht="16.5" customHeight="1">
      <c r="A138" s="39"/>
      <c r="B138" s="40"/>
      <c r="C138" s="213" t="s">
        <v>479</v>
      </c>
      <c r="D138" s="213" t="s">
        <v>147</v>
      </c>
      <c r="E138" s="214" t="s">
        <v>1093</v>
      </c>
      <c r="F138" s="215" t="s">
        <v>1094</v>
      </c>
      <c r="G138" s="216" t="s">
        <v>237</v>
      </c>
      <c r="H138" s="217">
        <v>120</v>
      </c>
      <c r="I138" s="218"/>
      <c r="J138" s="219">
        <f>ROUND(I138*H138,2)</f>
        <v>0</v>
      </c>
      <c r="K138" s="215" t="s">
        <v>19</v>
      </c>
      <c r="L138" s="45"/>
      <c r="M138" s="220" t="s">
        <v>19</v>
      </c>
      <c r="N138" s="221" t="s">
        <v>42</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152</v>
      </c>
      <c r="AT138" s="224" t="s">
        <v>147</v>
      </c>
      <c r="AU138" s="224" t="s">
        <v>79</v>
      </c>
      <c r="AY138" s="18" t="s">
        <v>144</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152</v>
      </c>
      <c r="BM138" s="224" t="s">
        <v>1095</v>
      </c>
    </row>
    <row r="139" spans="1:65" s="2" customFormat="1" ht="16.5" customHeight="1">
      <c r="A139" s="39"/>
      <c r="B139" s="40"/>
      <c r="C139" s="213" t="s">
        <v>429</v>
      </c>
      <c r="D139" s="213" t="s">
        <v>147</v>
      </c>
      <c r="E139" s="214" t="s">
        <v>1096</v>
      </c>
      <c r="F139" s="215" t="s">
        <v>1097</v>
      </c>
      <c r="G139" s="216" t="s">
        <v>237</v>
      </c>
      <c r="H139" s="217">
        <v>500</v>
      </c>
      <c r="I139" s="218"/>
      <c r="J139" s="219">
        <f>ROUND(I139*H139,2)</f>
        <v>0</v>
      </c>
      <c r="K139" s="215" t="s">
        <v>19</v>
      </c>
      <c r="L139" s="45"/>
      <c r="M139" s="220" t="s">
        <v>19</v>
      </c>
      <c r="N139" s="221" t="s">
        <v>42</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152</v>
      </c>
      <c r="AT139" s="224" t="s">
        <v>147</v>
      </c>
      <c r="AU139" s="224" t="s">
        <v>79</v>
      </c>
      <c r="AY139" s="18" t="s">
        <v>144</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152</v>
      </c>
      <c r="BM139" s="224" t="s">
        <v>1098</v>
      </c>
    </row>
    <row r="140" spans="1:65" s="2" customFormat="1" ht="16.5" customHeight="1">
      <c r="A140" s="39"/>
      <c r="B140" s="40"/>
      <c r="C140" s="213" t="s">
        <v>484</v>
      </c>
      <c r="D140" s="213" t="s">
        <v>147</v>
      </c>
      <c r="E140" s="214" t="s">
        <v>1099</v>
      </c>
      <c r="F140" s="215" t="s">
        <v>1100</v>
      </c>
      <c r="G140" s="216" t="s">
        <v>237</v>
      </c>
      <c r="H140" s="217">
        <v>900</v>
      </c>
      <c r="I140" s="218"/>
      <c r="J140" s="219">
        <f>ROUND(I140*H140,2)</f>
        <v>0</v>
      </c>
      <c r="K140" s="215" t="s">
        <v>19</v>
      </c>
      <c r="L140" s="45"/>
      <c r="M140" s="220" t="s">
        <v>19</v>
      </c>
      <c r="N140" s="221" t="s">
        <v>42</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152</v>
      </c>
      <c r="AT140" s="224" t="s">
        <v>147</v>
      </c>
      <c r="AU140" s="224" t="s">
        <v>79</v>
      </c>
      <c r="AY140" s="18" t="s">
        <v>144</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152</v>
      </c>
      <c r="BM140" s="224" t="s">
        <v>495</v>
      </c>
    </row>
    <row r="141" spans="1:65" s="2" customFormat="1" ht="16.5" customHeight="1">
      <c r="A141" s="39"/>
      <c r="B141" s="40"/>
      <c r="C141" s="213" t="s">
        <v>432</v>
      </c>
      <c r="D141" s="213" t="s">
        <v>147</v>
      </c>
      <c r="E141" s="214" t="s">
        <v>1101</v>
      </c>
      <c r="F141" s="215" t="s">
        <v>1102</v>
      </c>
      <c r="G141" s="216" t="s">
        <v>237</v>
      </c>
      <c r="H141" s="217">
        <v>240</v>
      </c>
      <c r="I141" s="218"/>
      <c r="J141" s="219">
        <f>ROUND(I141*H141,2)</f>
        <v>0</v>
      </c>
      <c r="K141" s="215" t="s">
        <v>19</v>
      </c>
      <c r="L141" s="45"/>
      <c r="M141" s="220" t="s">
        <v>19</v>
      </c>
      <c r="N141" s="221" t="s">
        <v>42</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152</v>
      </c>
      <c r="AT141" s="224" t="s">
        <v>147</v>
      </c>
      <c r="AU141" s="224" t="s">
        <v>79</v>
      </c>
      <c r="AY141" s="18" t="s">
        <v>144</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152</v>
      </c>
      <c r="BM141" s="224" t="s">
        <v>1103</v>
      </c>
    </row>
    <row r="142" spans="1:65" s="2" customFormat="1" ht="16.5" customHeight="1">
      <c r="A142" s="39"/>
      <c r="B142" s="40"/>
      <c r="C142" s="213" t="s">
        <v>490</v>
      </c>
      <c r="D142" s="213" t="s">
        <v>147</v>
      </c>
      <c r="E142" s="214" t="s">
        <v>1104</v>
      </c>
      <c r="F142" s="215" t="s">
        <v>1105</v>
      </c>
      <c r="G142" s="216" t="s">
        <v>237</v>
      </c>
      <c r="H142" s="217">
        <v>200</v>
      </c>
      <c r="I142" s="218"/>
      <c r="J142" s="219">
        <f>ROUND(I142*H142,2)</f>
        <v>0</v>
      </c>
      <c r="K142" s="215" t="s">
        <v>19</v>
      </c>
      <c r="L142" s="45"/>
      <c r="M142" s="220" t="s">
        <v>19</v>
      </c>
      <c r="N142" s="221" t="s">
        <v>42</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152</v>
      </c>
      <c r="AT142" s="224" t="s">
        <v>147</v>
      </c>
      <c r="AU142" s="224" t="s">
        <v>79</v>
      </c>
      <c r="AY142" s="18" t="s">
        <v>144</v>
      </c>
      <c r="BE142" s="225">
        <f>IF(N142="základní",J142,0)</f>
        <v>0</v>
      </c>
      <c r="BF142" s="225">
        <f>IF(N142="snížená",J142,0)</f>
        <v>0</v>
      </c>
      <c r="BG142" s="225">
        <f>IF(N142="zákl. přenesená",J142,0)</f>
        <v>0</v>
      </c>
      <c r="BH142" s="225">
        <f>IF(N142="sníž. přenesená",J142,0)</f>
        <v>0</v>
      </c>
      <c r="BI142" s="225">
        <f>IF(N142="nulová",J142,0)</f>
        <v>0</v>
      </c>
      <c r="BJ142" s="18" t="s">
        <v>79</v>
      </c>
      <c r="BK142" s="225">
        <f>ROUND(I142*H142,2)</f>
        <v>0</v>
      </c>
      <c r="BL142" s="18" t="s">
        <v>152</v>
      </c>
      <c r="BM142" s="224" t="s">
        <v>1106</v>
      </c>
    </row>
    <row r="143" spans="1:65" s="2" customFormat="1" ht="16.5" customHeight="1">
      <c r="A143" s="39"/>
      <c r="B143" s="40"/>
      <c r="C143" s="213" t="s">
        <v>338</v>
      </c>
      <c r="D143" s="213" t="s">
        <v>147</v>
      </c>
      <c r="E143" s="214" t="s">
        <v>1107</v>
      </c>
      <c r="F143" s="215" t="s">
        <v>1108</v>
      </c>
      <c r="G143" s="216" t="s">
        <v>237</v>
      </c>
      <c r="H143" s="217">
        <v>500</v>
      </c>
      <c r="I143" s="218"/>
      <c r="J143" s="219">
        <f>ROUND(I143*H143,2)</f>
        <v>0</v>
      </c>
      <c r="K143" s="215" t="s">
        <v>19</v>
      </c>
      <c r="L143" s="45"/>
      <c r="M143" s="220" t="s">
        <v>19</v>
      </c>
      <c r="N143" s="221" t="s">
        <v>42</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152</v>
      </c>
      <c r="AT143" s="224" t="s">
        <v>147</v>
      </c>
      <c r="AU143" s="224" t="s">
        <v>79</v>
      </c>
      <c r="AY143" s="18" t="s">
        <v>144</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152</v>
      </c>
      <c r="BM143" s="224" t="s">
        <v>343</v>
      </c>
    </row>
    <row r="144" spans="1:65" s="2" customFormat="1" ht="16.5" customHeight="1">
      <c r="A144" s="39"/>
      <c r="B144" s="40"/>
      <c r="C144" s="213" t="s">
        <v>496</v>
      </c>
      <c r="D144" s="213" t="s">
        <v>147</v>
      </c>
      <c r="E144" s="214" t="s">
        <v>1109</v>
      </c>
      <c r="F144" s="215" t="s">
        <v>1110</v>
      </c>
      <c r="G144" s="216" t="s">
        <v>237</v>
      </c>
      <c r="H144" s="217">
        <v>200</v>
      </c>
      <c r="I144" s="218"/>
      <c r="J144" s="219">
        <f>ROUND(I144*H144,2)</f>
        <v>0</v>
      </c>
      <c r="K144" s="215" t="s">
        <v>19</v>
      </c>
      <c r="L144" s="45"/>
      <c r="M144" s="220" t="s">
        <v>19</v>
      </c>
      <c r="N144" s="221" t="s">
        <v>42</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152</v>
      </c>
      <c r="AT144" s="224" t="s">
        <v>147</v>
      </c>
      <c r="AU144" s="224" t="s">
        <v>79</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152</v>
      </c>
      <c r="BM144" s="224" t="s">
        <v>501</v>
      </c>
    </row>
    <row r="145" spans="1:65" s="2" customFormat="1" ht="16.5" customHeight="1">
      <c r="A145" s="39"/>
      <c r="B145" s="40"/>
      <c r="C145" s="213" t="s">
        <v>435</v>
      </c>
      <c r="D145" s="213" t="s">
        <v>147</v>
      </c>
      <c r="E145" s="214" t="s">
        <v>1111</v>
      </c>
      <c r="F145" s="215" t="s">
        <v>1112</v>
      </c>
      <c r="G145" s="216" t="s">
        <v>237</v>
      </c>
      <c r="H145" s="217">
        <v>12</v>
      </c>
      <c r="I145" s="218"/>
      <c r="J145" s="219">
        <f>ROUND(I145*H145,2)</f>
        <v>0</v>
      </c>
      <c r="K145" s="215" t="s">
        <v>19</v>
      </c>
      <c r="L145" s="45"/>
      <c r="M145" s="220" t="s">
        <v>19</v>
      </c>
      <c r="N145" s="221" t="s">
        <v>42</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152</v>
      </c>
      <c r="AT145" s="224" t="s">
        <v>147</v>
      </c>
      <c r="AU145" s="224" t="s">
        <v>79</v>
      </c>
      <c r="AY145" s="18" t="s">
        <v>144</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152</v>
      </c>
      <c r="BM145" s="224" t="s">
        <v>503</v>
      </c>
    </row>
    <row r="146" spans="1:63" s="12" customFormat="1" ht="25.9" customHeight="1">
      <c r="A146" s="12"/>
      <c r="B146" s="197"/>
      <c r="C146" s="198"/>
      <c r="D146" s="199" t="s">
        <v>70</v>
      </c>
      <c r="E146" s="200" t="s">
        <v>1113</v>
      </c>
      <c r="F146" s="200" t="s">
        <v>1114</v>
      </c>
      <c r="G146" s="198"/>
      <c r="H146" s="198"/>
      <c r="I146" s="201"/>
      <c r="J146" s="202">
        <f>BK146</f>
        <v>0</v>
      </c>
      <c r="K146" s="198"/>
      <c r="L146" s="203"/>
      <c r="M146" s="204"/>
      <c r="N146" s="205"/>
      <c r="O146" s="205"/>
      <c r="P146" s="206">
        <f>SUM(P147:P148)</f>
        <v>0</v>
      </c>
      <c r="Q146" s="205"/>
      <c r="R146" s="206">
        <f>SUM(R147:R148)</f>
        <v>0</v>
      </c>
      <c r="S146" s="205"/>
      <c r="T146" s="207">
        <f>SUM(T147:T148)</f>
        <v>0</v>
      </c>
      <c r="U146" s="12"/>
      <c r="V146" s="12"/>
      <c r="W146" s="12"/>
      <c r="X146" s="12"/>
      <c r="Y146" s="12"/>
      <c r="Z146" s="12"/>
      <c r="AA146" s="12"/>
      <c r="AB146" s="12"/>
      <c r="AC146" s="12"/>
      <c r="AD146" s="12"/>
      <c r="AE146" s="12"/>
      <c r="AR146" s="208" t="s">
        <v>79</v>
      </c>
      <c r="AT146" s="209" t="s">
        <v>70</v>
      </c>
      <c r="AU146" s="209" t="s">
        <v>71</v>
      </c>
      <c r="AY146" s="208" t="s">
        <v>144</v>
      </c>
      <c r="BK146" s="210">
        <f>SUM(BK147:BK148)</f>
        <v>0</v>
      </c>
    </row>
    <row r="147" spans="1:65" s="2" customFormat="1" ht="16.5" customHeight="1">
      <c r="A147" s="39"/>
      <c r="B147" s="40"/>
      <c r="C147" s="213" t="s">
        <v>502</v>
      </c>
      <c r="D147" s="213" t="s">
        <v>147</v>
      </c>
      <c r="E147" s="214" t="s">
        <v>1115</v>
      </c>
      <c r="F147" s="215" t="s">
        <v>1116</v>
      </c>
      <c r="G147" s="216" t="s">
        <v>382</v>
      </c>
      <c r="H147" s="217">
        <v>1</v>
      </c>
      <c r="I147" s="218"/>
      <c r="J147" s="219">
        <f>ROUND(I147*H147,2)</f>
        <v>0</v>
      </c>
      <c r="K147" s="215" t="s">
        <v>19</v>
      </c>
      <c r="L147" s="45"/>
      <c r="M147" s="220" t="s">
        <v>19</v>
      </c>
      <c r="N147" s="221" t="s">
        <v>42</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152</v>
      </c>
      <c r="AT147" s="224" t="s">
        <v>147</v>
      </c>
      <c r="AU147" s="224" t="s">
        <v>79</v>
      </c>
      <c r="AY147" s="18" t="s">
        <v>144</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152</v>
      </c>
      <c r="BM147" s="224" t="s">
        <v>507</v>
      </c>
    </row>
    <row r="148" spans="1:65" s="2" customFormat="1" ht="16.5" customHeight="1">
      <c r="A148" s="39"/>
      <c r="B148" s="40"/>
      <c r="C148" s="213" t="s">
        <v>438</v>
      </c>
      <c r="D148" s="213" t="s">
        <v>147</v>
      </c>
      <c r="E148" s="214" t="s">
        <v>1117</v>
      </c>
      <c r="F148" s="215" t="s">
        <v>1118</v>
      </c>
      <c r="G148" s="216" t="s">
        <v>382</v>
      </c>
      <c r="H148" s="217">
        <v>1</v>
      </c>
      <c r="I148" s="218"/>
      <c r="J148" s="219">
        <f>ROUND(I148*H148,2)</f>
        <v>0</v>
      </c>
      <c r="K148" s="215" t="s">
        <v>19</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152</v>
      </c>
      <c r="AT148" s="224" t="s">
        <v>147</v>
      </c>
      <c r="AU148" s="224" t="s">
        <v>79</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511</v>
      </c>
    </row>
    <row r="149" spans="1:63" s="12" customFormat="1" ht="25.9" customHeight="1">
      <c r="A149" s="12"/>
      <c r="B149" s="197"/>
      <c r="C149" s="198"/>
      <c r="D149" s="199" t="s">
        <v>70</v>
      </c>
      <c r="E149" s="200" t="s">
        <v>329</v>
      </c>
      <c r="F149" s="200" t="s">
        <v>330</v>
      </c>
      <c r="G149" s="198"/>
      <c r="H149" s="198"/>
      <c r="I149" s="201"/>
      <c r="J149" s="202">
        <f>BK149</f>
        <v>0</v>
      </c>
      <c r="K149" s="198"/>
      <c r="L149" s="203"/>
      <c r="M149" s="204"/>
      <c r="N149" s="205"/>
      <c r="O149" s="205"/>
      <c r="P149" s="206">
        <f>SUM(P150:P152)</f>
        <v>0</v>
      </c>
      <c r="Q149" s="205"/>
      <c r="R149" s="206">
        <f>SUM(R150:R152)</f>
        <v>0</v>
      </c>
      <c r="S149" s="205"/>
      <c r="T149" s="207">
        <f>SUM(T150:T152)</f>
        <v>0</v>
      </c>
      <c r="U149" s="12"/>
      <c r="V149" s="12"/>
      <c r="W149" s="12"/>
      <c r="X149" s="12"/>
      <c r="Y149" s="12"/>
      <c r="Z149" s="12"/>
      <c r="AA149" s="12"/>
      <c r="AB149" s="12"/>
      <c r="AC149" s="12"/>
      <c r="AD149" s="12"/>
      <c r="AE149" s="12"/>
      <c r="AR149" s="208" t="s">
        <v>152</v>
      </c>
      <c r="AT149" s="209" t="s">
        <v>70</v>
      </c>
      <c r="AU149" s="209" t="s">
        <v>71</v>
      </c>
      <c r="AY149" s="208" t="s">
        <v>144</v>
      </c>
      <c r="BK149" s="210">
        <f>SUM(BK150:BK152)</f>
        <v>0</v>
      </c>
    </row>
    <row r="150" spans="1:65" s="2" customFormat="1" ht="16.5" customHeight="1">
      <c r="A150" s="39"/>
      <c r="B150" s="40"/>
      <c r="C150" s="213" t="s">
        <v>508</v>
      </c>
      <c r="D150" s="213" t="s">
        <v>147</v>
      </c>
      <c r="E150" s="214" t="s">
        <v>332</v>
      </c>
      <c r="F150" s="215" t="s">
        <v>1119</v>
      </c>
      <c r="G150" s="216" t="s">
        <v>1120</v>
      </c>
      <c r="H150" s="217">
        <v>1</v>
      </c>
      <c r="I150" s="218"/>
      <c r="J150" s="219">
        <f>ROUND(I150*H150,2)</f>
        <v>0</v>
      </c>
      <c r="K150" s="215" t="s">
        <v>19</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336</v>
      </c>
      <c r="AT150" s="224" t="s">
        <v>147</v>
      </c>
      <c r="AU150" s="224" t="s">
        <v>79</v>
      </c>
      <c r="AY150" s="18" t="s">
        <v>144</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336</v>
      </c>
      <c r="BM150" s="224" t="s">
        <v>1121</v>
      </c>
    </row>
    <row r="151" spans="1:65" s="2" customFormat="1" ht="16.5" customHeight="1">
      <c r="A151" s="39"/>
      <c r="B151" s="40"/>
      <c r="C151" s="213" t="s">
        <v>440</v>
      </c>
      <c r="D151" s="213" t="s">
        <v>147</v>
      </c>
      <c r="E151" s="214" t="s">
        <v>340</v>
      </c>
      <c r="F151" s="215" t="s">
        <v>764</v>
      </c>
      <c r="G151" s="216" t="s">
        <v>1120</v>
      </c>
      <c r="H151" s="217">
        <v>1</v>
      </c>
      <c r="I151" s="218"/>
      <c r="J151" s="219">
        <f>ROUND(I151*H151,2)</f>
        <v>0</v>
      </c>
      <c r="K151" s="215" t="s">
        <v>19</v>
      </c>
      <c r="L151" s="45"/>
      <c r="M151" s="220" t="s">
        <v>19</v>
      </c>
      <c r="N151" s="221" t="s">
        <v>42</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336</v>
      </c>
      <c r="AT151" s="224" t="s">
        <v>147</v>
      </c>
      <c r="AU151" s="224" t="s">
        <v>79</v>
      </c>
      <c r="AY151" s="18" t="s">
        <v>144</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336</v>
      </c>
      <c r="BM151" s="224" t="s">
        <v>1122</v>
      </c>
    </row>
    <row r="152" spans="1:65" s="2" customFormat="1" ht="16.5" customHeight="1">
      <c r="A152" s="39"/>
      <c r="B152" s="40"/>
      <c r="C152" s="213" t="s">
        <v>515</v>
      </c>
      <c r="D152" s="213" t="s">
        <v>147</v>
      </c>
      <c r="E152" s="214" t="s">
        <v>1123</v>
      </c>
      <c r="F152" s="215" t="s">
        <v>1124</v>
      </c>
      <c r="G152" s="216" t="s">
        <v>1120</v>
      </c>
      <c r="H152" s="217">
        <v>1</v>
      </c>
      <c r="I152" s="218"/>
      <c r="J152" s="219">
        <f>ROUND(I152*H152,2)</f>
        <v>0</v>
      </c>
      <c r="K152" s="215" t="s">
        <v>19</v>
      </c>
      <c r="L152" s="45"/>
      <c r="M152" s="278" t="s">
        <v>19</v>
      </c>
      <c r="N152" s="279" t="s">
        <v>42</v>
      </c>
      <c r="O152" s="280"/>
      <c r="P152" s="281">
        <f>O152*H152</f>
        <v>0</v>
      </c>
      <c r="Q152" s="281">
        <v>0</v>
      </c>
      <c r="R152" s="281">
        <f>Q152*H152</f>
        <v>0</v>
      </c>
      <c r="S152" s="281">
        <v>0</v>
      </c>
      <c r="T152" s="282">
        <f>S152*H152</f>
        <v>0</v>
      </c>
      <c r="U152" s="39"/>
      <c r="V152" s="39"/>
      <c r="W152" s="39"/>
      <c r="X152" s="39"/>
      <c r="Y152" s="39"/>
      <c r="Z152" s="39"/>
      <c r="AA152" s="39"/>
      <c r="AB152" s="39"/>
      <c r="AC152" s="39"/>
      <c r="AD152" s="39"/>
      <c r="AE152" s="39"/>
      <c r="AR152" s="224" t="s">
        <v>336</v>
      </c>
      <c r="AT152" s="224" t="s">
        <v>147</v>
      </c>
      <c r="AU152" s="224" t="s">
        <v>79</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336</v>
      </c>
      <c r="BM152" s="224" t="s">
        <v>1125</v>
      </c>
    </row>
    <row r="153" spans="1:31" s="2" customFormat="1" ht="6.95" customHeight="1">
      <c r="A153" s="39"/>
      <c r="B153" s="60"/>
      <c r="C153" s="61"/>
      <c r="D153" s="61"/>
      <c r="E153" s="61"/>
      <c r="F153" s="61"/>
      <c r="G153" s="61"/>
      <c r="H153" s="61"/>
      <c r="I153" s="61"/>
      <c r="J153" s="61"/>
      <c r="K153" s="61"/>
      <c r="L153" s="45"/>
      <c r="M153" s="39"/>
      <c r="O153" s="39"/>
      <c r="P153" s="39"/>
      <c r="Q153" s="39"/>
      <c r="R153" s="39"/>
      <c r="S153" s="39"/>
      <c r="T153" s="39"/>
      <c r="U153" s="39"/>
      <c r="V153" s="39"/>
      <c r="W153" s="39"/>
      <c r="X153" s="39"/>
      <c r="Y153" s="39"/>
      <c r="Z153" s="39"/>
      <c r="AA153" s="39"/>
      <c r="AB153" s="39"/>
      <c r="AC153" s="39"/>
      <c r="AD153" s="39"/>
      <c r="AE153" s="39"/>
    </row>
  </sheetData>
  <sheetProtection password="CC35" sheet="1" objects="1" scenarios="1" formatColumns="0" formatRows="0" autoFilter="0"/>
  <autoFilter ref="C86:K152"/>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111</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Modernizace operačních sálů a výměna operačního technologického komplementu pavilonu A</v>
      </c>
      <c r="F7" s="143"/>
      <c r="G7" s="143"/>
      <c r="H7" s="143"/>
      <c r="L7" s="21"/>
    </row>
    <row r="8" spans="1:31" s="2" customFormat="1" ht="12" customHeight="1">
      <c r="A8" s="39"/>
      <c r="B8" s="45"/>
      <c r="C8" s="39"/>
      <c r="D8" s="143" t="s">
        <v>112</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1126</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26. 1. 2022</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tr">
        <f>IF('Rekapitulace stavby'!AN10="","",'Rekapitulace stavby'!AN10)</f>
        <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tr">
        <f>IF('Rekapitulace stavby'!E11="","",'Rekapitulace stavby'!E11)</f>
        <v>SZZ Krnov,p.o.,I.P.Pavlova 552/9, 794 01 Krnov</v>
      </c>
      <c r="F15" s="39"/>
      <c r="G15" s="39"/>
      <c r="H15" s="39"/>
      <c r="I15" s="143" t="s">
        <v>28</v>
      </c>
      <c r="J15" s="134" t="str">
        <f>IF('Rekapitulace stavby'!AN11="","",'Rekapitulace stavby'!AN11)</f>
        <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28</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stavby'!AN16="","",'Rekapitulace stavby'!AN16)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stavby'!E17="","",'Rekapitulace stavby'!E17)</f>
        <v>Janda &amp; Zezula architekti, tř.28 října 1639, FM</v>
      </c>
      <c r="F21" s="39"/>
      <c r="G21" s="39"/>
      <c r="H21" s="39"/>
      <c r="I21" s="143" t="s">
        <v>28</v>
      </c>
      <c r="J21" s="134" t="str">
        <f>IF('Rekapitulace stavby'!AN17="","",'Rekapitulace stavby'!AN17)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tr">
        <f>IF('Rekapitulace stavby'!AN19="","",'Rekapitulace stavby'!AN19)</f>
        <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43" t="s">
        <v>28</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37</v>
      </c>
      <c r="E30" s="39"/>
      <c r="F30" s="39"/>
      <c r="G30" s="39"/>
      <c r="H30" s="39"/>
      <c r="I30" s="39"/>
      <c r="J30" s="154">
        <f>ROUND(J90,2)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39</v>
      </c>
      <c r="G32" s="39"/>
      <c r="H32" s="39"/>
      <c r="I32" s="155" t="s">
        <v>38</v>
      </c>
      <c r="J32" s="155" t="s">
        <v>40</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41</v>
      </c>
      <c r="E33" s="143" t="s">
        <v>42</v>
      </c>
      <c r="F33" s="157">
        <f>ROUND((SUM(BE90:BE358)),2)</f>
        <v>0</v>
      </c>
      <c r="G33" s="39"/>
      <c r="H33" s="39"/>
      <c r="I33" s="158">
        <v>0.21</v>
      </c>
      <c r="J33" s="157">
        <f>ROUND(((SUM(BE90:BE358))*I33),2)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57">
        <f>ROUND((SUM(BF90:BF358)),2)</f>
        <v>0</v>
      </c>
      <c r="G34" s="39"/>
      <c r="H34" s="39"/>
      <c r="I34" s="158">
        <v>0.15</v>
      </c>
      <c r="J34" s="157">
        <f>ROUND(((SUM(BF90:BF358))*I34),2)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57">
        <f>ROUND((SUM(BG90:BG358)),2)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57">
        <f>ROUND((SUM(BH90:BH358)),2)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ROUND((SUM(BI90:BI358)),2)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47</v>
      </c>
      <c r="E39" s="161"/>
      <c r="F39" s="161"/>
      <c r="G39" s="162" t="s">
        <v>48</v>
      </c>
      <c r="H39" s="163" t="s">
        <v>49</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114</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Modernizace operačních sálů a výměna operačního technologického komplementu pavilonu A</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112</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03 - Úprava zařízení vzduchotechniky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26. 1. 2022</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SZZ Krnov,p.o.,I.P.Pavlova 552/9, 794 01 Krnov</v>
      </c>
      <c r="G54" s="41"/>
      <c r="H54" s="41"/>
      <c r="I54" s="33" t="s">
        <v>31</v>
      </c>
      <c r="J54" s="37" t="str">
        <f>E21</f>
        <v>Janda &amp; Zezula architekti, tř.28 října 1639, FM</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115</v>
      </c>
      <c r="D57" s="172"/>
      <c r="E57" s="172"/>
      <c r="F57" s="172"/>
      <c r="G57" s="172"/>
      <c r="H57" s="172"/>
      <c r="I57" s="172"/>
      <c r="J57" s="173" t="s">
        <v>116</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69</v>
      </c>
      <c r="D59" s="41"/>
      <c r="E59" s="41"/>
      <c r="F59" s="41"/>
      <c r="G59" s="41"/>
      <c r="H59" s="41"/>
      <c r="I59" s="41"/>
      <c r="J59" s="103">
        <f>J90</f>
        <v>0</v>
      </c>
      <c r="K59" s="41"/>
      <c r="L59" s="145"/>
      <c r="S59" s="39"/>
      <c r="T59" s="39"/>
      <c r="U59" s="39"/>
      <c r="V59" s="39"/>
      <c r="W59" s="39"/>
      <c r="X59" s="39"/>
      <c r="Y59" s="39"/>
      <c r="Z59" s="39"/>
      <c r="AA59" s="39"/>
      <c r="AB59" s="39"/>
      <c r="AC59" s="39"/>
      <c r="AD59" s="39"/>
      <c r="AE59" s="39"/>
      <c r="AU59" s="18" t="s">
        <v>117</v>
      </c>
    </row>
    <row r="60" spans="1:31" s="9" customFormat="1" ht="24.95" customHeight="1">
      <c r="A60" s="9"/>
      <c r="B60" s="175"/>
      <c r="C60" s="176"/>
      <c r="D60" s="177" t="s">
        <v>1127</v>
      </c>
      <c r="E60" s="178"/>
      <c r="F60" s="178"/>
      <c r="G60" s="178"/>
      <c r="H60" s="178"/>
      <c r="I60" s="178"/>
      <c r="J60" s="179">
        <f>J91</f>
        <v>0</v>
      </c>
      <c r="K60" s="176"/>
      <c r="L60" s="180"/>
      <c r="S60" s="9"/>
      <c r="T60" s="9"/>
      <c r="U60" s="9"/>
      <c r="V60" s="9"/>
      <c r="W60" s="9"/>
      <c r="X60" s="9"/>
      <c r="Y60" s="9"/>
      <c r="Z60" s="9"/>
      <c r="AA60" s="9"/>
      <c r="AB60" s="9"/>
      <c r="AC60" s="9"/>
      <c r="AD60" s="9"/>
      <c r="AE60" s="9"/>
    </row>
    <row r="61" spans="1:31" s="10" customFormat="1" ht="19.9" customHeight="1">
      <c r="A61" s="10"/>
      <c r="B61" s="181"/>
      <c r="C61" s="126"/>
      <c r="D61" s="182" t="s">
        <v>1128</v>
      </c>
      <c r="E61" s="183"/>
      <c r="F61" s="183"/>
      <c r="G61" s="183"/>
      <c r="H61" s="183"/>
      <c r="I61" s="183"/>
      <c r="J61" s="184">
        <f>J92</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1129</v>
      </c>
      <c r="E62" s="183"/>
      <c r="F62" s="183"/>
      <c r="G62" s="183"/>
      <c r="H62" s="183"/>
      <c r="I62" s="183"/>
      <c r="J62" s="184">
        <f>J135</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1130</v>
      </c>
      <c r="E63" s="183"/>
      <c r="F63" s="183"/>
      <c r="G63" s="183"/>
      <c r="H63" s="183"/>
      <c r="I63" s="183"/>
      <c r="J63" s="184">
        <f>J168</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1131</v>
      </c>
      <c r="E64" s="183"/>
      <c r="F64" s="183"/>
      <c r="G64" s="183"/>
      <c r="H64" s="183"/>
      <c r="I64" s="183"/>
      <c r="J64" s="184">
        <f>J201</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1132</v>
      </c>
      <c r="E65" s="183"/>
      <c r="F65" s="183"/>
      <c r="G65" s="183"/>
      <c r="H65" s="183"/>
      <c r="I65" s="183"/>
      <c r="J65" s="184">
        <f>J237</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1133</v>
      </c>
      <c r="E66" s="183"/>
      <c r="F66" s="183"/>
      <c r="G66" s="183"/>
      <c r="H66" s="183"/>
      <c r="I66" s="183"/>
      <c r="J66" s="184">
        <f>J264</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1134</v>
      </c>
      <c r="E67" s="183"/>
      <c r="F67" s="183"/>
      <c r="G67" s="183"/>
      <c r="H67" s="183"/>
      <c r="I67" s="183"/>
      <c r="J67" s="184">
        <f>J271</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1135</v>
      </c>
      <c r="E68" s="183"/>
      <c r="F68" s="183"/>
      <c r="G68" s="183"/>
      <c r="H68" s="183"/>
      <c r="I68" s="183"/>
      <c r="J68" s="184">
        <f>J300</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1136</v>
      </c>
      <c r="E69" s="183"/>
      <c r="F69" s="183"/>
      <c r="G69" s="183"/>
      <c r="H69" s="183"/>
      <c r="I69" s="183"/>
      <c r="J69" s="184">
        <f>J328</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1137</v>
      </c>
      <c r="E70" s="183"/>
      <c r="F70" s="183"/>
      <c r="G70" s="183"/>
      <c r="H70" s="183"/>
      <c r="I70" s="183"/>
      <c r="J70" s="184">
        <f>J351</f>
        <v>0</v>
      </c>
      <c r="K70" s="126"/>
      <c r="L70" s="185"/>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4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45"/>
      <c r="S76" s="39"/>
      <c r="T76" s="39"/>
      <c r="U76" s="39"/>
      <c r="V76" s="39"/>
      <c r="W76" s="39"/>
      <c r="X76" s="39"/>
      <c r="Y76" s="39"/>
      <c r="Z76" s="39"/>
      <c r="AA76" s="39"/>
      <c r="AB76" s="39"/>
      <c r="AC76" s="39"/>
      <c r="AD76" s="39"/>
      <c r="AE76" s="39"/>
    </row>
    <row r="77" spans="1:31" s="2" customFormat="1" ht="24.95" customHeight="1">
      <c r="A77" s="39"/>
      <c r="B77" s="40"/>
      <c r="C77" s="24" t="s">
        <v>129</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170" t="str">
        <f>E7</f>
        <v>Modernizace operačních sálů a výměna operačního technologického komplementu pavilonu A</v>
      </c>
      <c r="F80" s="33"/>
      <c r="G80" s="33"/>
      <c r="H80" s="33"/>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112</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E9</f>
        <v>SO 03 - Úprava zařízení vzduchotechniky</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 xml:space="preserve"> </v>
      </c>
      <c r="G84" s="41"/>
      <c r="H84" s="41"/>
      <c r="I84" s="33" t="s">
        <v>23</v>
      </c>
      <c r="J84" s="73" t="str">
        <f>IF(J12="","",J12)</f>
        <v>26. 1. 2022</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40.05" customHeight="1">
      <c r="A86" s="39"/>
      <c r="B86" s="40"/>
      <c r="C86" s="33" t="s">
        <v>25</v>
      </c>
      <c r="D86" s="41"/>
      <c r="E86" s="41"/>
      <c r="F86" s="28" t="str">
        <f>E15</f>
        <v>SZZ Krnov,p.o.,I.P.Pavlova 552/9, 794 01 Krnov</v>
      </c>
      <c r="G86" s="41"/>
      <c r="H86" s="41"/>
      <c r="I86" s="33" t="s">
        <v>31</v>
      </c>
      <c r="J86" s="37" t="str">
        <f>E21</f>
        <v>Janda &amp; Zezula architekti, tř.28 října 1639, FM</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33" t="s">
        <v>34</v>
      </c>
      <c r="J87" s="37" t="str">
        <f>E24</f>
        <v xml:space="preserve"> </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130</v>
      </c>
      <c r="D89" s="189" t="s">
        <v>56</v>
      </c>
      <c r="E89" s="189" t="s">
        <v>52</v>
      </c>
      <c r="F89" s="189" t="s">
        <v>53</v>
      </c>
      <c r="G89" s="189" t="s">
        <v>131</v>
      </c>
      <c r="H89" s="189" t="s">
        <v>132</v>
      </c>
      <c r="I89" s="189" t="s">
        <v>133</v>
      </c>
      <c r="J89" s="189" t="s">
        <v>116</v>
      </c>
      <c r="K89" s="190" t="s">
        <v>134</v>
      </c>
      <c r="L89" s="191"/>
      <c r="M89" s="93" t="s">
        <v>19</v>
      </c>
      <c r="N89" s="94" t="s">
        <v>41</v>
      </c>
      <c r="O89" s="94" t="s">
        <v>135</v>
      </c>
      <c r="P89" s="94" t="s">
        <v>136</v>
      </c>
      <c r="Q89" s="94" t="s">
        <v>137</v>
      </c>
      <c r="R89" s="94" t="s">
        <v>138</v>
      </c>
      <c r="S89" s="94" t="s">
        <v>139</v>
      </c>
      <c r="T89" s="95" t="s">
        <v>140</v>
      </c>
      <c r="U89" s="186"/>
      <c r="V89" s="186"/>
      <c r="W89" s="186"/>
      <c r="X89" s="186"/>
      <c r="Y89" s="186"/>
      <c r="Z89" s="186"/>
      <c r="AA89" s="186"/>
      <c r="AB89" s="186"/>
      <c r="AC89" s="186"/>
      <c r="AD89" s="186"/>
      <c r="AE89" s="186"/>
    </row>
    <row r="90" spans="1:63" s="2" customFormat="1" ht="22.8" customHeight="1">
      <c r="A90" s="39"/>
      <c r="B90" s="40"/>
      <c r="C90" s="100" t="s">
        <v>141</v>
      </c>
      <c r="D90" s="41"/>
      <c r="E90" s="41"/>
      <c r="F90" s="41"/>
      <c r="G90" s="41"/>
      <c r="H90" s="41"/>
      <c r="I90" s="41"/>
      <c r="J90" s="192">
        <f>BK90</f>
        <v>0</v>
      </c>
      <c r="K90" s="41"/>
      <c r="L90" s="45"/>
      <c r="M90" s="96"/>
      <c r="N90" s="193"/>
      <c r="O90" s="97"/>
      <c r="P90" s="194">
        <f>P91</f>
        <v>0</v>
      </c>
      <c r="Q90" s="97"/>
      <c r="R90" s="194">
        <f>R91</f>
        <v>0</v>
      </c>
      <c r="S90" s="97"/>
      <c r="T90" s="195">
        <f>T91</f>
        <v>0</v>
      </c>
      <c r="U90" s="39"/>
      <c r="V90" s="39"/>
      <c r="W90" s="39"/>
      <c r="X90" s="39"/>
      <c r="Y90" s="39"/>
      <c r="Z90" s="39"/>
      <c r="AA90" s="39"/>
      <c r="AB90" s="39"/>
      <c r="AC90" s="39"/>
      <c r="AD90" s="39"/>
      <c r="AE90" s="39"/>
      <c r="AT90" s="18" t="s">
        <v>70</v>
      </c>
      <c r="AU90" s="18" t="s">
        <v>117</v>
      </c>
      <c r="BK90" s="196">
        <f>BK91</f>
        <v>0</v>
      </c>
    </row>
    <row r="91" spans="1:63" s="12" customFormat="1" ht="25.9" customHeight="1">
      <c r="A91" s="12"/>
      <c r="B91" s="197"/>
      <c r="C91" s="198"/>
      <c r="D91" s="199" t="s">
        <v>70</v>
      </c>
      <c r="E91" s="200" t="s">
        <v>1138</v>
      </c>
      <c r="F91" s="200" t="s">
        <v>1139</v>
      </c>
      <c r="G91" s="198"/>
      <c r="H91" s="198"/>
      <c r="I91" s="201"/>
      <c r="J91" s="202">
        <f>BK91</f>
        <v>0</v>
      </c>
      <c r="K91" s="198"/>
      <c r="L91" s="203"/>
      <c r="M91" s="204"/>
      <c r="N91" s="205"/>
      <c r="O91" s="205"/>
      <c r="P91" s="206">
        <f>P92+P135+P168+P201+P237+P264+P271+P300+P328+P351</f>
        <v>0</v>
      </c>
      <c r="Q91" s="205"/>
      <c r="R91" s="206">
        <f>R92+R135+R168+R201+R237+R264+R271+R300+R328+R351</f>
        <v>0</v>
      </c>
      <c r="S91" s="205"/>
      <c r="T91" s="207">
        <f>T92+T135+T168+T201+T237+T264+T271+T300+T328+T351</f>
        <v>0</v>
      </c>
      <c r="U91" s="12"/>
      <c r="V91" s="12"/>
      <c r="W91" s="12"/>
      <c r="X91" s="12"/>
      <c r="Y91" s="12"/>
      <c r="Z91" s="12"/>
      <c r="AA91" s="12"/>
      <c r="AB91" s="12"/>
      <c r="AC91" s="12"/>
      <c r="AD91" s="12"/>
      <c r="AE91" s="12"/>
      <c r="AR91" s="208" t="s">
        <v>79</v>
      </c>
      <c r="AT91" s="209" t="s">
        <v>70</v>
      </c>
      <c r="AU91" s="209" t="s">
        <v>71</v>
      </c>
      <c r="AY91" s="208" t="s">
        <v>144</v>
      </c>
      <c r="BK91" s="210">
        <f>BK92+BK135+BK168+BK201+BK237+BK264+BK271+BK300+BK328+BK351</f>
        <v>0</v>
      </c>
    </row>
    <row r="92" spans="1:63" s="12" customFormat="1" ht="22.8" customHeight="1">
      <c r="A92" s="12"/>
      <c r="B92" s="197"/>
      <c r="C92" s="198"/>
      <c r="D92" s="199" t="s">
        <v>70</v>
      </c>
      <c r="E92" s="211" t="s">
        <v>1001</v>
      </c>
      <c r="F92" s="211" t="s">
        <v>1140</v>
      </c>
      <c r="G92" s="198"/>
      <c r="H92" s="198"/>
      <c r="I92" s="201"/>
      <c r="J92" s="212">
        <f>BK92</f>
        <v>0</v>
      </c>
      <c r="K92" s="198"/>
      <c r="L92" s="203"/>
      <c r="M92" s="204"/>
      <c r="N92" s="205"/>
      <c r="O92" s="205"/>
      <c r="P92" s="206">
        <f>SUM(P93:P134)</f>
        <v>0</v>
      </c>
      <c r="Q92" s="205"/>
      <c r="R92" s="206">
        <f>SUM(R93:R134)</f>
        <v>0</v>
      </c>
      <c r="S92" s="205"/>
      <c r="T92" s="207">
        <f>SUM(T93:T134)</f>
        <v>0</v>
      </c>
      <c r="U92" s="12"/>
      <c r="V92" s="12"/>
      <c r="W92" s="12"/>
      <c r="X92" s="12"/>
      <c r="Y92" s="12"/>
      <c r="Z92" s="12"/>
      <c r="AA92" s="12"/>
      <c r="AB92" s="12"/>
      <c r="AC92" s="12"/>
      <c r="AD92" s="12"/>
      <c r="AE92" s="12"/>
      <c r="AR92" s="208" t="s">
        <v>79</v>
      </c>
      <c r="AT92" s="209" t="s">
        <v>70</v>
      </c>
      <c r="AU92" s="209" t="s">
        <v>79</v>
      </c>
      <c r="AY92" s="208" t="s">
        <v>144</v>
      </c>
      <c r="BK92" s="210">
        <f>SUM(BK93:BK134)</f>
        <v>0</v>
      </c>
    </row>
    <row r="93" spans="1:65" s="2" customFormat="1" ht="16.5" customHeight="1">
      <c r="A93" s="39"/>
      <c r="B93" s="40"/>
      <c r="C93" s="213" t="s">
        <v>79</v>
      </c>
      <c r="D93" s="213" t="s">
        <v>147</v>
      </c>
      <c r="E93" s="214" t="s">
        <v>1141</v>
      </c>
      <c r="F93" s="215" t="s">
        <v>1142</v>
      </c>
      <c r="G93" s="216" t="s">
        <v>1120</v>
      </c>
      <c r="H93" s="217">
        <v>1</v>
      </c>
      <c r="I93" s="218"/>
      <c r="J93" s="219">
        <f>ROUND(I93*H93,2)</f>
        <v>0</v>
      </c>
      <c r="K93" s="215" t="s">
        <v>19</v>
      </c>
      <c r="L93" s="45"/>
      <c r="M93" s="220" t="s">
        <v>19</v>
      </c>
      <c r="N93" s="221" t="s">
        <v>42</v>
      </c>
      <c r="O93" s="85"/>
      <c r="P93" s="222">
        <f>O93*H93</f>
        <v>0</v>
      </c>
      <c r="Q93" s="222">
        <v>0</v>
      </c>
      <c r="R93" s="222">
        <f>Q93*H93</f>
        <v>0</v>
      </c>
      <c r="S93" s="222">
        <v>0</v>
      </c>
      <c r="T93" s="223">
        <f>S93*H93</f>
        <v>0</v>
      </c>
      <c r="U93" s="39"/>
      <c r="V93" s="39"/>
      <c r="W93" s="39"/>
      <c r="X93" s="39"/>
      <c r="Y93" s="39"/>
      <c r="Z93" s="39"/>
      <c r="AA93" s="39"/>
      <c r="AB93" s="39"/>
      <c r="AC93" s="39"/>
      <c r="AD93" s="39"/>
      <c r="AE93" s="39"/>
      <c r="AR93" s="224" t="s">
        <v>152</v>
      </c>
      <c r="AT93" s="224" t="s">
        <v>147</v>
      </c>
      <c r="AU93" s="224" t="s">
        <v>81</v>
      </c>
      <c r="AY93" s="18" t="s">
        <v>144</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152</v>
      </c>
      <c r="BM93" s="224" t="s">
        <v>81</v>
      </c>
    </row>
    <row r="94" spans="1:47" s="2" customFormat="1" ht="12">
      <c r="A94" s="39"/>
      <c r="B94" s="40"/>
      <c r="C94" s="41"/>
      <c r="D94" s="233" t="s">
        <v>417</v>
      </c>
      <c r="E94" s="41"/>
      <c r="F94" s="277" t="s">
        <v>1143</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417</v>
      </c>
      <c r="AU94" s="18" t="s">
        <v>81</v>
      </c>
    </row>
    <row r="95" spans="1:65" s="2" customFormat="1" ht="16.5" customHeight="1">
      <c r="A95" s="39"/>
      <c r="B95" s="40"/>
      <c r="C95" s="213" t="s">
        <v>81</v>
      </c>
      <c r="D95" s="213" t="s">
        <v>147</v>
      </c>
      <c r="E95" s="214" t="s">
        <v>1144</v>
      </c>
      <c r="F95" s="215" t="s">
        <v>1145</v>
      </c>
      <c r="G95" s="216" t="s">
        <v>1120</v>
      </c>
      <c r="H95" s="217">
        <v>1</v>
      </c>
      <c r="I95" s="218"/>
      <c r="J95" s="219">
        <f>ROUND(I95*H95,2)</f>
        <v>0</v>
      </c>
      <c r="K95" s="215" t="s">
        <v>19</v>
      </c>
      <c r="L95" s="45"/>
      <c r="M95" s="220" t="s">
        <v>19</v>
      </c>
      <c r="N95" s="221" t="s">
        <v>42</v>
      </c>
      <c r="O95" s="85"/>
      <c r="P95" s="222">
        <f>O95*H95</f>
        <v>0</v>
      </c>
      <c r="Q95" s="222">
        <v>0</v>
      </c>
      <c r="R95" s="222">
        <f>Q95*H95</f>
        <v>0</v>
      </c>
      <c r="S95" s="222">
        <v>0</v>
      </c>
      <c r="T95" s="223">
        <f>S95*H95</f>
        <v>0</v>
      </c>
      <c r="U95" s="39"/>
      <c r="V95" s="39"/>
      <c r="W95" s="39"/>
      <c r="X95" s="39"/>
      <c r="Y95" s="39"/>
      <c r="Z95" s="39"/>
      <c r="AA95" s="39"/>
      <c r="AB95" s="39"/>
      <c r="AC95" s="39"/>
      <c r="AD95" s="39"/>
      <c r="AE95" s="39"/>
      <c r="AR95" s="224" t="s">
        <v>152</v>
      </c>
      <c r="AT95" s="224" t="s">
        <v>147</v>
      </c>
      <c r="AU95" s="224" t="s">
        <v>81</v>
      </c>
      <c r="AY95" s="18" t="s">
        <v>144</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152</v>
      </c>
      <c r="BM95" s="224" t="s">
        <v>152</v>
      </c>
    </row>
    <row r="96" spans="1:47" s="2" customFormat="1" ht="12">
      <c r="A96" s="39"/>
      <c r="B96" s="40"/>
      <c r="C96" s="41"/>
      <c r="D96" s="233" t="s">
        <v>417</v>
      </c>
      <c r="E96" s="41"/>
      <c r="F96" s="277" t="s">
        <v>1146</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417</v>
      </c>
      <c r="AU96" s="18" t="s">
        <v>81</v>
      </c>
    </row>
    <row r="97" spans="1:65" s="2" customFormat="1" ht="21.75" customHeight="1">
      <c r="A97" s="39"/>
      <c r="B97" s="40"/>
      <c r="C97" s="213" t="s">
        <v>168</v>
      </c>
      <c r="D97" s="213" t="s">
        <v>147</v>
      </c>
      <c r="E97" s="214" t="s">
        <v>1147</v>
      </c>
      <c r="F97" s="215" t="s">
        <v>1148</v>
      </c>
      <c r="G97" s="216" t="s">
        <v>1120</v>
      </c>
      <c r="H97" s="217">
        <v>1</v>
      </c>
      <c r="I97" s="218"/>
      <c r="J97" s="219">
        <f>ROUND(I97*H97,2)</f>
        <v>0</v>
      </c>
      <c r="K97" s="215" t="s">
        <v>19</v>
      </c>
      <c r="L97" s="45"/>
      <c r="M97" s="220" t="s">
        <v>19</v>
      </c>
      <c r="N97" s="221" t="s">
        <v>42</v>
      </c>
      <c r="O97" s="85"/>
      <c r="P97" s="222">
        <f>O97*H97</f>
        <v>0</v>
      </c>
      <c r="Q97" s="222">
        <v>0</v>
      </c>
      <c r="R97" s="222">
        <f>Q97*H97</f>
        <v>0</v>
      </c>
      <c r="S97" s="222">
        <v>0</v>
      </c>
      <c r="T97" s="223">
        <f>S97*H97</f>
        <v>0</v>
      </c>
      <c r="U97" s="39"/>
      <c r="V97" s="39"/>
      <c r="W97" s="39"/>
      <c r="X97" s="39"/>
      <c r="Y97" s="39"/>
      <c r="Z97" s="39"/>
      <c r="AA97" s="39"/>
      <c r="AB97" s="39"/>
      <c r="AC97" s="39"/>
      <c r="AD97" s="39"/>
      <c r="AE97" s="39"/>
      <c r="AR97" s="224" t="s">
        <v>152</v>
      </c>
      <c r="AT97" s="224" t="s">
        <v>147</v>
      </c>
      <c r="AU97" s="224" t="s">
        <v>81</v>
      </c>
      <c r="AY97" s="18" t="s">
        <v>144</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152</v>
      </c>
      <c r="BM97" s="224" t="s">
        <v>145</v>
      </c>
    </row>
    <row r="98" spans="1:47" s="2" customFormat="1" ht="12">
      <c r="A98" s="39"/>
      <c r="B98" s="40"/>
      <c r="C98" s="41"/>
      <c r="D98" s="233" t="s">
        <v>417</v>
      </c>
      <c r="E98" s="41"/>
      <c r="F98" s="277" t="s">
        <v>1149</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417</v>
      </c>
      <c r="AU98" s="18" t="s">
        <v>81</v>
      </c>
    </row>
    <row r="99" spans="1:65" s="2" customFormat="1" ht="16.5" customHeight="1">
      <c r="A99" s="39"/>
      <c r="B99" s="40"/>
      <c r="C99" s="213" t="s">
        <v>152</v>
      </c>
      <c r="D99" s="213" t="s">
        <v>147</v>
      </c>
      <c r="E99" s="214" t="s">
        <v>1150</v>
      </c>
      <c r="F99" s="215" t="s">
        <v>1151</v>
      </c>
      <c r="G99" s="216" t="s">
        <v>1120</v>
      </c>
      <c r="H99" s="217">
        <v>1</v>
      </c>
      <c r="I99" s="218"/>
      <c r="J99" s="219">
        <f>ROUND(I99*H99,2)</f>
        <v>0</v>
      </c>
      <c r="K99" s="215" t="s">
        <v>19</v>
      </c>
      <c r="L99" s="45"/>
      <c r="M99" s="220" t="s">
        <v>19</v>
      </c>
      <c r="N99" s="221" t="s">
        <v>42</v>
      </c>
      <c r="O99" s="85"/>
      <c r="P99" s="222">
        <f>O99*H99</f>
        <v>0</v>
      </c>
      <c r="Q99" s="222">
        <v>0</v>
      </c>
      <c r="R99" s="222">
        <f>Q99*H99</f>
        <v>0</v>
      </c>
      <c r="S99" s="222">
        <v>0</v>
      </c>
      <c r="T99" s="223">
        <f>S99*H99</f>
        <v>0</v>
      </c>
      <c r="U99" s="39"/>
      <c r="V99" s="39"/>
      <c r="W99" s="39"/>
      <c r="X99" s="39"/>
      <c r="Y99" s="39"/>
      <c r="Z99" s="39"/>
      <c r="AA99" s="39"/>
      <c r="AB99" s="39"/>
      <c r="AC99" s="39"/>
      <c r="AD99" s="39"/>
      <c r="AE99" s="39"/>
      <c r="AR99" s="224" t="s">
        <v>152</v>
      </c>
      <c r="AT99" s="224" t="s">
        <v>147</v>
      </c>
      <c r="AU99" s="224" t="s">
        <v>81</v>
      </c>
      <c r="AY99" s="18" t="s">
        <v>144</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152</v>
      </c>
      <c r="BM99" s="224" t="s">
        <v>210</v>
      </c>
    </row>
    <row r="100" spans="1:47" s="2" customFormat="1" ht="12">
      <c r="A100" s="39"/>
      <c r="B100" s="40"/>
      <c r="C100" s="41"/>
      <c r="D100" s="233" t="s">
        <v>417</v>
      </c>
      <c r="E100" s="41"/>
      <c r="F100" s="277" t="s">
        <v>1152</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417</v>
      </c>
      <c r="AU100" s="18" t="s">
        <v>81</v>
      </c>
    </row>
    <row r="101" spans="1:65" s="2" customFormat="1" ht="16.5" customHeight="1">
      <c r="A101" s="39"/>
      <c r="B101" s="40"/>
      <c r="C101" s="213" t="s">
        <v>178</v>
      </c>
      <c r="D101" s="213" t="s">
        <v>147</v>
      </c>
      <c r="E101" s="214" t="s">
        <v>1153</v>
      </c>
      <c r="F101" s="215" t="s">
        <v>1154</v>
      </c>
      <c r="G101" s="216" t="s">
        <v>1120</v>
      </c>
      <c r="H101" s="217">
        <v>1</v>
      </c>
      <c r="I101" s="218"/>
      <c r="J101" s="219">
        <f>ROUND(I101*H101,2)</f>
        <v>0</v>
      </c>
      <c r="K101" s="215" t="s">
        <v>19</v>
      </c>
      <c r="L101" s="45"/>
      <c r="M101" s="220" t="s">
        <v>19</v>
      </c>
      <c r="N101" s="221" t="s">
        <v>42</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152</v>
      </c>
      <c r="AT101" s="224" t="s">
        <v>147</v>
      </c>
      <c r="AU101" s="224" t="s">
        <v>81</v>
      </c>
      <c r="AY101" s="18" t="s">
        <v>144</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152</v>
      </c>
      <c r="BM101" s="224" t="s">
        <v>228</v>
      </c>
    </row>
    <row r="102" spans="1:47" s="2" customFormat="1" ht="12">
      <c r="A102" s="39"/>
      <c r="B102" s="40"/>
      <c r="C102" s="41"/>
      <c r="D102" s="233" t="s">
        <v>417</v>
      </c>
      <c r="E102" s="41"/>
      <c r="F102" s="277" t="s">
        <v>1155</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417</v>
      </c>
      <c r="AU102" s="18" t="s">
        <v>81</v>
      </c>
    </row>
    <row r="103" spans="1:65" s="2" customFormat="1" ht="16.5" customHeight="1">
      <c r="A103" s="39"/>
      <c r="B103" s="40"/>
      <c r="C103" s="213" t="s">
        <v>145</v>
      </c>
      <c r="D103" s="213" t="s">
        <v>147</v>
      </c>
      <c r="E103" s="214" t="s">
        <v>1156</v>
      </c>
      <c r="F103" s="215" t="s">
        <v>1157</v>
      </c>
      <c r="G103" s="216" t="s">
        <v>1120</v>
      </c>
      <c r="H103" s="217">
        <v>1</v>
      </c>
      <c r="I103" s="218"/>
      <c r="J103" s="219">
        <f>ROUND(I103*H103,2)</f>
        <v>0</v>
      </c>
      <c r="K103" s="215" t="s">
        <v>19</v>
      </c>
      <c r="L103" s="45"/>
      <c r="M103" s="220" t="s">
        <v>19</v>
      </c>
      <c r="N103" s="221" t="s">
        <v>42</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152</v>
      </c>
      <c r="AT103" s="224" t="s">
        <v>147</v>
      </c>
      <c r="AU103" s="224" t="s">
        <v>81</v>
      </c>
      <c r="AY103" s="18" t="s">
        <v>144</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152</v>
      </c>
      <c r="BM103" s="224" t="s">
        <v>240</v>
      </c>
    </row>
    <row r="104" spans="1:47" s="2" customFormat="1" ht="12">
      <c r="A104" s="39"/>
      <c r="B104" s="40"/>
      <c r="C104" s="41"/>
      <c r="D104" s="233" t="s">
        <v>417</v>
      </c>
      <c r="E104" s="41"/>
      <c r="F104" s="277" t="s">
        <v>1158</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417</v>
      </c>
      <c r="AU104" s="18" t="s">
        <v>81</v>
      </c>
    </row>
    <row r="105" spans="1:65" s="2" customFormat="1" ht="16.5" customHeight="1">
      <c r="A105" s="39"/>
      <c r="B105" s="40"/>
      <c r="C105" s="213" t="s">
        <v>199</v>
      </c>
      <c r="D105" s="213" t="s">
        <v>147</v>
      </c>
      <c r="E105" s="214" t="s">
        <v>1159</v>
      </c>
      <c r="F105" s="215" t="s">
        <v>1157</v>
      </c>
      <c r="G105" s="216" t="s">
        <v>1120</v>
      </c>
      <c r="H105" s="217">
        <v>4</v>
      </c>
      <c r="I105" s="218"/>
      <c r="J105" s="219">
        <f>ROUND(I105*H105,2)</f>
        <v>0</v>
      </c>
      <c r="K105" s="215" t="s">
        <v>19</v>
      </c>
      <c r="L105" s="45"/>
      <c r="M105" s="220" t="s">
        <v>19</v>
      </c>
      <c r="N105" s="221" t="s">
        <v>42</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152</v>
      </c>
      <c r="AT105" s="224" t="s">
        <v>147</v>
      </c>
      <c r="AU105" s="224" t="s">
        <v>81</v>
      </c>
      <c r="AY105" s="18" t="s">
        <v>144</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152</v>
      </c>
      <c r="BM105" s="224" t="s">
        <v>251</v>
      </c>
    </row>
    <row r="106" spans="1:47" s="2" customFormat="1" ht="12">
      <c r="A106" s="39"/>
      <c r="B106" s="40"/>
      <c r="C106" s="41"/>
      <c r="D106" s="233" t="s">
        <v>417</v>
      </c>
      <c r="E106" s="41"/>
      <c r="F106" s="277" t="s">
        <v>1160</v>
      </c>
      <c r="G106" s="41"/>
      <c r="H106" s="41"/>
      <c r="I106" s="228"/>
      <c r="J106" s="41"/>
      <c r="K106" s="41"/>
      <c r="L106" s="45"/>
      <c r="M106" s="229"/>
      <c r="N106" s="230"/>
      <c r="O106" s="85"/>
      <c r="P106" s="85"/>
      <c r="Q106" s="85"/>
      <c r="R106" s="85"/>
      <c r="S106" s="85"/>
      <c r="T106" s="86"/>
      <c r="U106" s="39"/>
      <c r="V106" s="39"/>
      <c r="W106" s="39"/>
      <c r="X106" s="39"/>
      <c r="Y106" s="39"/>
      <c r="Z106" s="39"/>
      <c r="AA106" s="39"/>
      <c r="AB106" s="39"/>
      <c r="AC106" s="39"/>
      <c r="AD106" s="39"/>
      <c r="AE106" s="39"/>
      <c r="AT106" s="18" t="s">
        <v>417</v>
      </c>
      <c r="AU106" s="18" t="s">
        <v>81</v>
      </c>
    </row>
    <row r="107" spans="1:65" s="2" customFormat="1" ht="16.5" customHeight="1">
      <c r="A107" s="39"/>
      <c r="B107" s="40"/>
      <c r="C107" s="213" t="s">
        <v>210</v>
      </c>
      <c r="D107" s="213" t="s">
        <v>147</v>
      </c>
      <c r="E107" s="214" t="s">
        <v>1161</v>
      </c>
      <c r="F107" s="215" t="s">
        <v>1162</v>
      </c>
      <c r="G107" s="216" t="s">
        <v>1120</v>
      </c>
      <c r="H107" s="217">
        <v>2</v>
      </c>
      <c r="I107" s="218"/>
      <c r="J107" s="219">
        <f>ROUND(I107*H107,2)</f>
        <v>0</v>
      </c>
      <c r="K107" s="215" t="s">
        <v>19</v>
      </c>
      <c r="L107" s="45"/>
      <c r="M107" s="220" t="s">
        <v>19</v>
      </c>
      <c r="N107" s="221" t="s">
        <v>42</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152</v>
      </c>
      <c r="AT107" s="224" t="s">
        <v>147</v>
      </c>
      <c r="AU107" s="224" t="s">
        <v>81</v>
      </c>
      <c r="AY107" s="18" t="s">
        <v>144</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152</v>
      </c>
      <c r="BM107" s="224" t="s">
        <v>263</v>
      </c>
    </row>
    <row r="108" spans="1:47" s="2" customFormat="1" ht="12">
      <c r="A108" s="39"/>
      <c r="B108" s="40"/>
      <c r="C108" s="41"/>
      <c r="D108" s="233" t="s">
        <v>417</v>
      </c>
      <c r="E108" s="41"/>
      <c r="F108" s="277" t="s">
        <v>1163</v>
      </c>
      <c r="G108" s="41"/>
      <c r="H108" s="41"/>
      <c r="I108" s="228"/>
      <c r="J108" s="41"/>
      <c r="K108" s="41"/>
      <c r="L108" s="45"/>
      <c r="M108" s="229"/>
      <c r="N108" s="230"/>
      <c r="O108" s="85"/>
      <c r="P108" s="85"/>
      <c r="Q108" s="85"/>
      <c r="R108" s="85"/>
      <c r="S108" s="85"/>
      <c r="T108" s="86"/>
      <c r="U108" s="39"/>
      <c r="V108" s="39"/>
      <c r="W108" s="39"/>
      <c r="X108" s="39"/>
      <c r="Y108" s="39"/>
      <c r="Z108" s="39"/>
      <c r="AA108" s="39"/>
      <c r="AB108" s="39"/>
      <c r="AC108" s="39"/>
      <c r="AD108" s="39"/>
      <c r="AE108" s="39"/>
      <c r="AT108" s="18" t="s">
        <v>417</v>
      </c>
      <c r="AU108" s="18" t="s">
        <v>81</v>
      </c>
    </row>
    <row r="109" spans="1:65" s="2" customFormat="1" ht="16.5" customHeight="1">
      <c r="A109" s="39"/>
      <c r="B109" s="40"/>
      <c r="C109" s="213" t="s">
        <v>160</v>
      </c>
      <c r="D109" s="213" t="s">
        <v>147</v>
      </c>
      <c r="E109" s="214" t="s">
        <v>1164</v>
      </c>
      <c r="F109" s="215" t="s">
        <v>1151</v>
      </c>
      <c r="G109" s="216" t="s">
        <v>1120</v>
      </c>
      <c r="H109" s="217">
        <v>1</v>
      </c>
      <c r="I109" s="218"/>
      <c r="J109" s="219">
        <f>ROUND(I109*H109,2)</f>
        <v>0</v>
      </c>
      <c r="K109" s="215" t="s">
        <v>19</v>
      </c>
      <c r="L109" s="45"/>
      <c r="M109" s="220" t="s">
        <v>19</v>
      </c>
      <c r="N109" s="221" t="s">
        <v>42</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152</v>
      </c>
      <c r="AT109" s="224" t="s">
        <v>147</v>
      </c>
      <c r="AU109" s="224" t="s">
        <v>81</v>
      </c>
      <c r="AY109" s="18" t="s">
        <v>144</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152</v>
      </c>
      <c r="BM109" s="224" t="s">
        <v>279</v>
      </c>
    </row>
    <row r="110" spans="1:47" s="2" customFormat="1" ht="12">
      <c r="A110" s="39"/>
      <c r="B110" s="40"/>
      <c r="C110" s="41"/>
      <c r="D110" s="233" t="s">
        <v>417</v>
      </c>
      <c r="E110" s="41"/>
      <c r="F110" s="277" t="s">
        <v>1165</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417</v>
      </c>
      <c r="AU110" s="18" t="s">
        <v>81</v>
      </c>
    </row>
    <row r="111" spans="1:65" s="2" customFormat="1" ht="16.5" customHeight="1">
      <c r="A111" s="39"/>
      <c r="B111" s="40"/>
      <c r="C111" s="213" t="s">
        <v>228</v>
      </c>
      <c r="D111" s="213" t="s">
        <v>147</v>
      </c>
      <c r="E111" s="214" t="s">
        <v>1166</v>
      </c>
      <c r="F111" s="215" t="s">
        <v>1154</v>
      </c>
      <c r="G111" s="216" t="s">
        <v>1120</v>
      </c>
      <c r="H111" s="217">
        <v>1</v>
      </c>
      <c r="I111" s="218"/>
      <c r="J111" s="219">
        <f>ROUND(I111*H111,2)</f>
        <v>0</v>
      </c>
      <c r="K111" s="215" t="s">
        <v>19</v>
      </c>
      <c r="L111" s="45"/>
      <c r="M111" s="220" t="s">
        <v>19</v>
      </c>
      <c r="N111" s="221" t="s">
        <v>42</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152</v>
      </c>
      <c r="AT111" s="224" t="s">
        <v>147</v>
      </c>
      <c r="AU111" s="224" t="s">
        <v>81</v>
      </c>
      <c r="AY111" s="18" t="s">
        <v>144</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152</v>
      </c>
      <c r="BM111" s="224" t="s">
        <v>291</v>
      </c>
    </row>
    <row r="112" spans="1:47" s="2" customFormat="1" ht="12">
      <c r="A112" s="39"/>
      <c r="B112" s="40"/>
      <c r="C112" s="41"/>
      <c r="D112" s="233" t="s">
        <v>417</v>
      </c>
      <c r="E112" s="41"/>
      <c r="F112" s="277" t="s">
        <v>1167</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417</v>
      </c>
      <c r="AU112" s="18" t="s">
        <v>81</v>
      </c>
    </row>
    <row r="113" spans="1:65" s="2" customFormat="1" ht="16.5" customHeight="1">
      <c r="A113" s="39"/>
      <c r="B113" s="40"/>
      <c r="C113" s="213" t="s">
        <v>234</v>
      </c>
      <c r="D113" s="213" t="s">
        <v>147</v>
      </c>
      <c r="E113" s="214" t="s">
        <v>1168</v>
      </c>
      <c r="F113" s="215" t="s">
        <v>1157</v>
      </c>
      <c r="G113" s="216" t="s">
        <v>1120</v>
      </c>
      <c r="H113" s="217">
        <v>1</v>
      </c>
      <c r="I113" s="218"/>
      <c r="J113" s="219">
        <f>ROUND(I113*H113,2)</f>
        <v>0</v>
      </c>
      <c r="K113" s="215" t="s">
        <v>19</v>
      </c>
      <c r="L113" s="45"/>
      <c r="M113" s="220" t="s">
        <v>19</v>
      </c>
      <c r="N113" s="221" t="s">
        <v>42</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152</v>
      </c>
      <c r="AT113" s="224" t="s">
        <v>147</v>
      </c>
      <c r="AU113" s="224" t="s">
        <v>81</v>
      </c>
      <c r="AY113" s="18" t="s">
        <v>144</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152</v>
      </c>
      <c r="BM113" s="224" t="s">
        <v>304</v>
      </c>
    </row>
    <row r="114" spans="1:47" s="2" customFormat="1" ht="12">
      <c r="A114" s="39"/>
      <c r="B114" s="40"/>
      <c r="C114" s="41"/>
      <c r="D114" s="233" t="s">
        <v>417</v>
      </c>
      <c r="E114" s="41"/>
      <c r="F114" s="277" t="s">
        <v>1169</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417</v>
      </c>
      <c r="AU114" s="18" t="s">
        <v>81</v>
      </c>
    </row>
    <row r="115" spans="1:65" s="2" customFormat="1" ht="16.5" customHeight="1">
      <c r="A115" s="39"/>
      <c r="B115" s="40"/>
      <c r="C115" s="213" t="s">
        <v>240</v>
      </c>
      <c r="D115" s="213" t="s">
        <v>147</v>
      </c>
      <c r="E115" s="214" t="s">
        <v>1170</v>
      </c>
      <c r="F115" s="215" t="s">
        <v>1171</v>
      </c>
      <c r="G115" s="216" t="s">
        <v>382</v>
      </c>
      <c r="H115" s="217">
        <v>1</v>
      </c>
      <c r="I115" s="218"/>
      <c r="J115" s="219">
        <f>ROUND(I115*H115,2)</f>
        <v>0</v>
      </c>
      <c r="K115" s="215" t="s">
        <v>19</v>
      </c>
      <c r="L115" s="45"/>
      <c r="M115" s="220" t="s">
        <v>19</v>
      </c>
      <c r="N115" s="221" t="s">
        <v>42</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152</v>
      </c>
      <c r="AT115" s="224" t="s">
        <v>147</v>
      </c>
      <c r="AU115" s="224" t="s">
        <v>81</v>
      </c>
      <c r="AY115" s="18" t="s">
        <v>144</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152</v>
      </c>
      <c r="BM115" s="224" t="s">
        <v>315</v>
      </c>
    </row>
    <row r="116" spans="1:65" s="2" customFormat="1" ht="16.5" customHeight="1">
      <c r="A116" s="39"/>
      <c r="B116" s="40"/>
      <c r="C116" s="213" t="s">
        <v>246</v>
      </c>
      <c r="D116" s="213" t="s">
        <v>147</v>
      </c>
      <c r="E116" s="214" t="s">
        <v>1172</v>
      </c>
      <c r="F116" s="215" t="s">
        <v>1173</v>
      </c>
      <c r="G116" s="216" t="s">
        <v>382</v>
      </c>
      <c r="H116" s="217">
        <v>1</v>
      </c>
      <c r="I116" s="218"/>
      <c r="J116" s="219">
        <f>ROUND(I116*H116,2)</f>
        <v>0</v>
      </c>
      <c r="K116" s="215" t="s">
        <v>19</v>
      </c>
      <c r="L116" s="45"/>
      <c r="M116" s="220" t="s">
        <v>19</v>
      </c>
      <c r="N116" s="221" t="s">
        <v>42</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152</v>
      </c>
      <c r="AT116" s="224" t="s">
        <v>147</v>
      </c>
      <c r="AU116" s="224" t="s">
        <v>81</v>
      </c>
      <c r="AY116" s="18" t="s">
        <v>144</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152</v>
      </c>
      <c r="BM116" s="224" t="s">
        <v>323</v>
      </c>
    </row>
    <row r="117" spans="1:65" s="2" customFormat="1" ht="16.5" customHeight="1">
      <c r="A117" s="39"/>
      <c r="B117" s="40"/>
      <c r="C117" s="213" t="s">
        <v>251</v>
      </c>
      <c r="D117" s="213" t="s">
        <v>147</v>
      </c>
      <c r="E117" s="214" t="s">
        <v>1174</v>
      </c>
      <c r="F117" s="215" t="s">
        <v>1175</v>
      </c>
      <c r="G117" s="216" t="s">
        <v>382</v>
      </c>
      <c r="H117" s="217">
        <v>1</v>
      </c>
      <c r="I117" s="218"/>
      <c r="J117" s="219">
        <f>ROUND(I117*H117,2)</f>
        <v>0</v>
      </c>
      <c r="K117" s="215" t="s">
        <v>19</v>
      </c>
      <c r="L117" s="45"/>
      <c r="M117" s="220" t="s">
        <v>19</v>
      </c>
      <c r="N117" s="221" t="s">
        <v>42</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152</v>
      </c>
      <c r="AT117" s="224" t="s">
        <v>147</v>
      </c>
      <c r="AU117" s="224" t="s">
        <v>81</v>
      </c>
      <c r="AY117" s="18" t="s">
        <v>144</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152</v>
      </c>
      <c r="BM117" s="224" t="s">
        <v>339</v>
      </c>
    </row>
    <row r="118" spans="1:65" s="2" customFormat="1" ht="16.5" customHeight="1">
      <c r="A118" s="39"/>
      <c r="B118" s="40"/>
      <c r="C118" s="213" t="s">
        <v>8</v>
      </c>
      <c r="D118" s="213" t="s">
        <v>147</v>
      </c>
      <c r="E118" s="214" t="s">
        <v>1176</v>
      </c>
      <c r="F118" s="215" t="s">
        <v>1173</v>
      </c>
      <c r="G118" s="216" t="s">
        <v>382</v>
      </c>
      <c r="H118" s="217">
        <v>1</v>
      </c>
      <c r="I118" s="218"/>
      <c r="J118" s="219">
        <f>ROUND(I118*H118,2)</f>
        <v>0</v>
      </c>
      <c r="K118" s="215" t="s">
        <v>19</v>
      </c>
      <c r="L118" s="45"/>
      <c r="M118" s="220" t="s">
        <v>19</v>
      </c>
      <c r="N118" s="221" t="s">
        <v>42</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152</v>
      </c>
      <c r="AT118" s="224" t="s">
        <v>147</v>
      </c>
      <c r="AU118" s="224" t="s">
        <v>81</v>
      </c>
      <c r="AY118" s="18" t="s">
        <v>144</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152</v>
      </c>
      <c r="BM118" s="224" t="s">
        <v>351</v>
      </c>
    </row>
    <row r="119" spans="1:65" s="2" customFormat="1" ht="16.5" customHeight="1">
      <c r="A119" s="39"/>
      <c r="B119" s="40"/>
      <c r="C119" s="213" t="s">
        <v>263</v>
      </c>
      <c r="D119" s="213" t="s">
        <v>147</v>
      </c>
      <c r="E119" s="214" t="s">
        <v>1177</v>
      </c>
      <c r="F119" s="215" t="s">
        <v>1178</v>
      </c>
      <c r="G119" s="216" t="s">
        <v>382</v>
      </c>
      <c r="H119" s="217">
        <v>2</v>
      </c>
      <c r="I119" s="218"/>
      <c r="J119" s="219">
        <f>ROUND(I119*H119,2)</f>
        <v>0</v>
      </c>
      <c r="K119" s="215" t="s">
        <v>19</v>
      </c>
      <c r="L119" s="45"/>
      <c r="M119" s="220" t="s">
        <v>19</v>
      </c>
      <c r="N119" s="221" t="s">
        <v>42</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152</v>
      </c>
      <c r="AT119" s="224" t="s">
        <v>147</v>
      </c>
      <c r="AU119" s="224" t="s">
        <v>81</v>
      </c>
      <c r="AY119" s="18" t="s">
        <v>144</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152</v>
      </c>
      <c r="BM119" s="224" t="s">
        <v>301</v>
      </c>
    </row>
    <row r="120" spans="1:65" s="2" customFormat="1" ht="16.5" customHeight="1">
      <c r="A120" s="39"/>
      <c r="B120" s="40"/>
      <c r="C120" s="213" t="s">
        <v>272</v>
      </c>
      <c r="D120" s="213" t="s">
        <v>147</v>
      </c>
      <c r="E120" s="214" t="s">
        <v>1179</v>
      </c>
      <c r="F120" s="215" t="s">
        <v>1180</v>
      </c>
      <c r="G120" s="216" t="s">
        <v>1120</v>
      </c>
      <c r="H120" s="217">
        <v>1</v>
      </c>
      <c r="I120" s="218"/>
      <c r="J120" s="219">
        <f>ROUND(I120*H120,2)</f>
        <v>0</v>
      </c>
      <c r="K120" s="215" t="s">
        <v>19</v>
      </c>
      <c r="L120" s="45"/>
      <c r="M120" s="220" t="s">
        <v>19</v>
      </c>
      <c r="N120" s="221" t="s">
        <v>42</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152</v>
      </c>
      <c r="AT120" s="224" t="s">
        <v>147</v>
      </c>
      <c r="AU120" s="224" t="s">
        <v>81</v>
      </c>
      <c r="AY120" s="18" t="s">
        <v>144</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152</v>
      </c>
      <c r="BM120" s="224" t="s">
        <v>406</v>
      </c>
    </row>
    <row r="121" spans="1:47" s="2" customFormat="1" ht="12">
      <c r="A121" s="39"/>
      <c r="B121" s="40"/>
      <c r="C121" s="41"/>
      <c r="D121" s="233" t="s">
        <v>417</v>
      </c>
      <c r="E121" s="41"/>
      <c r="F121" s="277" t="s">
        <v>1181</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417</v>
      </c>
      <c r="AU121" s="18" t="s">
        <v>81</v>
      </c>
    </row>
    <row r="122" spans="1:65" s="2" customFormat="1" ht="16.5" customHeight="1">
      <c r="A122" s="39"/>
      <c r="B122" s="40"/>
      <c r="C122" s="213" t="s">
        <v>279</v>
      </c>
      <c r="D122" s="213" t="s">
        <v>147</v>
      </c>
      <c r="E122" s="214" t="s">
        <v>1182</v>
      </c>
      <c r="F122" s="215" t="s">
        <v>1183</v>
      </c>
      <c r="G122" s="216" t="s">
        <v>382</v>
      </c>
      <c r="H122" s="217">
        <v>3</v>
      </c>
      <c r="I122" s="218"/>
      <c r="J122" s="219">
        <f>ROUND(I122*H122,2)</f>
        <v>0</v>
      </c>
      <c r="K122" s="215" t="s">
        <v>19</v>
      </c>
      <c r="L122" s="45"/>
      <c r="M122" s="220" t="s">
        <v>19</v>
      </c>
      <c r="N122" s="221" t="s">
        <v>42</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152</v>
      </c>
      <c r="AT122" s="224" t="s">
        <v>147</v>
      </c>
      <c r="AU122" s="224" t="s">
        <v>81</v>
      </c>
      <c r="AY122" s="18" t="s">
        <v>144</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152</v>
      </c>
      <c r="BM122" s="224" t="s">
        <v>409</v>
      </c>
    </row>
    <row r="123" spans="1:65" s="2" customFormat="1" ht="16.5" customHeight="1">
      <c r="A123" s="39"/>
      <c r="B123" s="40"/>
      <c r="C123" s="213" t="s">
        <v>284</v>
      </c>
      <c r="D123" s="213" t="s">
        <v>147</v>
      </c>
      <c r="E123" s="214" t="s">
        <v>1184</v>
      </c>
      <c r="F123" s="215" t="s">
        <v>1185</v>
      </c>
      <c r="G123" s="216" t="s">
        <v>382</v>
      </c>
      <c r="H123" s="217">
        <v>3</v>
      </c>
      <c r="I123" s="218"/>
      <c r="J123" s="219">
        <f>ROUND(I123*H123,2)</f>
        <v>0</v>
      </c>
      <c r="K123" s="215" t="s">
        <v>19</v>
      </c>
      <c r="L123" s="45"/>
      <c r="M123" s="220" t="s">
        <v>19</v>
      </c>
      <c r="N123" s="221" t="s">
        <v>42</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152</v>
      </c>
      <c r="AT123" s="224" t="s">
        <v>147</v>
      </c>
      <c r="AU123" s="224" t="s">
        <v>81</v>
      </c>
      <c r="AY123" s="18" t="s">
        <v>144</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152</v>
      </c>
      <c r="BM123" s="224" t="s">
        <v>412</v>
      </c>
    </row>
    <row r="124" spans="1:65" s="2" customFormat="1" ht="16.5" customHeight="1">
      <c r="A124" s="39"/>
      <c r="B124" s="40"/>
      <c r="C124" s="213" t="s">
        <v>291</v>
      </c>
      <c r="D124" s="213" t="s">
        <v>147</v>
      </c>
      <c r="E124" s="214" t="s">
        <v>1186</v>
      </c>
      <c r="F124" s="215" t="s">
        <v>1187</v>
      </c>
      <c r="G124" s="216" t="s">
        <v>382</v>
      </c>
      <c r="H124" s="217">
        <v>1</v>
      </c>
      <c r="I124" s="218"/>
      <c r="J124" s="219">
        <f>ROUND(I124*H124,2)</f>
        <v>0</v>
      </c>
      <c r="K124" s="215" t="s">
        <v>19</v>
      </c>
      <c r="L124" s="45"/>
      <c r="M124" s="220" t="s">
        <v>19</v>
      </c>
      <c r="N124" s="221" t="s">
        <v>42</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152</v>
      </c>
      <c r="AT124" s="224" t="s">
        <v>147</v>
      </c>
      <c r="AU124" s="224" t="s">
        <v>81</v>
      </c>
      <c r="AY124" s="18" t="s">
        <v>144</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152</v>
      </c>
      <c r="BM124" s="224" t="s">
        <v>416</v>
      </c>
    </row>
    <row r="125" spans="1:65" s="2" customFormat="1" ht="16.5" customHeight="1">
      <c r="A125" s="39"/>
      <c r="B125" s="40"/>
      <c r="C125" s="213" t="s">
        <v>7</v>
      </c>
      <c r="D125" s="213" t="s">
        <v>147</v>
      </c>
      <c r="E125" s="214" t="s">
        <v>1188</v>
      </c>
      <c r="F125" s="215" t="s">
        <v>1189</v>
      </c>
      <c r="G125" s="216" t="s">
        <v>382</v>
      </c>
      <c r="H125" s="217">
        <v>1</v>
      </c>
      <c r="I125" s="218"/>
      <c r="J125" s="219">
        <f>ROUND(I125*H125,2)</f>
        <v>0</v>
      </c>
      <c r="K125" s="215" t="s">
        <v>19</v>
      </c>
      <c r="L125" s="45"/>
      <c r="M125" s="220" t="s">
        <v>19</v>
      </c>
      <c r="N125" s="221" t="s">
        <v>42</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152</v>
      </c>
      <c r="AT125" s="224" t="s">
        <v>147</v>
      </c>
      <c r="AU125" s="224" t="s">
        <v>81</v>
      </c>
      <c r="AY125" s="18" t="s">
        <v>144</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152</v>
      </c>
      <c r="BM125" s="224" t="s">
        <v>424</v>
      </c>
    </row>
    <row r="126" spans="1:47" s="2" customFormat="1" ht="12">
      <c r="A126" s="39"/>
      <c r="B126" s="40"/>
      <c r="C126" s="41"/>
      <c r="D126" s="233" t="s">
        <v>417</v>
      </c>
      <c r="E126" s="41"/>
      <c r="F126" s="277" t="s">
        <v>1190</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417</v>
      </c>
      <c r="AU126" s="18" t="s">
        <v>81</v>
      </c>
    </row>
    <row r="127" spans="1:65" s="2" customFormat="1" ht="16.5" customHeight="1">
      <c r="A127" s="39"/>
      <c r="B127" s="40"/>
      <c r="C127" s="213" t="s">
        <v>304</v>
      </c>
      <c r="D127" s="213" t="s">
        <v>147</v>
      </c>
      <c r="E127" s="214" t="s">
        <v>1191</v>
      </c>
      <c r="F127" s="215" t="s">
        <v>1192</v>
      </c>
      <c r="G127" s="216" t="s">
        <v>382</v>
      </c>
      <c r="H127" s="217">
        <v>1</v>
      </c>
      <c r="I127" s="218"/>
      <c r="J127" s="219">
        <f>ROUND(I127*H127,2)</f>
        <v>0</v>
      </c>
      <c r="K127" s="215" t="s">
        <v>19</v>
      </c>
      <c r="L127" s="45"/>
      <c r="M127" s="220" t="s">
        <v>19</v>
      </c>
      <c r="N127" s="221" t="s">
        <v>42</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152</v>
      </c>
      <c r="AT127" s="224" t="s">
        <v>147</v>
      </c>
      <c r="AU127" s="224" t="s">
        <v>81</v>
      </c>
      <c r="AY127" s="18" t="s">
        <v>144</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152</v>
      </c>
      <c r="BM127" s="224" t="s">
        <v>427</v>
      </c>
    </row>
    <row r="128" spans="1:65" s="2" customFormat="1" ht="16.5" customHeight="1">
      <c r="A128" s="39"/>
      <c r="B128" s="40"/>
      <c r="C128" s="213" t="s">
        <v>309</v>
      </c>
      <c r="D128" s="213" t="s">
        <v>147</v>
      </c>
      <c r="E128" s="214" t="s">
        <v>1193</v>
      </c>
      <c r="F128" s="215" t="s">
        <v>1194</v>
      </c>
      <c r="G128" s="216" t="s">
        <v>150</v>
      </c>
      <c r="H128" s="217">
        <v>110</v>
      </c>
      <c r="I128" s="218"/>
      <c r="J128" s="219">
        <f>ROUND(I128*H128,2)</f>
        <v>0</v>
      </c>
      <c r="K128" s="215" t="s">
        <v>19</v>
      </c>
      <c r="L128" s="45"/>
      <c r="M128" s="220" t="s">
        <v>19</v>
      </c>
      <c r="N128" s="221" t="s">
        <v>42</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152</v>
      </c>
      <c r="AT128" s="224" t="s">
        <v>147</v>
      </c>
      <c r="AU128" s="224" t="s">
        <v>81</v>
      </c>
      <c r="AY128" s="18" t="s">
        <v>144</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152</v>
      </c>
      <c r="BM128" s="224" t="s">
        <v>429</v>
      </c>
    </row>
    <row r="129" spans="1:65" s="2" customFormat="1" ht="16.5" customHeight="1">
      <c r="A129" s="39"/>
      <c r="B129" s="40"/>
      <c r="C129" s="213" t="s">
        <v>315</v>
      </c>
      <c r="D129" s="213" t="s">
        <v>147</v>
      </c>
      <c r="E129" s="214" t="s">
        <v>1195</v>
      </c>
      <c r="F129" s="215" t="s">
        <v>1196</v>
      </c>
      <c r="G129" s="216" t="s">
        <v>150</v>
      </c>
      <c r="H129" s="217">
        <v>174</v>
      </c>
      <c r="I129" s="218"/>
      <c r="J129" s="219">
        <f>ROUND(I129*H129,2)</f>
        <v>0</v>
      </c>
      <c r="K129" s="215" t="s">
        <v>19</v>
      </c>
      <c r="L129" s="45"/>
      <c r="M129" s="220" t="s">
        <v>19</v>
      </c>
      <c r="N129" s="221" t="s">
        <v>42</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152</v>
      </c>
      <c r="AT129" s="224" t="s">
        <v>147</v>
      </c>
      <c r="AU129" s="224" t="s">
        <v>81</v>
      </c>
      <c r="AY129" s="18" t="s">
        <v>144</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152</v>
      </c>
      <c r="BM129" s="224" t="s">
        <v>432</v>
      </c>
    </row>
    <row r="130" spans="1:47" s="2" customFormat="1" ht="12">
      <c r="A130" s="39"/>
      <c r="B130" s="40"/>
      <c r="C130" s="41"/>
      <c r="D130" s="233" t="s">
        <v>417</v>
      </c>
      <c r="E130" s="41"/>
      <c r="F130" s="277" t="s">
        <v>1197</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417</v>
      </c>
      <c r="AU130" s="18" t="s">
        <v>81</v>
      </c>
    </row>
    <row r="131" spans="1:65" s="2" customFormat="1" ht="16.5" customHeight="1">
      <c r="A131" s="39"/>
      <c r="B131" s="40"/>
      <c r="C131" s="213" t="s">
        <v>319</v>
      </c>
      <c r="D131" s="213" t="s">
        <v>147</v>
      </c>
      <c r="E131" s="214" t="s">
        <v>1198</v>
      </c>
      <c r="F131" s="215" t="s">
        <v>1199</v>
      </c>
      <c r="G131" s="216" t="s">
        <v>369</v>
      </c>
      <c r="H131" s="217">
        <v>10</v>
      </c>
      <c r="I131" s="218"/>
      <c r="J131" s="219">
        <f>ROUND(I131*H131,2)</f>
        <v>0</v>
      </c>
      <c r="K131" s="215" t="s">
        <v>19</v>
      </c>
      <c r="L131" s="45"/>
      <c r="M131" s="220" t="s">
        <v>19</v>
      </c>
      <c r="N131" s="221" t="s">
        <v>42</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152</v>
      </c>
      <c r="AT131" s="224" t="s">
        <v>147</v>
      </c>
      <c r="AU131" s="224" t="s">
        <v>81</v>
      </c>
      <c r="AY131" s="18" t="s">
        <v>144</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152</v>
      </c>
      <c r="BM131" s="224" t="s">
        <v>338</v>
      </c>
    </row>
    <row r="132" spans="1:65" s="2" customFormat="1" ht="21.75" customHeight="1">
      <c r="A132" s="39"/>
      <c r="B132" s="40"/>
      <c r="C132" s="213" t="s">
        <v>323</v>
      </c>
      <c r="D132" s="213" t="s">
        <v>147</v>
      </c>
      <c r="E132" s="214" t="s">
        <v>1200</v>
      </c>
      <c r="F132" s="215" t="s">
        <v>1201</v>
      </c>
      <c r="G132" s="216" t="s">
        <v>150</v>
      </c>
      <c r="H132" s="217">
        <v>12</v>
      </c>
      <c r="I132" s="218"/>
      <c r="J132" s="219">
        <f>ROUND(I132*H132,2)</f>
        <v>0</v>
      </c>
      <c r="K132" s="215" t="s">
        <v>19</v>
      </c>
      <c r="L132" s="45"/>
      <c r="M132" s="220" t="s">
        <v>19</v>
      </c>
      <c r="N132" s="221" t="s">
        <v>42</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152</v>
      </c>
      <c r="AT132" s="224" t="s">
        <v>147</v>
      </c>
      <c r="AU132" s="224" t="s">
        <v>81</v>
      </c>
      <c r="AY132" s="18" t="s">
        <v>144</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152</v>
      </c>
      <c r="BM132" s="224" t="s">
        <v>435</v>
      </c>
    </row>
    <row r="133" spans="1:65" s="2" customFormat="1" ht="16.5" customHeight="1">
      <c r="A133" s="39"/>
      <c r="B133" s="40"/>
      <c r="C133" s="213" t="s">
        <v>331</v>
      </c>
      <c r="D133" s="213" t="s">
        <v>147</v>
      </c>
      <c r="E133" s="214" t="s">
        <v>1202</v>
      </c>
      <c r="F133" s="215" t="s">
        <v>1203</v>
      </c>
      <c r="G133" s="216" t="s">
        <v>150</v>
      </c>
      <c r="H133" s="217">
        <v>200</v>
      </c>
      <c r="I133" s="218"/>
      <c r="J133" s="219">
        <f>ROUND(I133*H133,2)</f>
        <v>0</v>
      </c>
      <c r="K133" s="215" t="s">
        <v>19</v>
      </c>
      <c r="L133" s="45"/>
      <c r="M133" s="220" t="s">
        <v>19</v>
      </c>
      <c r="N133" s="221" t="s">
        <v>42</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152</v>
      </c>
      <c r="AT133" s="224" t="s">
        <v>147</v>
      </c>
      <c r="AU133" s="224" t="s">
        <v>81</v>
      </c>
      <c r="AY133" s="18" t="s">
        <v>144</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152</v>
      </c>
      <c r="BM133" s="224" t="s">
        <v>438</v>
      </c>
    </row>
    <row r="134" spans="1:65" s="2" customFormat="1" ht="16.5" customHeight="1">
      <c r="A134" s="39"/>
      <c r="B134" s="40"/>
      <c r="C134" s="264" t="s">
        <v>339</v>
      </c>
      <c r="D134" s="264" t="s">
        <v>298</v>
      </c>
      <c r="E134" s="265" t="s">
        <v>1204</v>
      </c>
      <c r="F134" s="266" t="s">
        <v>1205</v>
      </c>
      <c r="G134" s="267" t="s">
        <v>528</v>
      </c>
      <c r="H134" s="268">
        <v>180</v>
      </c>
      <c r="I134" s="269"/>
      <c r="J134" s="270">
        <f>ROUND(I134*H134,2)</f>
        <v>0</v>
      </c>
      <c r="K134" s="266" t="s">
        <v>19</v>
      </c>
      <c r="L134" s="271"/>
      <c r="M134" s="272" t="s">
        <v>19</v>
      </c>
      <c r="N134" s="273" t="s">
        <v>42</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210</v>
      </c>
      <c r="AT134" s="224" t="s">
        <v>298</v>
      </c>
      <c r="AU134" s="224" t="s">
        <v>81</v>
      </c>
      <c r="AY134" s="18" t="s">
        <v>144</v>
      </c>
      <c r="BE134" s="225">
        <f>IF(N134="základní",J134,0)</f>
        <v>0</v>
      </c>
      <c r="BF134" s="225">
        <f>IF(N134="snížená",J134,0)</f>
        <v>0</v>
      </c>
      <c r="BG134" s="225">
        <f>IF(N134="zákl. přenesená",J134,0)</f>
        <v>0</v>
      </c>
      <c r="BH134" s="225">
        <f>IF(N134="sníž. přenesená",J134,0)</f>
        <v>0</v>
      </c>
      <c r="BI134" s="225">
        <f>IF(N134="nulová",J134,0)</f>
        <v>0</v>
      </c>
      <c r="BJ134" s="18" t="s">
        <v>79</v>
      </c>
      <c r="BK134" s="225">
        <f>ROUND(I134*H134,2)</f>
        <v>0</v>
      </c>
      <c r="BL134" s="18" t="s">
        <v>152</v>
      </c>
      <c r="BM134" s="224" t="s">
        <v>440</v>
      </c>
    </row>
    <row r="135" spans="1:63" s="12" customFormat="1" ht="22.8" customHeight="1">
      <c r="A135" s="12"/>
      <c r="B135" s="197"/>
      <c r="C135" s="198"/>
      <c r="D135" s="199" t="s">
        <v>70</v>
      </c>
      <c r="E135" s="211" t="s">
        <v>1206</v>
      </c>
      <c r="F135" s="211" t="s">
        <v>1207</v>
      </c>
      <c r="G135" s="198"/>
      <c r="H135" s="198"/>
      <c r="I135" s="201"/>
      <c r="J135" s="212">
        <f>BK135</f>
        <v>0</v>
      </c>
      <c r="K135" s="198"/>
      <c r="L135" s="203"/>
      <c r="M135" s="204"/>
      <c r="N135" s="205"/>
      <c r="O135" s="205"/>
      <c r="P135" s="206">
        <f>SUM(P136:P167)</f>
        <v>0</v>
      </c>
      <c r="Q135" s="205"/>
      <c r="R135" s="206">
        <f>SUM(R136:R167)</f>
        <v>0</v>
      </c>
      <c r="S135" s="205"/>
      <c r="T135" s="207">
        <f>SUM(T136:T167)</f>
        <v>0</v>
      </c>
      <c r="U135" s="12"/>
      <c r="V135" s="12"/>
      <c r="W135" s="12"/>
      <c r="X135" s="12"/>
      <c r="Y135" s="12"/>
      <c r="Z135" s="12"/>
      <c r="AA135" s="12"/>
      <c r="AB135" s="12"/>
      <c r="AC135" s="12"/>
      <c r="AD135" s="12"/>
      <c r="AE135" s="12"/>
      <c r="AR135" s="208" t="s">
        <v>79</v>
      </c>
      <c r="AT135" s="209" t="s">
        <v>70</v>
      </c>
      <c r="AU135" s="209" t="s">
        <v>79</v>
      </c>
      <c r="AY135" s="208" t="s">
        <v>144</v>
      </c>
      <c r="BK135" s="210">
        <f>SUM(BK136:BK167)</f>
        <v>0</v>
      </c>
    </row>
    <row r="136" spans="1:65" s="2" customFormat="1" ht="16.5" customHeight="1">
      <c r="A136" s="39"/>
      <c r="B136" s="40"/>
      <c r="C136" s="213" t="s">
        <v>346</v>
      </c>
      <c r="D136" s="213" t="s">
        <v>147</v>
      </c>
      <c r="E136" s="214" t="s">
        <v>1208</v>
      </c>
      <c r="F136" s="215" t="s">
        <v>1209</v>
      </c>
      <c r="G136" s="216" t="s">
        <v>1120</v>
      </c>
      <c r="H136" s="217">
        <v>1</v>
      </c>
      <c r="I136" s="218"/>
      <c r="J136" s="219">
        <f>ROUND(I136*H136,2)</f>
        <v>0</v>
      </c>
      <c r="K136" s="215" t="s">
        <v>19</v>
      </c>
      <c r="L136" s="45"/>
      <c r="M136" s="220" t="s">
        <v>19</v>
      </c>
      <c r="N136" s="221" t="s">
        <v>42</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152</v>
      </c>
      <c r="AT136" s="224" t="s">
        <v>147</v>
      </c>
      <c r="AU136" s="224" t="s">
        <v>81</v>
      </c>
      <c r="AY136" s="18" t="s">
        <v>144</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152</v>
      </c>
      <c r="BM136" s="224" t="s">
        <v>442</v>
      </c>
    </row>
    <row r="137" spans="1:47" s="2" customFormat="1" ht="12">
      <c r="A137" s="39"/>
      <c r="B137" s="40"/>
      <c r="C137" s="41"/>
      <c r="D137" s="233" t="s">
        <v>417</v>
      </c>
      <c r="E137" s="41"/>
      <c r="F137" s="277" t="s">
        <v>1210</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417</v>
      </c>
      <c r="AU137" s="18" t="s">
        <v>81</v>
      </c>
    </row>
    <row r="138" spans="1:65" s="2" customFormat="1" ht="21.75" customHeight="1">
      <c r="A138" s="39"/>
      <c r="B138" s="40"/>
      <c r="C138" s="213" t="s">
        <v>351</v>
      </c>
      <c r="D138" s="213" t="s">
        <v>147</v>
      </c>
      <c r="E138" s="214" t="s">
        <v>1211</v>
      </c>
      <c r="F138" s="215" t="s">
        <v>1212</v>
      </c>
      <c r="G138" s="216" t="s">
        <v>1120</v>
      </c>
      <c r="H138" s="217">
        <v>1</v>
      </c>
      <c r="I138" s="218"/>
      <c r="J138" s="219">
        <f>ROUND(I138*H138,2)</f>
        <v>0</v>
      </c>
      <c r="K138" s="215" t="s">
        <v>19</v>
      </c>
      <c r="L138" s="45"/>
      <c r="M138" s="220" t="s">
        <v>19</v>
      </c>
      <c r="N138" s="221" t="s">
        <v>42</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152</v>
      </c>
      <c r="AT138" s="224" t="s">
        <v>147</v>
      </c>
      <c r="AU138" s="224" t="s">
        <v>81</v>
      </c>
      <c r="AY138" s="18" t="s">
        <v>144</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152</v>
      </c>
      <c r="BM138" s="224" t="s">
        <v>448</v>
      </c>
    </row>
    <row r="139" spans="1:47" s="2" customFormat="1" ht="12">
      <c r="A139" s="39"/>
      <c r="B139" s="40"/>
      <c r="C139" s="41"/>
      <c r="D139" s="233" t="s">
        <v>417</v>
      </c>
      <c r="E139" s="41"/>
      <c r="F139" s="277" t="s">
        <v>1149</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417</v>
      </c>
      <c r="AU139" s="18" t="s">
        <v>81</v>
      </c>
    </row>
    <row r="140" spans="1:65" s="2" customFormat="1" ht="16.5" customHeight="1">
      <c r="A140" s="39"/>
      <c r="B140" s="40"/>
      <c r="C140" s="213" t="s">
        <v>439</v>
      </c>
      <c r="D140" s="213" t="s">
        <v>147</v>
      </c>
      <c r="E140" s="214" t="s">
        <v>1213</v>
      </c>
      <c r="F140" s="215" t="s">
        <v>1151</v>
      </c>
      <c r="G140" s="216" t="s">
        <v>1120</v>
      </c>
      <c r="H140" s="217">
        <v>1</v>
      </c>
      <c r="I140" s="218"/>
      <c r="J140" s="219">
        <f>ROUND(I140*H140,2)</f>
        <v>0</v>
      </c>
      <c r="K140" s="215" t="s">
        <v>19</v>
      </c>
      <c r="L140" s="45"/>
      <c r="M140" s="220" t="s">
        <v>19</v>
      </c>
      <c r="N140" s="221" t="s">
        <v>42</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152</v>
      </c>
      <c r="AT140" s="224" t="s">
        <v>147</v>
      </c>
      <c r="AU140" s="224" t="s">
        <v>81</v>
      </c>
      <c r="AY140" s="18" t="s">
        <v>144</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152</v>
      </c>
      <c r="BM140" s="224" t="s">
        <v>450</v>
      </c>
    </row>
    <row r="141" spans="1:47" s="2" customFormat="1" ht="12">
      <c r="A141" s="39"/>
      <c r="B141" s="40"/>
      <c r="C141" s="41"/>
      <c r="D141" s="233" t="s">
        <v>417</v>
      </c>
      <c r="E141" s="41"/>
      <c r="F141" s="277" t="s">
        <v>1152</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417</v>
      </c>
      <c r="AU141" s="18" t="s">
        <v>81</v>
      </c>
    </row>
    <row r="142" spans="1:65" s="2" customFormat="1" ht="16.5" customHeight="1">
      <c r="A142" s="39"/>
      <c r="B142" s="40"/>
      <c r="C142" s="213" t="s">
        <v>301</v>
      </c>
      <c r="D142" s="213" t="s">
        <v>147</v>
      </c>
      <c r="E142" s="214" t="s">
        <v>1214</v>
      </c>
      <c r="F142" s="215" t="s">
        <v>1154</v>
      </c>
      <c r="G142" s="216" t="s">
        <v>1120</v>
      </c>
      <c r="H142" s="217">
        <v>1</v>
      </c>
      <c r="I142" s="218"/>
      <c r="J142" s="219">
        <f>ROUND(I142*H142,2)</f>
        <v>0</v>
      </c>
      <c r="K142" s="215" t="s">
        <v>19</v>
      </c>
      <c r="L142" s="45"/>
      <c r="M142" s="220" t="s">
        <v>19</v>
      </c>
      <c r="N142" s="221" t="s">
        <v>42</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152</v>
      </c>
      <c r="AT142" s="224" t="s">
        <v>147</v>
      </c>
      <c r="AU142" s="224" t="s">
        <v>81</v>
      </c>
      <c r="AY142" s="18" t="s">
        <v>144</v>
      </c>
      <c r="BE142" s="225">
        <f>IF(N142="základní",J142,0)</f>
        <v>0</v>
      </c>
      <c r="BF142" s="225">
        <f>IF(N142="snížená",J142,0)</f>
        <v>0</v>
      </c>
      <c r="BG142" s="225">
        <f>IF(N142="zákl. přenesená",J142,0)</f>
        <v>0</v>
      </c>
      <c r="BH142" s="225">
        <f>IF(N142="sníž. přenesená",J142,0)</f>
        <v>0</v>
      </c>
      <c r="BI142" s="225">
        <f>IF(N142="nulová",J142,0)</f>
        <v>0</v>
      </c>
      <c r="BJ142" s="18" t="s">
        <v>79</v>
      </c>
      <c r="BK142" s="225">
        <f>ROUND(I142*H142,2)</f>
        <v>0</v>
      </c>
      <c r="BL142" s="18" t="s">
        <v>152</v>
      </c>
      <c r="BM142" s="224" t="s">
        <v>453</v>
      </c>
    </row>
    <row r="143" spans="1:47" s="2" customFormat="1" ht="12">
      <c r="A143" s="39"/>
      <c r="B143" s="40"/>
      <c r="C143" s="41"/>
      <c r="D143" s="233" t="s">
        <v>417</v>
      </c>
      <c r="E143" s="41"/>
      <c r="F143" s="277" t="s">
        <v>1155</v>
      </c>
      <c r="G143" s="41"/>
      <c r="H143" s="41"/>
      <c r="I143" s="228"/>
      <c r="J143" s="41"/>
      <c r="K143" s="41"/>
      <c r="L143" s="45"/>
      <c r="M143" s="229"/>
      <c r="N143" s="230"/>
      <c r="O143" s="85"/>
      <c r="P143" s="85"/>
      <c r="Q143" s="85"/>
      <c r="R143" s="85"/>
      <c r="S143" s="85"/>
      <c r="T143" s="86"/>
      <c r="U143" s="39"/>
      <c r="V143" s="39"/>
      <c r="W143" s="39"/>
      <c r="X143" s="39"/>
      <c r="Y143" s="39"/>
      <c r="Z143" s="39"/>
      <c r="AA143" s="39"/>
      <c r="AB143" s="39"/>
      <c r="AC143" s="39"/>
      <c r="AD143" s="39"/>
      <c r="AE143" s="39"/>
      <c r="AT143" s="18" t="s">
        <v>417</v>
      </c>
      <c r="AU143" s="18" t="s">
        <v>81</v>
      </c>
    </row>
    <row r="144" spans="1:65" s="2" customFormat="1" ht="16.5" customHeight="1">
      <c r="A144" s="39"/>
      <c r="B144" s="40"/>
      <c r="C144" s="213" t="s">
        <v>444</v>
      </c>
      <c r="D144" s="213" t="s">
        <v>147</v>
      </c>
      <c r="E144" s="214" t="s">
        <v>1215</v>
      </c>
      <c r="F144" s="215" t="s">
        <v>1157</v>
      </c>
      <c r="G144" s="216" t="s">
        <v>1120</v>
      </c>
      <c r="H144" s="217">
        <v>1</v>
      </c>
      <c r="I144" s="218"/>
      <c r="J144" s="219">
        <f>ROUND(I144*H144,2)</f>
        <v>0</v>
      </c>
      <c r="K144" s="215" t="s">
        <v>19</v>
      </c>
      <c r="L144" s="45"/>
      <c r="M144" s="220" t="s">
        <v>19</v>
      </c>
      <c r="N144" s="221" t="s">
        <v>42</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152</v>
      </c>
      <c r="AT144" s="224" t="s">
        <v>147</v>
      </c>
      <c r="AU144" s="224" t="s">
        <v>81</v>
      </c>
      <c r="AY144" s="18" t="s">
        <v>144</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152</v>
      </c>
      <c r="BM144" s="224" t="s">
        <v>461</v>
      </c>
    </row>
    <row r="145" spans="1:47" s="2" customFormat="1" ht="12">
      <c r="A145" s="39"/>
      <c r="B145" s="40"/>
      <c r="C145" s="41"/>
      <c r="D145" s="233" t="s">
        <v>417</v>
      </c>
      <c r="E145" s="41"/>
      <c r="F145" s="277" t="s">
        <v>1158</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417</v>
      </c>
      <c r="AU145" s="18" t="s">
        <v>81</v>
      </c>
    </row>
    <row r="146" spans="1:65" s="2" customFormat="1" ht="16.5" customHeight="1">
      <c r="A146" s="39"/>
      <c r="B146" s="40"/>
      <c r="C146" s="213" t="s">
        <v>406</v>
      </c>
      <c r="D146" s="213" t="s">
        <v>147</v>
      </c>
      <c r="E146" s="214" t="s">
        <v>1216</v>
      </c>
      <c r="F146" s="215" t="s">
        <v>1151</v>
      </c>
      <c r="G146" s="216" t="s">
        <v>1120</v>
      </c>
      <c r="H146" s="217">
        <v>1</v>
      </c>
      <c r="I146" s="218"/>
      <c r="J146" s="219">
        <f>ROUND(I146*H146,2)</f>
        <v>0</v>
      </c>
      <c r="K146" s="215" t="s">
        <v>19</v>
      </c>
      <c r="L146" s="45"/>
      <c r="M146" s="220" t="s">
        <v>19</v>
      </c>
      <c r="N146" s="221" t="s">
        <v>42</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152</v>
      </c>
      <c r="AT146" s="224" t="s">
        <v>147</v>
      </c>
      <c r="AU146" s="224" t="s">
        <v>81</v>
      </c>
      <c r="AY146" s="18" t="s">
        <v>144</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152</v>
      </c>
      <c r="BM146" s="224" t="s">
        <v>463</v>
      </c>
    </row>
    <row r="147" spans="1:47" s="2" customFormat="1" ht="12">
      <c r="A147" s="39"/>
      <c r="B147" s="40"/>
      <c r="C147" s="41"/>
      <c r="D147" s="233" t="s">
        <v>417</v>
      </c>
      <c r="E147" s="41"/>
      <c r="F147" s="277" t="s">
        <v>1165</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417</v>
      </c>
      <c r="AU147" s="18" t="s">
        <v>81</v>
      </c>
    </row>
    <row r="148" spans="1:65" s="2" customFormat="1" ht="16.5" customHeight="1">
      <c r="A148" s="39"/>
      <c r="B148" s="40"/>
      <c r="C148" s="213" t="s">
        <v>449</v>
      </c>
      <c r="D148" s="213" t="s">
        <v>147</v>
      </c>
      <c r="E148" s="214" t="s">
        <v>1217</v>
      </c>
      <c r="F148" s="215" t="s">
        <v>1154</v>
      </c>
      <c r="G148" s="216" t="s">
        <v>1120</v>
      </c>
      <c r="H148" s="217">
        <v>1</v>
      </c>
      <c r="I148" s="218"/>
      <c r="J148" s="219">
        <f>ROUND(I148*H148,2)</f>
        <v>0</v>
      </c>
      <c r="K148" s="215" t="s">
        <v>19</v>
      </c>
      <c r="L148" s="45"/>
      <c r="M148" s="220" t="s">
        <v>19</v>
      </c>
      <c r="N148" s="221" t="s">
        <v>42</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152</v>
      </c>
      <c r="AT148" s="224" t="s">
        <v>147</v>
      </c>
      <c r="AU148" s="224" t="s">
        <v>81</v>
      </c>
      <c r="AY148" s="18" t="s">
        <v>144</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152</v>
      </c>
      <c r="BM148" s="224" t="s">
        <v>466</v>
      </c>
    </row>
    <row r="149" spans="1:47" s="2" customFormat="1" ht="12">
      <c r="A149" s="39"/>
      <c r="B149" s="40"/>
      <c r="C149" s="41"/>
      <c r="D149" s="233" t="s">
        <v>417</v>
      </c>
      <c r="E149" s="41"/>
      <c r="F149" s="277" t="s">
        <v>1167</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417</v>
      </c>
      <c r="AU149" s="18" t="s">
        <v>81</v>
      </c>
    </row>
    <row r="150" spans="1:65" s="2" customFormat="1" ht="16.5" customHeight="1">
      <c r="A150" s="39"/>
      <c r="B150" s="40"/>
      <c r="C150" s="213" t="s">
        <v>409</v>
      </c>
      <c r="D150" s="213" t="s">
        <v>147</v>
      </c>
      <c r="E150" s="214" t="s">
        <v>1218</v>
      </c>
      <c r="F150" s="215" t="s">
        <v>1157</v>
      </c>
      <c r="G150" s="216" t="s">
        <v>1120</v>
      </c>
      <c r="H150" s="217">
        <v>1</v>
      </c>
      <c r="I150" s="218"/>
      <c r="J150" s="219">
        <f>ROUND(I150*H150,2)</f>
        <v>0</v>
      </c>
      <c r="K150" s="215" t="s">
        <v>19</v>
      </c>
      <c r="L150" s="45"/>
      <c r="M150" s="220" t="s">
        <v>19</v>
      </c>
      <c r="N150" s="221" t="s">
        <v>42</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152</v>
      </c>
      <c r="AT150" s="224" t="s">
        <v>147</v>
      </c>
      <c r="AU150" s="224" t="s">
        <v>81</v>
      </c>
      <c r="AY150" s="18" t="s">
        <v>144</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152</v>
      </c>
      <c r="BM150" s="224" t="s">
        <v>472</v>
      </c>
    </row>
    <row r="151" spans="1:47" s="2" customFormat="1" ht="12">
      <c r="A151" s="39"/>
      <c r="B151" s="40"/>
      <c r="C151" s="41"/>
      <c r="D151" s="233" t="s">
        <v>417</v>
      </c>
      <c r="E151" s="41"/>
      <c r="F151" s="277" t="s">
        <v>1169</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417</v>
      </c>
      <c r="AU151" s="18" t="s">
        <v>81</v>
      </c>
    </row>
    <row r="152" spans="1:65" s="2" customFormat="1" ht="16.5" customHeight="1">
      <c r="A152" s="39"/>
      <c r="B152" s="40"/>
      <c r="C152" s="213" t="s">
        <v>455</v>
      </c>
      <c r="D152" s="213" t="s">
        <v>147</v>
      </c>
      <c r="E152" s="214" t="s">
        <v>1219</v>
      </c>
      <c r="F152" s="215" t="s">
        <v>1220</v>
      </c>
      <c r="G152" s="216" t="s">
        <v>382</v>
      </c>
      <c r="H152" s="217">
        <v>1</v>
      </c>
      <c r="I152" s="218"/>
      <c r="J152" s="219">
        <f>ROUND(I152*H152,2)</f>
        <v>0</v>
      </c>
      <c r="K152" s="215" t="s">
        <v>19</v>
      </c>
      <c r="L152" s="45"/>
      <c r="M152" s="220" t="s">
        <v>19</v>
      </c>
      <c r="N152" s="221" t="s">
        <v>42</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152</v>
      </c>
      <c r="AT152" s="224" t="s">
        <v>147</v>
      </c>
      <c r="AU152" s="224" t="s">
        <v>81</v>
      </c>
      <c r="AY152" s="18" t="s">
        <v>144</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152</v>
      </c>
      <c r="BM152" s="224" t="s">
        <v>474</v>
      </c>
    </row>
    <row r="153" spans="1:65" s="2" customFormat="1" ht="16.5" customHeight="1">
      <c r="A153" s="39"/>
      <c r="B153" s="40"/>
      <c r="C153" s="213" t="s">
        <v>412</v>
      </c>
      <c r="D153" s="213" t="s">
        <v>147</v>
      </c>
      <c r="E153" s="214" t="s">
        <v>1221</v>
      </c>
      <c r="F153" s="215" t="s">
        <v>1222</v>
      </c>
      <c r="G153" s="216" t="s">
        <v>382</v>
      </c>
      <c r="H153" s="217">
        <v>1</v>
      </c>
      <c r="I153" s="218"/>
      <c r="J153" s="219">
        <f>ROUND(I153*H153,2)</f>
        <v>0</v>
      </c>
      <c r="K153" s="215" t="s">
        <v>19</v>
      </c>
      <c r="L153" s="45"/>
      <c r="M153" s="220" t="s">
        <v>19</v>
      </c>
      <c r="N153" s="221" t="s">
        <v>42</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152</v>
      </c>
      <c r="AT153" s="224" t="s">
        <v>147</v>
      </c>
      <c r="AU153" s="224" t="s">
        <v>81</v>
      </c>
      <c r="AY153" s="18" t="s">
        <v>144</v>
      </c>
      <c r="BE153" s="225">
        <f>IF(N153="základní",J153,0)</f>
        <v>0</v>
      </c>
      <c r="BF153" s="225">
        <f>IF(N153="snížená",J153,0)</f>
        <v>0</v>
      </c>
      <c r="BG153" s="225">
        <f>IF(N153="zákl. přenesená",J153,0)</f>
        <v>0</v>
      </c>
      <c r="BH153" s="225">
        <f>IF(N153="sníž. přenesená",J153,0)</f>
        <v>0</v>
      </c>
      <c r="BI153" s="225">
        <f>IF(N153="nulová",J153,0)</f>
        <v>0</v>
      </c>
      <c r="BJ153" s="18" t="s">
        <v>79</v>
      </c>
      <c r="BK153" s="225">
        <f>ROUND(I153*H153,2)</f>
        <v>0</v>
      </c>
      <c r="BL153" s="18" t="s">
        <v>152</v>
      </c>
      <c r="BM153" s="224" t="s">
        <v>477</v>
      </c>
    </row>
    <row r="154" spans="1:65" s="2" customFormat="1" ht="16.5" customHeight="1">
      <c r="A154" s="39"/>
      <c r="B154" s="40"/>
      <c r="C154" s="213" t="s">
        <v>462</v>
      </c>
      <c r="D154" s="213" t="s">
        <v>147</v>
      </c>
      <c r="E154" s="214" t="s">
        <v>1223</v>
      </c>
      <c r="F154" s="215" t="s">
        <v>1224</v>
      </c>
      <c r="G154" s="216" t="s">
        <v>382</v>
      </c>
      <c r="H154" s="217">
        <v>2</v>
      </c>
      <c r="I154" s="218"/>
      <c r="J154" s="219">
        <f>ROUND(I154*H154,2)</f>
        <v>0</v>
      </c>
      <c r="K154" s="215" t="s">
        <v>19</v>
      </c>
      <c r="L154" s="45"/>
      <c r="M154" s="220" t="s">
        <v>19</v>
      </c>
      <c r="N154" s="221" t="s">
        <v>42</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152</v>
      </c>
      <c r="AT154" s="224" t="s">
        <v>147</v>
      </c>
      <c r="AU154" s="224" t="s">
        <v>81</v>
      </c>
      <c r="AY154" s="18" t="s">
        <v>144</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152</v>
      </c>
      <c r="BM154" s="224" t="s">
        <v>483</v>
      </c>
    </row>
    <row r="155" spans="1:65" s="2" customFormat="1" ht="16.5" customHeight="1">
      <c r="A155" s="39"/>
      <c r="B155" s="40"/>
      <c r="C155" s="213" t="s">
        <v>416</v>
      </c>
      <c r="D155" s="213" t="s">
        <v>147</v>
      </c>
      <c r="E155" s="214" t="s">
        <v>1225</v>
      </c>
      <c r="F155" s="215" t="s">
        <v>1226</v>
      </c>
      <c r="G155" s="216" t="s">
        <v>1120</v>
      </c>
      <c r="H155" s="217">
        <v>1</v>
      </c>
      <c r="I155" s="218"/>
      <c r="J155" s="219">
        <f>ROUND(I155*H155,2)</f>
        <v>0</v>
      </c>
      <c r="K155" s="215" t="s">
        <v>19</v>
      </c>
      <c r="L155" s="45"/>
      <c r="M155" s="220" t="s">
        <v>19</v>
      </c>
      <c r="N155" s="221" t="s">
        <v>42</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152</v>
      </c>
      <c r="AT155" s="224" t="s">
        <v>147</v>
      </c>
      <c r="AU155" s="224" t="s">
        <v>81</v>
      </c>
      <c r="AY155" s="18" t="s">
        <v>144</v>
      </c>
      <c r="BE155" s="225">
        <f>IF(N155="základní",J155,0)</f>
        <v>0</v>
      </c>
      <c r="BF155" s="225">
        <f>IF(N155="snížená",J155,0)</f>
        <v>0</v>
      </c>
      <c r="BG155" s="225">
        <f>IF(N155="zákl. přenesená",J155,0)</f>
        <v>0</v>
      </c>
      <c r="BH155" s="225">
        <f>IF(N155="sníž. přenesená",J155,0)</f>
        <v>0</v>
      </c>
      <c r="BI155" s="225">
        <f>IF(N155="nulová",J155,0)</f>
        <v>0</v>
      </c>
      <c r="BJ155" s="18" t="s">
        <v>79</v>
      </c>
      <c r="BK155" s="225">
        <f>ROUND(I155*H155,2)</f>
        <v>0</v>
      </c>
      <c r="BL155" s="18" t="s">
        <v>152</v>
      </c>
      <c r="BM155" s="224" t="s">
        <v>485</v>
      </c>
    </row>
    <row r="156" spans="1:47" s="2" customFormat="1" ht="12">
      <c r="A156" s="39"/>
      <c r="B156" s="40"/>
      <c r="C156" s="41"/>
      <c r="D156" s="233" t="s">
        <v>417</v>
      </c>
      <c r="E156" s="41"/>
      <c r="F156" s="277" t="s">
        <v>1181</v>
      </c>
      <c r="G156" s="41"/>
      <c r="H156" s="41"/>
      <c r="I156" s="228"/>
      <c r="J156" s="41"/>
      <c r="K156" s="41"/>
      <c r="L156" s="45"/>
      <c r="M156" s="229"/>
      <c r="N156" s="230"/>
      <c r="O156" s="85"/>
      <c r="P156" s="85"/>
      <c r="Q156" s="85"/>
      <c r="R156" s="85"/>
      <c r="S156" s="85"/>
      <c r="T156" s="86"/>
      <c r="U156" s="39"/>
      <c r="V156" s="39"/>
      <c r="W156" s="39"/>
      <c r="X156" s="39"/>
      <c r="Y156" s="39"/>
      <c r="Z156" s="39"/>
      <c r="AA156" s="39"/>
      <c r="AB156" s="39"/>
      <c r="AC156" s="39"/>
      <c r="AD156" s="39"/>
      <c r="AE156" s="39"/>
      <c r="AT156" s="18" t="s">
        <v>417</v>
      </c>
      <c r="AU156" s="18" t="s">
        <v>81</v>
      </c>
    </row>
    <row r="157" spans="1:65" s="2" customFormat="1" ht="16.5" customHeight="1">
      <c r="A157" s="39"/>
      <c r="B157" s="40"/>
      <c r="C157" s="213" t="s">
        <v>467</v>
      </c>
      <c r="D157" s="213" t="s">
        <v>147</v>
      </c>
      <c r="E157" s="214" t="s">
        <v>1227</v>
      </c>
      <c r="F157" s="215" t="s">
        <v>1228</v>
      </c>
      <c r="G157" s="216" t="s">
        <v>382</v>
      </c>
      <c r="H157" s="217">
        <v>4</v>
      </c>
      <c r="I157" s="218"/>
      <c r="J157" s="219">
        <f>ROUND(I157*H157,2)</f>
        <v>0</v>
      </c>
      <c r="K157" s="215" t="s">
        <v>19</v>
      </c>
      <c r="L157" s="45"/>
      <c r="M157" s="220" t="s">
        <v>19</v>
      </c>
      <c r="N157" s="221" t="s">
        <v>42</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152</v>
      </c>
      <c r="AT157" s="224" t="s">
        <v>147</v>
      </c>
      <c r="AU157" s="224" t="s">
        <v>81</v>
      </c>
      <c r="AY157" s="18" t="s">
        <v>144</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152</v>
      </c>
      <c r="BM157" s="224" t="s">
        <v>488</v>
      </c>
    </row>
    <row r="158" spans="1:65" s="2" customFormat="1" ht="16.5" customHeight="1">
      <c r="A158" s="39"/>
      <c r="B158" s="40"/>
      <c r="C158" s="213" t="s">
        <v>424</v>
      </c>
      <c r="D158" s="213" t="s">
        <v>147</v>
      </c>
      <c r="E158" s="214" t="s">
        <v>1229</v>
      </c>
      <c r="F158" s="215" t="s">
        <v>1230</v>
      </c>
      <c r="G158" s="216" t="s">
        <v>382</v>
      </c>
      <c r="H158" s="217">
        <v>4</v>
      </c>
      <c r="I158" s="218"/>
      <c r="J158" s="219">
        <f>ROUND(I158*H158,2)</f>
        <v>0</v>
      </c>
      <c r="K158" s="215" t="s">
        <v>19</v>
      </c>
      <c r="L158" s="45"/>
      <c r="M158" s="220" t="s">
        <v>19</v>
      </c>
      <c r="N158" s="221" t="s">
        <v>42</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152</v>
      </c>
      <c r="AT158" s="224" t="s">
        <v>147</v>
      </c>
      <c r="AU158" s="224" t="s">
        <v>81</v>
      </c>
      <c r="AY158" s="18" t="s">
        <v>144</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152</v>
      </c>
      <c r="BM158" s="224" t="s">
        <v>1087</v>
      </c>
    </row>
    <row r="159" spans="1:47" s="2" customFormat="1" ht="12">
      <c r="A159" s="39"/>
      <c r="B159" s="40"/>
      <c r="C159" s="41"/>
      <c r="D159" s="233" t="s">
        <v>417</v>
      </c>
      <c r="E159" s="41"/>
      <c r="F159" s="277" t="s">
        <v>1190</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417</v>
      </c>
      <c r="AU159" s="18" t="s">
        <v>81</v>
      </c>
    </row>
    <row r="160" spans="1:65" s="2" customFormat="1" ht="16.5" customHeight="1">
      <c r="A160" s="39"/>
      <c r="B160" s="40"/>
      <c r="C160" s="213" t="s">
        <v>473</v>
      </c>
      <c r="D160" s="213" t="s">
        <v>147</v>
      </c>
      <c r="E160" s="214" t="s">
        <v>1231</v>
      </c>
      <c r="F160" s="215" t="s">
        <v>1232</v>
      </c>
      <c r="G160" s="216" t="s">
        <v>382</v>
      </c>
      <c r="H160" s="217">
        <v>1</v>
      </c>
      <c r="I160" s="218"/>
      <c r="J160" s="219">
        <f>ROUND(I160*H160,2)</f>
        <v>0</v>
      </c>
      <c r="K160" s="215" t="s">
        <v>19</v>
      </c>
      <c r="L160" s="45"/>
      <c r="M160" s="220" t="s">
        <v>19</v>
      </c>
      <c r="N160" s="221" t="s">
        <v>42</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152</v>
      </c>
      <c r="AT160" s="224" t="s">
        <v>147</v>
      </c>
      <c r="AU160" s="224" t="s">
        <v>81</v>
      </c>
      <c r="AY160" s="18" t="s">
        <v>144</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152</v>
      </c>
      <c r="BM160" s="224" t="s">
        <v>1090</v>
      </c>
    </row>
    <row r="161" spans="1:65" s="2" customFormat="1" ht="16.5" customHeight="1">
      <c r="A161" s="39"/>
      <c r="B161" s="40"/>
      <c r="C161" s="213" t="s">
        <v>427</v>
      </c>
      <c r="D161" s="213" t="s">
        <v>147</v>
      </c>
      <c r="E161" s="214" t="s">
        <v>1233</v>
      </c>
      <c r="F161" s="215" t="s">
        <v>1194</v>
      </c>
      <c r="G161" s="216" t="s">
        <v>150</v>
      </c>
      <c r="H161" s="217">
        <v>105</v>
      </c>
      <c r="I161" s="218"/>
      <c r="J161" s="219">
        <f>ROUND(I161*H161,2)</f>
        <v>0</v>
      </c>
      <c r="K161" s="215" t="s">
        <v>19</v>
      </c>
      <c r="L161" s="45"/>
      <c r="M161" s="220" t="s">
        <v>19</v>
      </c>
      <c r="N161" s="221" t="s">
        <v>42</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152</v>
      </c>
      <c r="AT161" s="224" t="s">
        <v>147</v>
      </c>
      <c r="AU161" s="224" t="s">
        <v>81</v>
      </c>
      <c r="AY161" s="18" t="s">
        <v>144</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152</v>
      </c>
      <c r="BM161" s="224" t="s">
        <v>493</v>
      </c>
    </row>
    <row r="162" spans="1:65" s="2" customFormat="1" ht="16.5" customHeight="1">
      <c r="A162" s="39"/>
      <c r="B162" s="40"/>
      <c r="C162" s="213" t="s">
        <v>479</v>
      </c>
      <c r="D162" s="213" t="s">
        <v>147</v>
      </c>
      <c r="E162" s="214" t="s">
        <v>1234</v>
      </c>
      <c r="F162" s="215" t="s">
        <v>1196</v>
      </c>
      <c r="G162" s="216" t="s">
        <v>150</v>
      </c>
      <c r="H162" s="217">
        <v>124</v>
      </c>
      <c r="I162" s="218"/>
      <c r="J162" s="219">
        <f>ROUND(I162*H162,2)</f>
        <v>0</v>
      </c>
      <c r="K162" s="215" t="s">
        <v>19</v>
      </c>
      <c r="L162" s="45"/>
      <c r="M162" s="220" t="s">
        <v>19</v>
      </c>
      <c r="N162" s="221" t="s">
        <v>42</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152</v>
      </c>
      <c r="AT162" s="224" t="s">
        <v>147</v>
      </c>
      <c r="AU162" s="224" t="s">
        <v>81</v>
      </c>
      <c r="AY162" s="18" t="s">
        <v>144</v>
      </c>
      <c r="BE162" s="225">
        <f>IF(N162="základní",J162,0)</f>
        <v>0</v>
      </c>
      <c r="BF162" s="225">
        <f>IF(N162="snížená",J162,0)</f>
        <v>0</v>
      </c>
      <c r="BG162" s="225">
        <f>IF(N162="zákl. přenesená",J162,0)</f>
        <v>0</v>
      </c>
      <c r="BH162" s="225">
        <f>IF(N162="sníž. přenesená",J162,0)</f>
        <v>0</v>
      </c>
      <c r="BI162" s="225">
        <f>IF(N162="nulová",J162,0)</f>
        <v>0</v>
      </c>
      <c r="BJ162" s="18" t="s">
        <v>79</v>
      </c>
      <c r="BK162" s="225">
        <f>ROUND(I162*H162,2)</f>
        <v>0</v>
      </c>
      <c r="BL162" s="18" t="s">
        <v>152</v>
      </c>
      <c r="BM162" s="224" t="s">
        <v>1095</v>
      </c>
    </row>
    <row r="163" spans="1:47" s="2" customFormat="1" ht="12">
      <c r="A163" s="39"/>
      <c r="B163" s="40"/>
      <c r="C163" s="41"/>
      <c r="D163" s="233" t="s">
        <v>417</v>
      </c>
      <c r="E163" s="41"/>
      <c r="F163" s="277" t="s">
        <v>1197</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417</v>
      </c>
      <c r="AU163" s="18" t="s">
        <v>81</v>
      </c>
    </row>
    <row r="164" spans="1:65" s="2" customFormat="1" ht="16.5" customHeight="1">
      <c r="A164" s="39"/>
      <c r="B164" s="40"/>
      <c r="C164" s="213" t="s">
        <v>429</v>
      </c>
      <c r="D164" s="213" t="s">
        <v>147</v>
      </c>
      <c r="E164" s="214" t="s">
        <v>1235</v>
      </c>
      <c r="F164" s="215" t="s">
        <v>1236</v>
      </c>
      <c r="G164" s="216" t="s">
        <v>369</v>
      </c>
      <c r="H164" s="217">
        <v>10</v>
      </c>
      <c r="I164" s="218"/>
      <c r="J164" s="219">
        <f>ROUND(I164*H164,2)</f>
        <v>0</v>
      </c>
      <c r="K164" s="215" t="s">
        <v>19</v>
      </c>
      <c r="L164" s="45"/>
      <c r="M164" s="220" t="s">
        <v>19</v>
      </c>
      <c r="N164" s="221" t="s">
        <v>42</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152</v>
      </c>
      <c r="AT164" s="224" t="s">
        <v>147</v>
      </c>
      <c r="AU164" s="224" t="s">
        <v>81</v>
      </c>
      <c r="AY164" s="18" t="s">
        <v>144</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152</v>
      </c>
      <c r="BM164" s="224" t="s">
        <v>1098</v>
      </c>
    </row>
    <row r="165" spans="1:65" s="2" customFormat="1" ht="21.75" customHeight="1">
      <c r="A165" s="39"/>
      <c r="B165" s="40"/>
      <c r="C165" s="213" t="s">
        <v>484</v>
      </c>
      <c r="D165" s="213" t="s">
        <v>147</v>
      </c>
      <c r="E165" s="214" t="s">
        <v>1237</v>
      </c>
      <c r="F165" s="215" t="s">
        <v>1238</v>
      </c>
      <c r="G165" s="216" t="s">
        <v>150</v>
      </c>
      <c r="H165" s="217">
        <v>13</v>
      </c>
      <c r="I165" s="218"/>
      <c r="J165" s="219">
        <f>ROUND(I165*H165,2)</f>
        <v>0</v>
      </c>
      <c r="K165" s="215" t="s">
        <v>19</v>
      </c>
      <c r="L165" s="45"/>
      <c r="M165" s="220" t="s">
        <v>19</v>
      </c>
      <c r="N165" s="221" t="s">
        <v>42</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152</v>
      </c>
      <c r="AT165" s="224" t="s">
        <v>147</v>
      </c>
      <c r="AU165" s="224" t="s">
        <v>81</v>
      </c>
      <c r="AY165" s="18" t="s">
        <v>144</v>
      </c>
      <c r="BE165" s="225">
        <f>IF(N165="základní",J165,0)</f>
        <v>0</v>
      </c>
      <c r="BF165" s="225">
        <f>IF(N165="snížená",J165,0)</f>
        <v>0</v>
      </c>
      <c r="BG165" s="225">
        <f>IF(N165="zákl. přenesená",J165,0)</f>
        <v>0</v>
      </c>
      <c r="BH165" s="225">
        <f>IF(N165="sníž. přenesená",J165,0)</f>
        <v>0</v>
      </c>
      <c r="BI165" s="225">
        <f>IF(N165="nulová",J165,0)</f>
        <v>0</v>
      </c>
      <c r="BJ165" s="18" t="s">
        <v>79</v>
      </c>
      <c r="BK165" s="225">
        <f>ROUND(I165*H165,2)</f>
        <v>0</v>
      </c>
      <c r="BL165" s="18" t="s">
        <v>152</v>
      </c>
      <c r="BM165" s="224" t="s">
        <v>495</v>
      </c>
    </row>
    <row r="166" spans="1:65" s="2" customFormat="1" ht="16.5" customHeight="1">
      <c r="A166" s="39"/>
      <c r="B166" s="40"/>
      <c r="C166" s="213" t="s">
        <v>432</v>
      </c>
      <c r="D166" s="213" t="s">
        <v>147</v>
      </c>
      <c r="E166" s="214" t="s">
        <v>1239</v>
      </c>
      <c r="F166" s="215" t="s">
        <v>1203</v>
      </c>
      <c r="G166" s="216" t="s">
        <v>150</v>
      </c>
      <c r="H166" s="217">
        <v>153</v>
      </c>
      <c r="I166" s="218"/>
      <c r="J166" s="219">
        <f>ROUND(I166*H166,2)</f>
        <v>0</v>
      </c>
      <c r="K166" s="215" t="s">
        <v>19</v>
      </c>
      <c r="L166" s="45"/>
      <c r="M166" s="220" t="s">
        <v>19</v>
      </c>
      <c r="N166" s="221" t="s">
        <v>42</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152</v>
      </c>
      <c r="AT166" s="224" t="s">
        <v>147</v>
      </c>
      <c r="AU166" s="224" t="s">
        <v>81</v>
      </c>
      <c r="AY166" s="18" t="s">
        <v>144</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152</v>
      </c>
      <c r="BM166" s="224" t="s">
        <v>1103</v>
      </c>
    </row>
    <row r="167" spans="1:65" s="2" customFormat="1" ht="16.5" customHeight="1">
      <c r="A167" s="39"/>
      <c r="B167" s="40"/>
      <c r="C167" s="264" t="s">
        <v>490</v>
      </c>
      <c r="D167" s="264" t="s">
        <v>298</v>
      </c>
      <c r="E167" s="265" t="s">
        <v>1240</v>
      </c>
      <c r="F167" s="266" t="s">
        <v>1205</v>
      </c>
      <c r="G167" s="267" t="s">
        <v>528</v>
      </c>
      <c r="H167" s="268">
        <v>180</v>
      </c>
      <c r="I167" s="269"/>
      <c r="J167" s="270">
        <f>ROUND(I167*H167,2)</f>
        <v>0</v>
      </c>
      <c r="K167" s="266" t="s">
        <v>19</v>
      </c>
      <c r="L167" s="271"/>
      <c r="M167" s="272" t="s">
        <v>19</v>
      </c>
      <c r="N167" s="273" t="s">
        <v>42</v>
      </c>
      <c r="O167" s="85"/>
      <c r="P167" s="222">
        <f>O167*H167</f>
        <v>0</v>
      </c>
      <c r="Q167" s="222">
        <v>0</v>
      </c>
      <c r="R167" s="222">
        <f>Q167*H167</f>
        <v>0</v>
      </c>
      <c r="S167" s="222">
        <v>0</v>
      </c>
      <c r="T167" s="223">
        <f>S167*H167</f>
        <v>0</v>
      </c>
      <c r="U167" s="39"/>
      <c r="V167" s="39"/>
      <c r="W167" s="39"/>
      <c r="X167" s="39"/>
      <c r="Y167" s="39"/>
      <c r="Z167" s="39"/>
      <c r="AA167" s="39"/>
      <c r="AB167" s="39"/>
      <c r="AC167" s="39"/>
      <c r="AD167" s="39"/>
      <c r="AE167" s="39"/>
      <c r="AR167" s="224" t="s">
        <v>210</v>
      </c>
      <c r="AT167" s="224" t="s">
        <v>298</v>
      </c>
      <c r="AU167" s="224" t="s">
        <v>81</v>
      </c>
      <c r="AY167" s="18" t="s">
        <v>144</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152</v>
      </c>
      <c r="BM167" s="224" t="s">
        <v>1106</v>
      </c>
    </row>
    <row r="168" spans="1:63" s="12" customFormat="1" ht="22.8" customHeight="1">
      <c r="A168" s="12"/>
      <c r="B168" s="197"/>
      <c r="C168" s="198"/>
      <c r="D168" s="199" t="s">
        <v>70</v>
      </c>
      <c r="E168" s="211" t="s">
        <v>1241</v>
      </c>
      <c r="F168" s="211" t="s">
        <v>1242</v>
      </c>
      <c r="G168" s="198"/>
      <c r="H168" s="198"/>
      <c r="I168" s="201"/>
      <c r="J168" s="212">
        <f>BK168</f>
        <v>0</v>
      </c>
      <c r="K168" s="198"/>
      <c r="L168" s="203"/>
      <c r="M168" s="204"/>
      <c r="N168" s="205"/>
      <c r="O168" s="205"/>
      <c r="P168" s="206">
        <f>SUM(P169:P200)</f>
        <v>0</v>
      </c>
      <c r="Q168" s="205"/>
      <c r="R168" s="206">
        <f>SUM(R169:R200)</f>
        <v>0</v>
      </c>
      <c r="S168" s="205"/>
      <c r="T168" s="207">
        <f>SUM(T169:T200)</f>
        <v>0</v>
      </c>
      <c r="U168" s="12"/>
      <c r="V168" s="12"/>
      <c r="W168" s="12"/>
      <c r="X168" s="12"/>
      <c r="Y168" s="12"/>
      <c r="Z168" s="12"/>
      <c r="AA168" s="12"/>
      <c r="AB168" s="12"/>
      <c r="AC168" s="12"/>
      <c r="AD168" s="12"/>
      <c r="AE168" s="12"/>
      <c r="AR168" s="208" t="s">
        <v>79</v>
      </c>
      <c r="AT168" s="209" t="s">
        <v>70</v>
      </c>
      <c r="AU168" s="209" t="s">
        <v>79</v>
      </c>
      <c r="AY168" s="208" t="s">
        <v>144</v>
      </c>
      <c r="BK168" s="210">
        <f>SUM(BK169:BK200)</f>
        <v>0</v>
      </c>
    </row>
    <row r="169" spans="1:65" s="2" customFormat="1" ht="16.5" customHeight="1">
      <c r="A169" s="39"/>
      <c r="B169" s="40"/>
      <c r="C169" s="213" t="s">
        <v>338</v>
      </c>
      <c r="D169" s="213" t="s">
        <v>147</v>
      </c>
      <c r="E169" s="214" t="s">
        <v>1243</v>
      </c>
      <c r="F169" s="215" t="s">
        <v>1209</v>
      </c>
      <c r="G169" s="216" t="s">
        <v>1120</v>
      </c>
      <c r="H169" s="217">
        <v>1</v>
      </c>
      <c r="I169" s="218"/>
      <c r="J169" s="219">
        <f>ROUND(I169*H169,2)</f>
        <v>0</v>
      </c>
      <c r="K169" s="215" t="s">
        <v>19</v>
      </c>
      <c r="L169" s="45"/>
      <c r="M169" s="220" t="s">
        <v>19</v>
      </c>
      <c r="N169" s="221" t="s">
        <v>42</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152</v>
      </c>
      <c r="AT169" s="224" t="s">
        <v>147</v>
      </c>
      <c r="AU169" s="224" t="s">
        <v>81</v>
      </c>
      <c r="AY169" s="18" t="s">
        <v>144</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152</v>
      </c>
      <c r="BM169" s="224" t="s">
        <v>343</v>
      </c>
    </row>
    <row r="170" spans="1:47" s="2" customFormat="1" ht="12">
      <c r="A170" s="39"/>
      <c r="B170" s="40"/>
      <c r="C170" s="41"/>
      <c r="D170" s="233" t="s">
        <v>417</v>
      </c>
      <c r="E170" s="41"/>
      <c r="F170" s="277" t="s">
        <v>1244</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417</v>
      </c>
      <c r="AU170" s="18" t="s">
        <v>81</v>
      </c>
    </row>
    <row r="171" spans="1:65" s="2" customFormat="1" ht="21.75" customHeight="1">
      <c r="A171" s="39"/>
      <c r="B171" s="40"/>
      <c r="C171" s="213" t="s">
        <v>496</v>
      </c>
      <c r="D171" s="213" t="s">
        <v>147</v>
      </c>
      <c r="E171" s="214" t="s">
        <v>1245</v>
      </c>
      <c r="F171" s="215" t="s">
        <v>1246</v>
      </c>
      <c r="G171" s="216" t="s">
        <v>1120</v>
      </c>
      <c r="H171" s="217">
        <v>1</v>
      </c>
      <c r="I171" s="218"/>
      <c r="J171" s="219">
        <f>ROUND(I171*H171,2)</f>
        <v>0</v>
      </c>
      <c r="K171" s="215" t="s">
        <v>19</v>
      </c>
      <c r="L171" s="45"/>
      <c r="M171" s="220" t="s">
        <v>19</v>
      </c>
      <c r="N171" s="221" t="s">
        <v>42</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152</v>
      </c>
      <c r="AT171" s="224" t="s">
        <v>147</v>
      </c>
      <c r="AU171" s="224" t="s">
        <v>81</v>
      </c>
      <c r="AY171" s="18" t="s">
        <v>144</v>
      </c>
      <c r="BE171" s="225">
        <f>IF(N171="základní",J171,0)</f>
        <v>0</v>
      </c>
      <c r="BF171" s="225">
        <f>IF(N171="snížená",J171,0)</f>
        <v>0</v>
      </c>
      <c r="BG171" s="225">
        <f>IF(N171="zákl. přenesená",J171,0)</f>
        <v>0</v>
      </c>
      <c r="BH171" s="225">
        <f>IF(N171="sníž. přenesená",J171,0)</f>
        <v>0</v>
      </c>
      <c r="BI171" s="225">
        <f>IF(N171="nulová",J171,0)</f>
        <v>0</v>
      </c>
      <c r="BJ171" s="18" t="s">
        <v>79</v>
      </c>
      <c r="BK171" s="225">
        <f>ROUND(I171*H171,2)</f>
        <v>0</v>
      </c>
      <c r="BL171" s="18" t="s">
        <v>152</v>
      </c>
      <c r="BM171" s="224" t="s">
        <v>501</v>
      </c>
    </row>
    <row r="172" spans="1:47" s="2" customFormat="1" ht="12">
      <c r="A172" s="39"/>
      <c r="B172" s="40"/>
      <c r="C172" s="41"/>
      <c r="D172" s="233" t="s">
        <v>417</v>
      </c>
      <c r="E172" s="41"/>
      <c r="F172" s="277" t="s">
        <v>1149</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417</v>
      </c>
      <c r="AU172" s="18" t="s">
        <v>81</v>
      </c>
    </row>
    <row r="173" spans="1:65" s="2" customFormat="1" ht="16.5" customHeight="1">
      <c r="A173" s="39"/>
      <c r="B173" s="40"/>
      <c r="C173" s="213" t="s">
        <v>435</v>
      </c>
      <c r="D173" s="213" t="s">
        <v>147</v>
      </c>
      <c r="E173" s="214" t="s">
        <v>1247</v>
      </c>
      <c r="F173" s="215" t="s">
        <v>1151</v>
      </c>
      <c r="G173" s="216" t="s">
        <v>1120</v>
      </c>
      <c r="H173" s="217">
        <v>1</v>
      </c>
      <c r="I173" s="218"/>
      <c r="J173" s="219">
        <f>ROUND(I173*H173,2)</f>
        <v>0</v>
      </c>
      <c r="K173" s="215" t="s">
        <v>19</v>
      </c>
      <c r="L173" s="45"/>
      <c r="M173" s="220" t="s">
        <v>19</v>
      </c>
      <c r="N173" s="221" t="s">
        <v>42</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152</v>
      </c>
      <c r="AT173" s="224" t="s">
        <v>147</v>
      </c>
      <c r="AU173" s="224" t="s">
        <v>81</v>
      </c>
      <c r="AY173" s="18" t="s">
        <v>144</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152</v>
      </c>
      <c r="BM173" s="224" t="s">
        <v>503</v>
      </c>
    </row>
    <row r="174" spans="1:47" s="2" customFormat="1" ht="12">
      <c r="A174" s="39"/>
      <c r="B174" s="40"/>
      <c r="C174" s="41"/>
      <c r="D174" s="233" t="s">
        <v>417</v>
      </c>
      <c r="E174" s="41"/>
      <c r="F174" s="277" t="s">
        <v>1152</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417</v>
      </c>
      <c r="AU174" s="18" t="s">
        <v>81</v>
      </c>
    </row>
    <row r="175" spans="1:65" s="2" customFormat="1" ht="16.5" customHeight="1">
      <c r="A175" s="39"/>
      <c r="B175" s="40"/>
      <c r="C175" s="213" t="s">
        <v>502</v>
      </c>
      <c r="D175" s="213" t="s">
        <v>147</v>
      </c>
      <c r="E175" s="214" t="s">
        <v>1248</v>
      </c>
      <c r="F175" s="215" t="s">
        <v>1154</v>
      </c>
      <c r="G175" s="216" t="s">
        <v>1120</v>
      </c>
      <c r="H175" s="217">
        <v>1</v>
      </c>
      <c r="I175" s="218"/>
      <c r="J175" s="219">
        <f>ROUND(I175*H175,2)</f>
        <v>0</v>
      </c>
      <c r="K175" s="215" t="s">
        <v>19</v>
      </c>
      <c r="L175" s="45"/>
      <c r="M175" s="220" t="s">
        <v>19</v>
      </c>
      <c r="N175" s="221" t="s">
        <v>42</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152</v>
      </c>
      <c r="AT175" s="224" t="s">
        <v>147</v>
      </c>
      <c r="AU175" s="224" t="s">
        <v>81</v>
      </c>
      <c r="AY175" s="18" t="s">
        <v>144</v>
      </c>
      <c r="BE175" s="225">
        <f>IF(N175="základní",J175,0)</f>
        <v>0</v>
      </c>
      <c r="BF175" s="225">
        <f>IF(N175="snížená",J175,0)</f>
        <v>0</v>
      </c>
      <c r="BG175" s="225">
        <f>IF(N175="zákl. přenesená",J175,0)</f>
        <v>0</v>
      </c>
      <c r="BH175" s="225">
        <f>IF(N175="sníž. přenesená",J175,0)</f>
        <v>0</v>
      </c>
      <c r="BI175" s="225">
        <f>IF(N175="nulová",J175,0)</f>
        <v>0</v>
      </c>
      <c r="BJ175" s="18" t="s">
        <v>79</v>
      </c>
      <c r="BK175" s="225">
        <f>ROUND(I175*H175,2)</f>
        <v>0</v>
      </c>
      <c r="BL175" s="18" t="s">
        <v>152</v>
      </c>
      <c r="BM175" s="224" t="s">
        <v>507</v>
      </c>
    </row>
    <row r="176" spans="1:47" s="2" customFormat="1" ht="12">
      <c r="A176" s="39"/>
      <c r="B176" s="40"/>
      <c r="C176" s="41"/>
      <c r="D176" s="233" t="s">
        <v>417</v>
      </c>
      <c r="E176" s="41"/>
      <c r="F176" s="277" t="s">
        <v>1155</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417</v>
      </c>
      <c r="AU176" s="18" t="s">
        <v>81</v>
      </c>
    </row>
    <row r="177" spans="1:65" s="2" customFormat="1" ht="16.5" customHeight="1">
      <c r="A177" s="39"/>
      <c r="B177" s="40"/>
      <c r="C177" s="213" t="s">
        <v>438</v>
      </c>
      <c r="D177" s="213" t="s">
        <v>147</v>
      </c>
      <c r="E177" s="214" t="s">
        <v>1249</v>
      </c>
      <c r="F177" s="215" t="s">
        <v>1157</v>
      </c>
      <c r="G177" s="216" t="s">
        <v>1120</v>
      </c>
      <c r="H177" s="217">
        <v>1</v>
      </c>
      <c r="I177" s="218"/>
      <c r="J177" s="219">
        <f>ROUND(I177*H177,2)</f>
        <v>0</v>
      </c>
      <c r="K177" s="215" t="s">
        <v>19</v>
      </c>
      <c r="L177" s="45"/>
      <c r="M177" s="220" t="s">
        <v>19</v>
      </c>
      <c r="N177" s="221" t="s">
        <v>42</v>
      </c>
      <c r="O177" s="85"/>
      <c r="P177" s="222">
        <f>O177*H177</f>
        <v>0</v>
      </c>
      <c r="Q177" s="222">
        <v>0</v>
      </c>
      <c r="R177" s="222">
        <f>Q177*H177</f>
        <v>0</v>
      </c>
      <c r="S177" s="222">
        <v>0</v>
      </c>
      <c r="T177" s="223">
        <f>S177*H177</f>
        <v>0</v>
      </c>
      <c r="U177" s="39"/>
      <c r="V177" s="39"/>
      <c r="W177" s="39"/>
      <c r="X177" s="39"/>
      <c r="Y177" s="39"/>
      <c r="Z177" s="39"/>
      <c r="AA177" s="39"/>
      <c r="AB177" s="39"/>
      <c r="AC177" s="39"/>
      <c r="AD177" s="39"/>
      <c r="AE177" s="39"/>
      <c r="AR177" s="224" t="s">
        <v>152</v>
      </c>
      <c r="AT177" s="224" t="s">
        <v>147</v>
      </c>
      <c r="AU177" s="224" t="s">
        <v>81</v>
      </c>
      <c r="AY177" s="18" t="s">
        <v>144</v>
      </c>
      <c r="BE177" s="225">
        <f>IF(N177="základní",J177,0)</f>
        <v>0</v>
      </c>
      <c r="BF177" s="225">
        <f>IF(N177="snížená",J177,0)</f>
        <v>0</v>
      </c>
      <c r="BG177" s="225">
        <f>IF(N177="zákl. přenesená",J177,0)</f>
        <v>0</v>
      </c>
      <c r="BH177" s="225">
        <f>IF(N177="sníž. přenesená",J177,0)</f>
        <v>0</v>
      </c>
      <c r="BI177" s="225">
        <f>IF(N177="nulová",J177,0)</f>
        <v>0</v>
      </c>
      <c r="BJ177" s="18" t="s">
        <v>79</v>
      </c>
      <c r="BK177" s="225">
        <f>ROUND(I177*H177,2)</f>
        <v>0</v>
      </c>
      <c r="BL177" s="18" t="s">
        <v>152</v>
      </c>
      <c r="BM177" s="224" t="s">
        <v>511</v>
      </c>
    </row>
    <row r="178" spans="1:47" s="2" customFormat="1" ht="12">
      <c r="A178" s="39"/>
      <c r="B178" s="40"/>
      <c r="C178" s="41"/>
      <c r="D178" s="233" t="s">
        <v>417</v>
      </c>
      <c r="E178" s="41"/>
      <c r="F178" s="277" t="s">
        <v>1158</v>
      </c>
      <c r="G178" s="41"/>
      <c r="H178" s="41"/>
      <c r="I178" s="228"/>
      <c r="J178" s="41"/>
      <c r="K178" s="41"/>
      <c r="L178" s="45"/>
      <c r="M178" s="229"/>
      <c r="N178" s="230"/>
      <c r="O178" s="85"/>
      <c r="P178" s="85"/>
      <c r="Q178" s="85"/>
      <c r="R178" s="85"/>
      <c r="S178" s="85"/>
      <c r="T178" s="86"/>
      <c r="U178" s="39"/>
      <c r="V178" s="39"/>
      <c r="W178" s="39"/>
      <c r="X178" s="39"/>
      <c r="Y178" s="39"/>
      <c r="Z178" s="39"/>
      <c r="AA178" s="39"/>
      <c r="AB178" s="39"/>
      <c r="AC178" s="39"/>
      <c r="AD178" s="39"/>
      <c r="AE178" s="39"/>
      <c r="AT178" s="18" t="s">
        <v>417</v>
      </c>
      <c r="AU178" s="18" t="s">
        <v>81</v>
      </c>
    </row>
    <row r="179" spans="1:65" s="2" customFormat="1" ht="16.5" customHeight="1">
      <c r="A179" s="39"/>
      <c r="B179" s="40"/>
      <c r="C179" s="213" t="s">
        <v>508</v>
      </c>
      <c r="D179" s="213" t="s">
        <v>147</v>
      </c>
      <c r="E179" s="214" t="s">
        <v>1250</v>
      </c>
      <c r="F179" s="215" t="s">
        <v>1151</v>
      </c>
      <c r="G179" s="216" t="s">
        <v>1120</v>
      </c>
      <c r="H179" s="217">
        <v>1</v>
      </c>
      <c r="I179" s="218"/>
      <c r="J179" s="219">
        <f>ROUND(I179*H179,2)</f>
        <v>0</v>
      </c>
      <c r="K179" s="215" t="s">
        <v>19</v>
      </c>
      <c r="L179" s="45"/>
      <c r="M179" s="220" t="s">
        <v>19</v>
      </c>
      <c r="N179" s="221" t="s">
        <v>42</v>
      </c>
      <c r="O179" s="85"/>
      <c r="P179" s="222">
        <f>O179*H179</f>
        <v>0</v>
      </c>
      <c r="Q179" s="222">
        <v>0</v>
      </c>
      <c r="R179" s="222">
        <f>Q179*H179</f>
        <v>0</v>
      </c>
      <c r="S179" s="222">
        <v>0</v>
      </c>
      <c r="T179" s="223">
        <f>S179*H179</f>
        <v>0</v>
      </c>
      <c r="U179" s="39"/>
      <c r="V179" s="39"/>
      <c r="W179" s="39"/>
      <c r="X179" s="39"/>
      <c r="Y179" s="39"/>
      <c r="Z179" s="39"/>
      <c r="AA179" s="39"/>
      <c r="AB179" s="39"/>
      <c r="AC179" s="39"/>
      <c r="AD179" s="39"/>
      <c r="AE179" s="39"/>
      <c r="AR179" s="224" t="s">
        <v>152</v>
      </c>
      <c r="AT179" s="224" t="s">
        <v>147</v>
      </c>
      <c r="AU179" s="224" t="s">
        <v>81</v>
      </c>
      <c r="AY179" s="18" t="s">
        <v>144</v>
      </c>
      <c r="BE179" s="225">
        <f>IF(N179="základní",J179,0)</f>
        <v>0</v>
      </c>
      <c r="BF179" s="225">
        <f>IF(N179="snížená",J179,0)</f>
        <v>0</v>
      </c>
      <c r="BG179" s="225">
        <f>IF(N179="zákl. přenesená",J179,0)</f>
        <v>0</v>
      </c>
      <c r="BH179" s="225">
        <f>IF(N179="sníž. přenesená",J179,0)</f>
        <v>0</v>
      </c>
      <c r="BI179" s="225">
        <f>IF(N179="nulová",J179,0)</f>
        <v>0</v>
      </c>
      <c r="BJ179" s="18" t="s">
        <v>79</v>
      </c>
      <c r="BK179" s="225">
        <f>ROUND(I179*H179,2)</f>
        <v>0</v>
      </c>
      <c r="BL179" s="18" t="s">
        <v>152</v>
      </c>
      <c r="BM179" s="224" t="s">
        <v>514</v>
      </c>
    </row>
    <row r="180" spans="1:47" s="2" customFormat="1" ht="12">
      <c r="A180" s="39"/>
      <c r="B180" s="40"/>
      <c r="C180" s="41"/>
      <c r="D180" s="233" t="s">
        <v>417</v>
      </c>
      <c r="E180" s="41"/>
      <c r="F180" s="277" t="s">
        <v>1165</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417</v>
      </c>
      <c r="AU180" s="18" t="s">
        <v>81</v>
      </c>
    </row>
    <row r="181" spans="1:65" s="2" customFormat="1" ht="16.5" customHeight="1">
      <c r="A181" s="39"/>
      <c r="B181" s="40"/>
      <c r="C181" s="213" t="s">
        <v>440</v>
      </c>
      <c r="D181" s="213" t="s">
        <v>147</v>
      </c>
      <c r="E181" s="214" t="s">
        <v>1251</v>
      </c>
      <c r="F181" s="215" t="s">
        <v>1154</v>
      </c>
      <c r="G181" s="216" t="s">
        <v>1120</v>
      </c>
      <c r="H181" s="217">
        <v>1</v>
      </c>
      <c r="I181" s="218"/>
      <c r="J181" s="219">
        <f>ROUND(I181*H181,2)</f>
        <v>0</v>
      </c>
      <c r="K181" s="215" t="s">
        <v>19</v>
      </c>
      <c r="L181" s="45"/>
      <c r="M181" s="220" t="s">
        <v>19</v>
      </c>
      <c r="N181" s="221" t="s">
        <v>42</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152</v>
      </c>
      <c r="AT181" s="224" t="s">
        <v>147</v>
      </c>
      <c r="AU181" s="224" t="s">
        <v>81</v>
      </c>
      <c r="AY181" s="18" t="s">
        <v>144</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152</v>
      </c>
      <c r="BM181" s="224" t="s">
        <v>518</v>
      </c>
    </row>
    <row r="182" spans="1:47" s="2" customFormat="1" ht="12">
      <c r="A182" s="39"/>
      <c r="B182" s="40"/>
      <c r="C182" s="41"/>
      <c r="D182" s="233" t="s">
        <v>417</v>
      </c>
      <c r="E182" s="41"/>
      <c r="F182" s="277" t="s">
        <v>1167</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417</v>
      </c>
      <c r="AU182" s="18" t="s">
        <v>81</v>
      </c>
    </row>
    <row r="183" spans="1:65" s="2" customFormat="1" ht="16.5" customHeight="1">
      <c r="A183" s="39"/>
      <c r="B183" s="40"/>
      <c r="C183" s="213" t="s">
        <v>515</v>
      </c>
      <c r="D183" s="213" t="s">
        <v>147</v>
      </c>
      <c r="E183" s="214" t="s">
        <v>1252</v>
      </c>
      <c r="F183" s="215" t="s">
        <v>1157</v>
      </c>
      <c r="G183" s="216" t="s">
        <v>1120</v>
      </c>
      <c r="H183" s="217">
        <v>2</v>
      </c>
      <c r="I183" s="218"/>
      <c r="J183" s="219">
        <f>ROUND(I183*H183,2)</f>
        <v>0</v>
      </c>
      <c r="K183" s="215" t="s">
        <v>19</v>
      </c>
      <c r="L183" s="45"/>
      <c r="M183" s="220" t="s">
        <v>19</v>
      </c>
      <c r="N183" s="221" t="s">
        <v>42</v>
      </c>
      <c r="O183" s="85"/>
      <c r="P183" s="222">
        <f>O183*H183</f>
        <v>0</v>
      </c>
      <c r="Q183" s="222">
        <v>0</v>
      </c>
      <c r="R183" s="222">
        <f>Q183*H183</f>
        <v>0</v>
      </c>
      <c r="S183" s="222">
        <v>0</v>
      </c>
      <c r="T183" s="223">
        <f>S183*H183</f>
        <v>0</v>
      </c>
      <c r="U183" s="39"/>
      <c r="V183" s="39"/>
      <c r="W183" s="39"/>
      <c r="X183" s="39"/>
      <c r="Y183" s="39"/>
      <c r="Z183" s="39"/>
      <c r="AA183" s="39"/>
      <c r="AB183" s="39"/>
      <c r="AC183" s="39"/>
      <c r="AD183" s="39"/>
      <c r="AE183" s="39"/>
      <c r="AR183" s="224" t="s">
        <v>152</v>
      </c>
      <c r="AT183" s="224" t="s">
        <v>147</v>
      </c>
      <c r="AU183" s="224" t="s">
        <v>81</v>
      </c>
      <c r="AY183" s="18" t="s">
        <v>144</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152</v>
      </c>
      <c r="BM183" s="224" t="s">
        <v>521</v>
      </c>
    </row>
    <row r="184" spans="1:47" s="2" customFormat="1" ht="12">
      <c r="A184" s="39"/>
      <c r="B184" s="40"/>
      <c r="C184" s="41"/>
      <c r="D184" s="233" t="s">
        <v>417</v>
      </c>
      <c r="E184" s="41"/>
      <c r="F184" s="277" t="s">
        <v>1253</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417</v>
      </c>
      <c r="AU184" s="18" t="s">
        <v>81</v>
      </c>
    </row>
    <row r="185" spans="1:65" s="2" customFormat="1" ht="16.5" customHeight="1">
      <c r="A185" s="39"/>
      <c r="B185" s="40"/>
      <c r="C185" s="213" t="s">
        <v>442</v>
      </c>
      <c r="D185" s="213" t="s">
        <v>147</v>
      </c>
      <c r="E185" s="214" t="s">
        <v>1254</v>
      </c>
      <c r="F185" s="215" t="s">
        <v>1255</v>
      </c>
      <c r="G185" s="216" t="s">
        <v>382</v>
      </c>
      <c r="H185" s="217">
        <v>1</v>
      </c>
      <c r="I185" s="218"/>
      <c r="J185" s="219">
        <f>ROUND(I185*H185,2)</f>
        <v>0</v>
      </c>
      <c r="K185" s="215" t="s">
        <v>19</v>
      </c>
      <c r="L185" s="45"/>
      <c r="M185" s="220" t="s">
        <v>19</v>
      </c>
      <c r="N185" s="221" t="s">
        <v>42</v>
      </c>
      <c r="O185" s="85"/>
      <c r="P185" s="222">
        <f>O185*H185</f>
        <v>0</v>
      </c>
      <c r="Q185" s="222">
        <v>0</v>
      </c>
      <c r="R185" s="222">
        <f>Q185*H185</f>
        <v>0</v>
      </c>
      <c r="S185" s="222">
        <v>0</v>
      </c>
      <c r="T185" s="223">
        <f>S185*H185</f>
        <v>0</v>
      </c>
      <c r="U185" s="39"/>
      <c r="V185" s="39"/>
      <c r="W185" s="39"/>
      <c r="X185" s="39"/>
      <c r="Y185" s="39"/>
      <c r="Z185" s="39"/>
      <c r="AA185" s="39"/>
      <c r="AB185" s="39"/>
      <c r="AC185" s="39"/>
      <c r="AD185" s="39"/>
      <c r="AE185" s="39"/>
      <c r="AR185" s="224" t="s">
        <v>152</v>
      </c>
      <c r="AT185" s="224" t="s">
        <v>147</v>
      </c>
      <c r="AU185" s="224" t="s">
        <v>81</v>
      </c>
      <c r="AY185" s="18" t="s">
        <v>144</v>
      </c>
      <c r="BE185" s="225">
        <f>IF(N185="základní",J185,0)</f>
        <v>0</v>
      </c>
      <c r="BF185" s="225">
        <f>IF(N185="snížená",J185,0)</f>
        <v>0</v>
      </c>
      <c r="BG185" s="225">
        <f>IF(N185="zákl. přenesená",J185,0)</f>
        <v>0</v>
      </c>
      <c r="BH185" s="225">
        <f>IF(N185="sníž. přenesená",J185,0)</f>
        <v>0</v>
      </c>
      <c r="BI185" s="225">
        <f>IF(N185="nulová",J185,0)</f>
        <v>0</v>
      </c>
      <c r="BJ185" s="18" t="s">
        <v>79</v>
      </c>
      <c r="BK185" s="225">
        <f>ROUND(I185*H185,2)</f>
        <v>0</v>
      </c>
      <c r="BL185" s="18" t="s">
        <v>152</v>
      </c>
      <c r="BM185" s="224" t="s">
        <v>525</v>
      </c>
    </row>
    <row r="186" spans="1:65" s="2" customFormat="1" ht="16.5" customHeight="1">
      <c r="A186" s="39"/>
      <c r="B186" s="40"/>
      <c r="C186" s="213" t="s">
        <v>522</v>
      </c>
      <c r="D186" s="213" t="s">
        <v>147</v>
      </c>
      <c r="E186" s="214" t="s">
        <v>1256</v>
      </c>
      <c r="F186" s="215" t="s">
        <v>1175</v>
      </c>
      <c r="G186" s="216" t="s">
        <v>382</v>
      </c>
      <c r="H186" s="217">
        <v>1</v>
      </c>
      <c r="I186" s="218"/>
      <c r="J186" s="219">
        <f>ROUND(I186*H186,2)</f>
        <v>0</v>
      </c>
      <c r="K186" s="215" t="s">
        <v>19</v>
      </c>
      <c r="L186" s="45"/>
      <c r="M186" s="220" t="s">
        <v>19</v>
      </c>
      <c r="N186" s="221" t="s">
        <v>42</v>
      </c>
      <c r="O186" s="85"/>
      <c r="P186" s="222">
        <f>O186*H186</f>
        <v>0</v>
      </c>
      <c r="Q186" s="222">
        <v>0</v>
      </c>
      <c r="R186" s="222">
        <f>Q186*H186</f>
        <v>0</v>
      </c>
      <c r="S186" s="222">
        <v>0</v>
      </c>
      <c r="T186" s="223">
        <f>S186*H186</f>
        <v>0</v>
      </c>
      <c r="U186" s="39"/>
      <c r="V186" s="39"/>
      <c r="W186" s="39"/>
      <c r="X186" s="39"/>
      <c r="Y186" s="39"/>
      <c r="Z186" s="39"/>
      <c r="AA186" s="39"/>
      <c r="AB186" s="39"/>
      <c r="AC186" s="39"/>
      <c r="AD186" s="39"/>
      <c r="AE186" s="39"/>
      <c r="AR186" s="224" t="s">
        <v>152</v>
      </c>
      <c r="AT186" s="224" t="s">
        <v>147</v>
      </c>
      <c r="AU186" s="224" t="s">
        <v>81</v>
      </c>
      <c r="AY186" s="18" t="s">
        <v>144</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152</v>
      </c>
      <c r="BM186" s="224" t="s">
        <v>529</v>
      </c>
    </row>
    <row r="187" spans="1:65" s="2" customFormat="1" ht="16.5" customHeight="1">
      <c r="A187" s="39"/>
      <c r="B187" s="40"/>
      <c r="C187" s="213" t="s">
        <v>448</v>
      </c>
      <c r="D187" s="213" t="s">
        <v>147</v>
      </c>
      <c r="E187" s="214" t="s">
        <v>1257</v>
      </c>
      <c r="F187" s="215" t="s">
        <v>1224</v>
      </c>
      <c r="G187" s="216" t="s">
        <v>382</v>
      </c>
      <c r="H187" s="217">
        <v>2</v>
      </c>
      <c r="I187" s="218"/>
      <c r="J187" s="219">
        <f>ROUND(I187*H187,2)</f>
        <v>0</v>
      </c>
      <c r="K187" s="215" t="s">
        <v>19</v>
      </c>
      <c r="L187" s="45"/>
      <c r="M187" s="220" t="s">
        <v>19</v>
      </c>
      <c r="N187" s="221" t="s">
        <v>42</v>
      </c>
      <c r="O187" s="85"/>
      <c r="P187" s="222">
        <f>O187*H187</f>
        <v>0</v>
      </c>
      <c r="Q187" s="222">
        <v>0</v>
      </c>
      <c r="R187" s="222">
        <f>Q187*H187</f>
        <v>0</v>
      </c>
      <c r="S187" s="222">
        <v>0</v>
      </c>
      <c r="T187" s="223">
        <f>S187*H187</f>
        <v>0</v>
      </c>
      <c r="U187" s="39"/>
      <c r="V187" s="39"/>
      <c r="W187" s="39"/>
      <c r="X187" s="39"/>
      <c r="Y187" s="39"/>
      <c r="Z187" s="39"/>
      <c r="AA187" s="39"/>
      <c r="AB187" s="39"/>
      <c r="AC187" s="39"/>
      <c r="AD187" s="39"/>
      <c r="AE187" s="39"/>
      <c r="AR187" s="224" t="s">
        <v>152</v>
      </c>
      <c r="AT187" s="224" t="s">
        <v>147</v>
      </c>
      <c r="AU187" s="224" t="s">
        <v>81</v>
      </c>
      <c r="AY187" s="18" t="s">
        <v>144</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152</v>
      </c>
      <c r="BM187" s="224" t="s">
        <v>534</v>
      </c>
    </row>
    <row r="188" spans="1:65" s="2" customFormat="1" ht="16.5" customHeight="1">
      <c r="A188" s="39"/>
      <c r="B188" s="40"/>
      <c r="C188" s="213" t="s">
        <v>530</v>
      </c>
      <c r="D188" s="213" t="s">
        <v>147</v>
      </c>
      <c r="E188" s="214" t="s">
        <v>1258</v>
      </c>
      <c r="F188" s="215" t="s">
        <v>1226</v>
      </c>
      <c r="G188" s="216" t="s">
        <v>1120</v>
      </c>
      <c r="H188" s="217">
        <v>1</v>
      </c>
      <c r="I188" s="218"/>
      <c r="J188" s="219">
        <f>ROUND(I188*H188,2)</f>
        <v>0</v>
      </c>
      <c r="K188" s="215" t="s">
        <v>19</v>
      </c>
      <c r="L188" s="45"/>
      <c r="M188" s="220" t="s">
        <v>19</v>
      </c>
      <c r="N188" s="221" t="s">
        <v>42</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152</v>
      </c>
      <c r="AT188" s="224" t="s">
        <v>147</v>
      </c>
      <c r="AU188" s="224" t="s">
        <v>81</v>
      </c>
      <c r="AY188" s="18" t="s">
        <v>144</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152</v>
      </c>
      <c r="BM188" s="224" t="s">
        <v>537</v>
      </c>
    </row>
    <row r="189" spans="1:47" s="2" customFormat="1" ht="12">
      <c r="A189" s="39"/>
      <c r="B189" s="40"/>
      <c r="C189" s="41"/>
      <c r="D189" s="233" t="s">
        <v>417</v>
      </c>
      <c r="E189" s="41"/>
      <c r="F189" s="277" t="s">
        <v>1181</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417</v>
      </c>
      <c r="AU189" s="18" t="s">
        <v>81</v>
      </c>
    </row>
    <row r="190" spans="1:65" s="2" customFormat="1" ht="16.5" customHeight="1">
      <c r="A190" s="39"/>
      <c r="B190" s="40"/>
      <c r="C190" s="213" t="s">
        <v>450</v>
      </c>
      <c r="D190" s="213" t="s">
        <v>147</v>
      </c>
      <c r="E190" s="214" t="s">
        <v>1259</v>
      </c>
      <c r="F190" s="215" t="s">
        <v>1228</v>
      </c>
      <c r="G190" s="216" t="s">
        <v>382</v>
      </c>
      <c r="H190" s="217">
        <v>4</v>
      </c>
      <c r="I190" s="218"/>
      <c r="J190" s="219">
        <f>ROUND(I190*H190,2)</f>
        <v>0</v>
      </c>
      <c r="K190" s="215" t="s">
        <v>19</v>
      </c>
      <c r="L190" s="45"/>
      <c r="M190" s="220" t="s">
        <v>19</v>
      </c>
      <c r="N190" s="221" t="s">
        <v>42</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152</v>
      </c>
      <c r="AT190" s="224" t="s">
        <v>147</v>
      </c>
      <c r="AU190" s="224" t="s">
        <v>81</v>
      </c>
      <c r="AY190" s="18" t="s">
        <v>144</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152</v>
      </c>
      <c r="BM190" s="224" t="s">
        <v>540</v>
      </c>
    </row>
    <row r="191" spans="1:65" s="2" customFormat="1" ht="16.5" customHeight="1">
      <c r="A191" s="39"/>
      <c r="B191" s="40"/>
      <c r="C191" s="213" t="s">
        <v>538</v>
      </c>
      <c r="D191" s="213" t="s">
        <v>147</v>
      </c>
      <c r="E191" s="214" t="s">
        <v>1260</v>
      </c>
      <c r="F191" s="215" t="s">
        <v>1230</v>
      </c>
      <c r="G191" s="216" t="s">
        <v>382</v>
      </c>
      <c r="H191" s="217">
        <v>4</v>
      </c>
      <c r="I191" s="218"/>
      <c r="J191" s="219">
        <f>ROUND(I191*H191,2)</f>
        <v>0</v>
      </c>
      <c r="K191" s="215" t="s">
        <v>19</v>
      </c>
      <c r="L191" s="45"/>
      <c r="M191" s="220" t="s">
        <v>19</v>
      </c>
      <c r="N191" s="221" t="s">
        <v>42</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152</v>
      </c>
      <c r="AT191" s="224" t="s">
        <v>147</v>
      </c>
      <c r="AU191" s="224" t="s">
        <v>81</v>
      </c>
      <c r="AY191" s="18" t="s">
        <v>144</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152</v>
      </c>
      <c r="BM191" s="224" t="s">
        <v>1261</v>
      </c>
    </row>
    <row r="192" spans="1:47" s="2" customFormat="1" ht="12">
      <c r="A192" s="39"/>
      <c r="B192" s="40"/>
      <c r="C192" s="41"/>
      <c r="D192" s="233" t="s">
        <v>417</v>
      </c>
      <c r="E192" s="41"/>
      <c r="F192" s="277" t="s">
        <v>1190</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417</v>
      </c>
      <c r="AU192" s="18" t="s">
        <v>81</v>
      </c>
    </row>
    <row r="193" spans="1:65" s="2" customFormat="1" ht="16.5" customHeight="1">
      <c r="A193" s="39"/>
      <c r="B193" s="40"/>
      <c r="C193" s="213" t="s">
        <v>453</v>
      </c>
      <c r="D193" s="213" t="s">
        <v>147</v>
      </c>
      <c r="E193" s="214" t="s">
        <v>1262</v>
      </c>
      <c r="F193" s="215" t="s">
        <v>1232</v>
      </c>
      <c r="G193" s="216" t="s">
        <v>382</v>
      </c>
      <c r="H193" s="217">
        <v>1</v>
      </c>
      <c r="I193" s="218"/>
      <c r="J193" s="219">
        <f>ROUND(I193*H193,2)</f>
        <v>0</v>
      </c>
      <c r="K193" s="215" t="s">
        <v>19</v>
      </c>
      <c r="L193" s="45"/>
      <c r="M193" s="220" t="s">
        <v>19</v>
      </c>
      <c r="N193" s="221" t="s">
        <v>42</v>
      </c>
      <c r="O193" s="85"/>
      <c r="P193" s="222">
        <f>O193*H193</f>
        <v>0</v>
      </c>
      <c r="Q193" s="222">
        <v>0</v>
      </c>
      <c r="R193" s="222">
        <f>Q193*H193</f>
        <v>0</v>
      </c>
      <c r="S193" s="222">
        <v>0</v>
      </c>
      <c r="T193" s="223">
        <f>S193*H193</f>
        <v>0</v>
      </c>
      <c r="U193" s="39"/>
      <c r="V193" s="39"/>
      <c r="W193" s="39"/>
      <c r="X193" s="39"/>
      <c r="Y193" s="39"/>
      <c r="Z193" s="39"/>
      <c r="AA193" s="39"/>
      <c r="AB193" s="39"/>
      <c r="AC193" s="39"/>
      <c r="AD193" s="39"/>
      <c r="AE193" s="39"/>
      <c r="AR193" s="224" t="s">
        <v>152</v>
      </c>
      <c r="AT193" s="224" t="s">
        <v>147</v>
      </c>
      <c r="AU193" s="224" t="s">
        <v>81</v>
      </c>
      <c r="AY193" s="18" t="s">
        <v>144</v>
      </c>
      <c r="BE193" s="225">
        <f>IF(N193="základní",J193,0)</f>
        <v>0</v>
      </c>
      <c r="BF193" s="225">
        <f>IF(N193="snížená",J193,0)</f>
        <v>0</v>
      </c>
      <c r="BG193" s="225">
        <f>IF(N193="zákl. přenesená",J193,0)</f>
        <v>0</v>
      </c>
      <c r="BH193" s="225">
        <f>IF(N193="sníž. přenesená",J193,0)</f>
        <v>0</v>
      </c>
      <c r="BI193" s="225">
        <f>IF(N193="nulová",J193,0)</f>
        <v>0</v>
      </c>
      <c r="BJ193" s="18" t="s">
        <v>79</v>
      </c>
      <c r="BK193" s="225">
        <f>ROUND(I193*H193,2)</f>
        <v>0</v>
      </c>
      <c r="BL193" s="18" t="s">
        <v>152</v>
      </c>
      <c r="BM193" s="224" t="s">
        <v>1263</v>
      </c>
    </row>
    <row r="194" spans="1:65" s="2" customFormat="1" ht="16.5" customHeight="1">
      <c r="A194" s="39"/>
      <c r="B194" s="40"/>
      <c r="C194" s="213" t="s">
        <v>1264</v>
      </c>
      <c r="D194" s="213" t="s">
        <v>147</v>
      </c>
      <c r="E194" s="214" t="s">
        <v>1265</v>
      </c>
      <c r="F194" s="215" t="s">
        <v>1194</v>
      </c>
      <c r="G194" s="216" t="s">
        <v>150</v>
      </c>
      <c r="H194" s="217">
        <v>78</v>
      </c>
      <c r="I194" s="218"/>
      <c r="J194" s="219">
        <f>ROUND(I194*H194,2)</f>
        <v>0</v>
      </c>
      <c r="K194" s="215" t="s">
        <v>19</v>
      </c>
      <c r="L194" s="45"/>
      <c r="M194" s="220" t="s">
        <v>19</v>
      </c>
      <c r="N194" s="221" t="s">
        <v>42</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152</v>
      </c>
      <c r="AT194" s="224" t="s">
        <v>147</v>
      </c>
      <c r="AU194" s="224" t="s">
        <v>81</v>
      </c>
      <c r="AY194" s="18" t="s">
        <v>144</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152</v>
      </c>
      <c r="BM194" s="224" t="s">
        <v>1266</v>
      </c>
    </row>
    <row r="195" spans="1:65" s="2" customFormat="1" ht="16.5" customHeight="1">
      <c r="A195" s="39"/>
      <c r="B195" s="40"/>
      <c r="C195" s="213" t="s">
        <v>461</v>
      </c>
      <c r="D195" s="213" t="s">
        <v>147</v>
      </c>
      <c r="E195" s="214" t="s">
        <v>1267</v>
      </c>
      <c r="F195" s="215" t="s">
        <v>1196</v>
      </c>
      <c r="G195" s="216" t="s">
        <v>150</v>
      </c>
      <c r="H195" s="217">
        <v>98</v>
      </c>
      <c r="I195" s="218"/>
      <c r="J195" s="219">
        <f>ROUND(I195*H195,2)</f>
        <v>0</v>
      </c>
      <c r="K195" s="215" t="s">
        <v>19</v>
      </c>
      <c r="L195" s="45"/>
      <c r="M195" s="220" t="s">
        <v>19</v>
      </c>
      <c r="N195" s="221" t="s">
        <v>42</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152</v>
      </c>
      <c r="AT195" s="224" t="s">
        <v>147</v>
      </c>
      <c r="AU195" s="224" t="s">
        <v>81</v>
      </c>
      <c r="AY195" s="18" t="s">
        <v>144</v>
      </c>
      <c r="BE195" s="225">
        <f>IF(N195="základní",J195,0)</f>
        <v>0</v>
      </c>
      <c r="BF195" s="225">
        <f>IF(N195="snížená",J195,0)</f>
        <v>0</v>
      </c>
      <c r="BG195" s="225">
        <f>IF(N195="zákl. přenesená",J195,0)</f>
        <v>0</v>
      </c>
      <c r="BH195" s="225">
        <f>IF(N195="sníž. přenesená",J195,0)</f>
        <v>0</v>
      </c>
      <c r="BI195" s="225">
        <f>IF(N195="nulová",J195,0)</f>
        <v>0</v>
      </c>
      <c r="BJ195" s="18" t="s">
        <v>79</v>
      </c>
      <c r="BK195" s="225">
        <f>ROUND(I195*H195,2)</f>
        <v>0</v>
      </c>
      <c r="BL195" s="18" t="s">
        <v>152</v>
      </c>
      <c r="BM195" s="224" t="s">
        <v>1268</v>
      </c>
    </row>
    <row r="196" spans="1:47" s="2" customFormat="1" ht="12">
      <c r="A196" s="39"/>
      <c r="B196" s="40"/>
      <c r="C196" s="41"/>
      <c r="D196" s="233" t="s">
        <v>417</v>
      </c>
      <c r="E196" s="41"/>
      <c r="F196" s="277" t="s">
        <v>1197</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417</v>
      </c>
      <c r="AU196" s="18" t="s">
        <v>81</v>
      </c>
    </row>
    <row r="197" spans="1:65" s="2" customFormat="1" ht="16.5" customHeight="1">
      <c r="A197" s="39"/>
      <c r="B197" s="40"/>
      <c r="C197" s="213" t="s">
        <v>1269</v>
      </c>
      <c r="D197" s="213" t="s">
        <v>147</v>
      </c>
      <c r="E197" s="214" t="s">
        <v>1270</v>
      </c>
      <c r="F197" s="215" t="s">
        <v>1271</v>
      </c>
      <c r="G197" s="216" t="s">
        <v>369</v>
      </c>
      <c r="H197" s="217">
        <v>10</v>
      </c>
      <c r="I197" s="218"/>
      <c r="J197" s="219">
        <f>ROUND(I197*H197,2)</f>
        <v>0</v>
      </c>
      <c r="K197" s="215" t="s">
        <v>19</v>
      </c>
      <c r="L197" s="45"/>
      <c r="M197" s="220" t="s">
        <v>19</v>
      </c>
      <c r="N197" s="221" t="s">
        <v>42</v>
      </c>
      <c r="O197" s="85"/>
      <c r="P197" s="222">
        <f>O197*H197</f>
        <v>0</v>
      </c>
      <c r="Q197" s="222">
        <v>0</v>
      </c>
      <c r="R197" s="222">
        <f>Q197*H197</f>
        <v>0</v>
      </c>
      <c r="S197" s="222">
        <v>0</v>
      </c>
      <c r="T197" s="223">
        <f>S197*H197</f>
        <v>0</v>
      </c>
      <c r="U197" s="39"/>
      <c r="V197" s="39"/>
      <c r="W197" s="39"/>
      <c r="X197" s="39"/>
      <c r="Y197" s="39"/>
      <c r="Z197" s="39"/>
      <c r="AA197" s="39"/>
      <c r="AB197" s="39"/>
      <c r="AC197" s="39"/>
      <c r="AD197" s="39"/>
      <c r="AE197" s="39"/>
      <c r="AR197" s="224" t="s">
        <v>152</v>
      </c>
      <c r="AT197" s="224" t="s">
        <v>147</v>
      </c>
      <c r="AU197" s="224" t="s">
        <v>81</v>
      </c>
      <c r="AY197" s="18" t="s">
        <v>144</v>
      </c>
      <c r="BE197" s="225">
        <f>IF(N197="základní",J197,0)</f>
        <v>0</v>
      </c>
      <c r="BF197" s="225">
        <f>IF(N197="snížená",J197,0)</f>
        <v>0</v>
      </c>
      <c r="BG197" s="225">
        <f>IF(N197="zákl. přenesená",J197,0)</f>
        <v>0</v>
      </c>
      <c r="BH197" s="225">
        <f>IF(N197="sníž. přenesená",J197,0)</f>
        <v>0</v>
      </c>
      <c r="BI197" s="225">
        <f>IF(N197="nulová",J197,0)</f>
        <v>0</v>
      </c>
      <c r="BJ197" s="18" t="s">
        <v>79</v>
      </c>
      <c r="BK197" s="225">
        <f>ROUND(I197*H197,2)</f>
        <v>0</v>
      </c>
      <c r="BL197" s="18" t="s">
        <v>152</v>
      </c>
      <c r="BM197" s="224" t="s">
        <v>1272</v>
      </c>
    </row>
    <row r="198" spans="1:65" s="2" customFormat="1" ht="21.75" customHeight="1">
      <c r="A198" s="39"/>
      <c r="B198" s="40"/>
      <c r="C198" s="213" t="s">
        <v>463</v>
      </c>
      <c r="D198" s="213" t="s">
        <v>147</v>
      </c>
      <c r="E198" s="214" t="s">
        <v>1273</v>
      </c>
      <c r="F198" s="215" t="s">
        <v>1274</v>
      </c>
      <c r="G198" s="216" t="s">
        <v>150</v>
      </c>
      <c r="H198" s="217">
        <v>11</v>
      </c>
      <c r="I198" s="218"/>
      <c r="J198" s="219">
        <f>ROUND(I198*H198,2)</f>
        <v>0</v>
      </c>
      <c r="K198" s="215" t="s">
        <v>19</v>
      </c>
      <c r="L198" s="45"/>
      <c r="M198" s="220" t="s">
        <v>19</v>
      </c>
      <c r="N198" s="221" t="s">
        <v>42</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152</v>
      </c>
      <c r="AT198" s="224" t="s">
        <v>147</v>
      </c>
      <c r="AU198" s="224" t="s">
        <v>81</v>
      </c>
      <c r="AY198" s="18" t="s">
        <v>144</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152</v>
      </c>
      <c r="BM198" s="224" t="s">
        <v>1275</v>
      </c>
    </row>
    <row r="199" spans="1:65" s="2" customFormat="1" ht="16.5" customHeight="1">
      <c r="A199" s="39"/>
      <c r="B199" s="40"/>
      <c r="C199" s="213" t="s">
        <v>1276</v>
      </c>
      <c r="D199" s="213" t="s">
        <v>147</v>
      </c>
      <c r="E199" s="214" t="s">
        <v>1277</v>
      </c>
      <c r="F199" s="215" t="s">
        <v>1203</v>
      </c>
      <c r="G199" s="216" t="s">
        <v>150</v>
      </c>
      <c r="H199" s="217">
        <v>105</v>
      </c>
      <c r="I199" s="218"/>
      <c r="J199" s="219">
        <f>ROUND(I199*H199,2)</f>
        <v>0</v>
      </c>
      <c r="K199" s="215" t="s">
        <v>19</v>
      </c>
      <c r="L199" s="45"/>
      <c r="M199" s="220" t="s">
        <v>19</v>
      </c>
      <c r="N199" s="221" t="s">
        <v>42</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152</v>
      </c>
      <c r="AT199" s="224" t="s">
        <v>147</v>
      </c>
      <c r="AU199" s="224" t="s">
        <v>81</v>
      </c>
      <c r="AY199" s="18" t="s">
        <v>144</v>
      </c>
      <c r="BE199" s="225">
        <f>IF(N199="základní",J199,0)</f>
        <v>0</v>
      </c>
      <c r="BF199" s="225">
        <f>IF(N199="snížená",J199,0)</f>
        <v>0</v>
      </c>
      <c r="BG199" s="225">
        <f>IF(N199="zákl. přenesená",J199,0)</f>
        <v>0</v>
      </c>
      <c r="BH199" s="225">
        <f>IF(N199="sníž. přenesená",J199,0)</f>
        <v>0</v>
      </c>
      <c r="BI199" s="225">
        <f>IF(N199="nulová",J199,0)</f>
        <v>0</v>
      </c>
      <c r="BJ199" s="18" t="s">
        <v>79</v>
      </c>
      <c r="BK199" s="225">
        <f>ROUND(I199*H199,2)</f>
        <v>0</v>
      </c>
      <c r="BL199" s="18" t="s">
        <v>152</v>
      </c>
      <c r="BM199" s="224" t="s">
        <v>1278</v>
      </c>
    </row>
    <row r="200" spans="1:65" s="2" customFormat="1" ht="16.5" customHeight="1">
      <c r="A200" s="39"/>
      <c r="B200" s="40"/>
      <c r="C200" s="213" t="s">
        <v>466</v>
      </c>
      <c r="D200" s="213" t="s">
        <v>147</v>
      </c>
      <c r="E200" s="214" t="s">
        <v>1279</v>
      </c>
      <c r="F200" s="215" t="s">
        <v>1205</v>
      </c>
      <c r="G200" s="216" t="s">
        <v>528</v>
      </c>
      <c r="H200" s="217">
        <v>180</v>
      </c>
      <c r="I200" s="218"/>
      <c r="J200" s="219">
        <f>ROUND(I200*H200,2)</f>
        <v>0</v>
      </c>
      <c r="K200" s="215" t="s">
        <v>19</v>
      </c>
      <c r="L200" s="45"/>
      <c r="M200" s="220" t="s">
        <v>19</v>
      </c>
      <c r="N200" s="221" t="s">
        <v>42</v>
      </c>
      <c r="O200" s="85"/>
      <c r="P200" s="222">
        <f>O200*H200</f>
        <v>0</v>
      </c>
      <c r="Q200" s="222">
        <v>0</v>
      </c>
      <c r="R200" s="222">
        <f>Q200*H200</f>
        <v>0</v>
      </c>
      <c r="S200" s="222">
        <v>0</v>
      </c>
      <c r="T200" s="223">
        <f>S200*H200</f>
        <v>0</v>
      </c>
      <c r="U200" s="39"/>
      <c r="V200" s="39"/>
      <c r="W200" s="39"/>
      <c r="X200" s="39"/>
      <c r="Y200" s="39"/>
      <c r="Z200" s="39"/>
      <c r="AA200" s="39"/>
      <c r="AB200" s="39"/>
      <c r="AC200" s="39"/>
      <c r="AD200" s="39"/>
      <c r="AE200" s="39"/>
      <c r="AR200" s="224" t="s">
        <v>152</v>
      </c>
      <c r="AT200" s="224" t="s">
        <v>147</v>
      </c>
      <c r="AU200" s="224" t="s">
        <v>81</v>
      </c>
      <c r="AY200" s="18" t="s">
        <v>144</v>
      </c>
      <c r="BE200" s="225">
        <f>IF(N200="základní",J200,0)</f>
        <v>0</v>
      </c>
      <c r="BF200" s="225">
        <f>IF(N200="snížená",J200,0)</f>
        <v>0</v>
      </c>
      <c r="BG200" s="225">
        <f>IF(N200="zákl. přenesená",J200,0)</f>
        <v>0</v>
      </c>
      <c r="BH200" s="225">
        <f>IF(N200="sníž. přenesená",J200,0)</f>
        <v>0</v>
      </c>
      <c r="BI200" s="225">
        <f>IF(N200="nulová",J200,0)</f>
        <v>0</v>
      </c>
      <c r="BJ200" s="18" t="s">
        <v>79</v>
      </c>
      <c r="BK200" s="225">
        <f>ROUND(I200*H200,2)</f>
        <v>0</v>
      </c>
      <c r="BL200" s="18" t="s">
        <v>152</v>
      </c>
      <c r="BM200" s="224" t="s">
        <v>1280</v>
      </c>
    </row>
    <row r="201" spans="1:63" s="12" customFormat="1" ht="22.8" customHeight="1">
      <c r="A201" s="12"/>
      <c r="B201" s="197"/>
      <c r="C201" s="198"/>
      <c r="D201" s="199" t="s">
        <v>70</v>
      </c>
      <c r="E201" s="211" t="s">
        <v>1281</v>
      </c>
      <c r="F201" s="211" t="s">
        <v>1282</v>
      </c>
      <c r="G201" s="198"/>
      <c r="H201" s="198"/>
      <c r="I201" s="201"/>
      <c r="J201" s="212">
        <f>BK201</f>
        <v>0</v>
      </c>
      <c r="K201" s="198"/>
      <c r="L201" s="203"/>
      <c r="M201" s="204"/>
      <c r="N201" s="205"/>
      <c r="O201" s="205"/>
      <c r="P201" s="206">
        <f>SUM(P202:P236)</f>
        <v>0</v>
      </c>
      <c r="Q201" s="205"/>
      <c r="R201" s="206">
        <f>SUM(R202:R236)</f>
        <v>0</v>
      </c>
      <c r="S201" s="205"/>
      <c r="T201" s="207">
        <f>SUM(T202:T236)</f>
        <v>0</v>
      </c>
      <c r="U201" s="12"/>
      <c r="V201" s="12"/>
      <c r="W201" s="12"/>
      <c r="X201" s="12"/>
      <c r="Y201" s="12"/>
      <c r="Z201" s="12"/>
      <c r="AA201" s="12"/>
      <c r="AB201" s="12"/>
      <c r="AC201" s="12"/>
      <c r="AD201" s="12"/>
      <c r="AE201" s="12"/>
      <c r="AR201" s="208" t="s">
        <v>79</v>
      </c>
      <c r="AT201" s="209" t="s">
        <v>70</v>
      </c>
      <c r="AU201" s="209" t="s">
        <v>79</v>
      </c>
      <c r="AY201" s="208" t="s">
        <v>144</v>
      </c>
      <c r="BK201" s="210">
        <f>SUM(BK202:BK236)</f>
        <v>0</v>
      </c>
    </row>
    <row r="202" spans="1:65" s="2" customFormat="1" ht="16.5" customHeight="1">
      <c r="A202" s="39"/>
      <c r="B202" s="40"/>
      <c r="C202" s="213" t="s">
        <v>1283</v>
      </c>
      <c r="D202" s="213" t="s">
        <v>147</v>
      </c>
      <c r="E202" s="214" t="s">
        <v>1284</v>
      </c>
      <c r="F202" s="215" t="s">
        <v>1209</v>
      </c>
      <c r="G202" s="216" t="s">
        <v>1120</v>
      </c>
      <c r="H202" s="217">
        <v>1</v>
      </c>
      <c r="I202" s="218"/>
      <c r="J202" s="219">
        <f>ROUND(I202*H202,2)</f>
        <v>0</v>
      </c>
      <c r="K202" s="215" t="s">
        <v>19</v>
      </c>
      <c r="L202" s="45"/>
      <c r="M202" s="220" t="s">
        <v>19</v>
      </c>
      <c r="N202" s="221" t="s">
        <v>42</v>
      </c>
      <c r="O202" s="85"/>
      <c r="P202" s="222">
        <f>O202*H202</f>
        <v>0</v>
      </c>
      <c r="Q202" s="222">
        <v>0</v>
      </c>
      <c r="R202" s="222">
        <f>Q202*H202</f>
        <v>0</v>
      </c>
      <c r="S202" s="222">
        <v>0</v>
      </c>
      <c r="T202" s="223">
        <f>S202*H202</f>
        <v>0</v>
      </c>
      <c r="U202" s="39"/>
      <c r="V202" s="39"/>
      <c r="W202" s="39"/>
      <c r="X202" s="39"/>
      <c r="Y202" s="39"/>
      <c r="Z202" s="39"/>
      <c r="AA202" s="39"/>
      <c r="AB202" s="39"/>
      <c r="AC202" s="39"/>
      <c r="AD202" s="39"/>
      <c r="AE202" s="39"/>
      <c r="AR202" s="224" t="s">
        <v>152</v>
      </c>
      <c r="AT202" s="224" t="s">
        <v>147</v>
      </c>
      <c r="AU202" s="224" t="s">
        <v>81</v>
      </c>
      <c r="AY202" s="18" t="s">
        <v>144</v>
      </c>
      <c r="BE202" s="225">
        <f>IF(N202="základní",J202,0)</f>
        <v>0</v>
      </c>
      <c r="BF202" s="225">
        <f>IF(N202="snížená",J202,0)</f>
        <v>0</v>
      </c>
      <c r="BG202" s="225">
        <f>IF(N202="zákl. přenesená",J202,0)</f>
        <v>0</v>
      </c>
      <c r="BH202" s="225">
        <f>IF(N202="sníž. přenesená",J202,0)</f>
        <v>0</v>
      </c>
      <c r="BI202" s="225">
        <f>IF(N202="nulová",J202,0)</f>
        <v>0</v>
      </c>
      <c r="BJ202" s="18" t="s">
        <v>79</v>
      </c>
      <c r="BK202" s="225">
        <f>ROUND(I202*H202,2)</f>
        <v>0</v>
      </c>
      <c r="BL202" s="18" t="s">
        <v>152</v>
      </c>
      <c r="BM202" s="224" t="s">
        <v>1285</v>
      </c>
    </row>
    <row r="203" spans="1:47" s="2" customFormat="1" ht="12">
      <c r="A203" s="39"/>
      <c r="B203" s="40"/>
      <c r="C203" s="41"/>
      <c r="D203" s="233" t="s">
        <v>417</v>
      </c>
      <c r="E203" s="41"/>
      <c r="F203" s="277" t="s">
        <v>1286</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417</v>
      </c>
      <c r="AU203" s="18" t="s">
        <v>81</v>
      </c>
    </row>
    <row r="204" spans="1:65" s="2" customFormat="1" ht="21.75" customHeight="1">
      <c r="A204" s="39"/>
      <c r="B204" s="40"/>
      <c r="C204" s="213" t="s">
        <v>472</v>
      </c>
      <c r="D204" s="213" t="s">
        <v>147</v>
      </c>
      <c r="E204" s="214" t="s">
        <v>1287</v>
      </c>
      <c r="F204" s="215" t="s">
        <v>1212</v>
      </c>
      <c r="G204" s="216" t="s">
        <v>1120</v>
      </c>
      <c r="H204" s="217">
        <v>1</v>
      </c>
      <c r="I204" s="218"/>
      <c r="J204" s="219">
        <f>ROUND(I204*H204,2)</f>
        <v>0</v>
      </c>
      <c r="K204" s="215" t="s">
        <v>19</v>
      </c>
      <c r="L204" s="45"/>
      <c r="M204" s="220" t="s">
        <v>19</v>
      </c>
      <c r="N204" s="221" t="s">
        <v>42</v>
      </c>
      <c r="O204" s="85"/>
      <c r="P204" s="222">
        <f>O204*H204</f>
        <v>0</v>
      </c>
      <c r="Q204" s="222">
        <v>0</v>
      </c>
      <c r="R204" s="222">
        <f>Q204*H204</f>
        <v>0</v>
      </c>
      <c r="S204" s="222">
        <v>0</v>
      </c>
      <c r="T204" s="223">
        <f>S204*H204</f>
        <v>0</v>
      </c>
      <c r="U204" s="39"/>
      <c r="V204" s="39"/>
      <c r="W204" s="39"/>
      <c r="X204" s="39"/>
      <c r="Y204" s="39"/>
      <c r="Z204" s="39"/>
      <c r="AA204" s="39"/>
      <c r="AB204" s="39"/>
      <c r="AC204" s="39"/>
      <c r="AD204" s="39"/>
      <c r="AE204" s="39"/>
      <c r="AR204" s="224" t="s">
        <v>152</v>
      </c>
      <c r="AT204" s="224" t="s">
        <v>147</v>
      </c>
      <c r="AU204" s="224" t="s">
        <v>81</v>
      </c>
      <c r="AY204" s="18" t="s">
        <v>144</v>
      </c>
      <c r="BE204" s="225">
        <f>IF(N204="základní",J204,0)</f>
        <v>0</v>
      </c>
      <c r="BF204" s="225">
        <f>IF(N204="snížená",J204,0)</f>
        <v>0</v>
      </c>
      <c r="BG204" s="225">
        <f>IF(N204="zákl. přenesená",J204,0)</f>
        <v>0</v>
      </c>
      <c r="BH204" s="225">
        <f>IF(N204="sníž. přenesená",J204,0)</f>
        <v>0</v>
      </c>
      <c r="BI204" s="225">
        <f>IF(N204="nulová",J204,0)</f>
        <v>0</v>
      </c>
      <c r="BJ204" s="18" t="s">
        <v>79</v>
      </c>
      <c r="BK204" s="225">
        <f>ROUND(I204*H204,2)</f>
        <v>0</v>
      </c>
      <c r="BL204" s="18" t="s">
        <v>152</v>
      </c>
      <c r="BM204" s="224" t="s">
        <v>1288</v>
      </c>
    </row>
    <row r="205" spans="1:47" s="2" customFormat="1" ht="12">
      <c r="A205" s="39"/>
      <c r="B205" s="40"/>
      <c r="C205" s="41"/>
      <c r="D205" s="233" t="s">
        <v>417</v>
      </c>
      <c r="E205" s="41"/>
      <c r="F205" s="277" t="s">
        <v>1149</v>
      </c>
      <c r="G205" s="41"/>
      <c r="H205" s="41"/>
      <c r="I205" s="228"/>
      <c r="J205" s="41"/>
      <c r="K205" s="41"/>
      <c r="L205" s="45"/>
      <c r="M205" s="229"/>
      <c r="N205" s="230"/>
      <c r="O205" s="85"/>
      <c r="P205" s="85"/>
      <c r="Q205" s="85"/>
      <c r="R205" s="85"/>
      <c r="S205" s="85"/>
      <c r="T205" s="86"/>
      <c r="U205" s="39"/>
      <c r="V205" s="39"/>
      <c r="W205" s="39"/>
      <c r="X205" s="39"/>
      <c r="Y205" s="39"/>
      <c r="Z205" s="39"/>
      <c r="AA205" s="39"/>
      <c r="AB205" s="39"/>
      <c r="AC205" s="39"/>
      <c r="AD205" s="39"/>
      <c r="AE205" s="39"/>
      <c r="AT205" s="18" t="s">
        <v>417</v>
      </c>
      <c r="AU205" s="18" t="s">
        <v>81</v>
      </c>
    </row>
    <row r="206" spans="1:65" s="2" customFormat="1" ht="16.5" customHeight="1">
      <c r="A206" s="39"/>
      <c r="B206" s="40"/>
      <c r="C206" s="213" t="s">
        <v>1289</v>
      </c>
      <c r="D206" s="213" t="s">
        <v>147</v>
      </c>
      <c r="E206" s="214" t="s">
        <v>1290</v>
      </c>
      <c r="F206" s="215" t="s">
        <v>1154</v>
      </c>
      <c r="G206" s="216" t="s">
        <v>1120</v>
      </c>
      <c r="H206" s="217">
        <v>1</v>
      </c>
      <c r="I206" s="218"/>
      <c r="J206" s="219">
        <f>ROUND(I206*H206,2)</f>
        <v>0</v>
      </c>
      <c r="K206" s="215" t="s">
        <v>19</v>
      </c>
      <c r="L206" s="45"/>
      <c r="M206" s="220" t="s">
        <v>19</v>
      </c>
      <c r="N206" s="221" t="s">
        <v>42</v>
      </c>
      <c r="O206" s="85"/>
      <c r="P206" s="222">
        <f>O206*H206</f>
        <v>0</v>
      </c>
      <c r="Q206" s="222">
        <v>0</v>
      </c>
      <c r="R206" s="222">
        <f>Q206*H206</f>
        <v>0</v>
      </c>
      <c r="S206" s="222">
        <v>0</v>
      </c>
      <c r="T206" s="223">
        <f>S206*H206</f>
        <v>0</v>
      </c>
      <c r="U206" s="39"/>
      <c r="V206" s="39"/>
      <c r="W206" s="39"/>
      <c r="X206" s="39"/>
      <c r="Y206" s="39"/>
      <c r="Z206" s="39"/>
      <c r="AA206" s="39"/>
      <c r="AB206" s="39"/>
      <c r="AC206" s="39"/>
      <c r="AD206" s="39"/>
      <c r="AE206" s="39"/>
      <c r="AR206" s="224" t="s">
        <v>152</v>
      </c>
      <c r="AT206" s="224" t="s">
        <v>147</v>
      </c>
      <c r="AU206" s="224" t="s">
        <v>81</v>
      </c>
      <c r="AY206" s="18" t="s">
        <v>144</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152</v>
      </c>
      <c r="BM206" s="224" t="s">
        <v>1291</v>
      </c>
    </row>
    <row r="207" spans="1:47" s="2" customFormat="1" ht="12">
      <c r="A207" s="39"/>
      <c r="B207" s="40"/>
      <c r="C207" s="41"/>
      <c r="D207" s="233" t="s">
        <v>417</v>
      </c>
      <c r="E207" s="41"/>
      <c r="F207" s="277" t="s">
        <v>1155</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417</v>
      </c>
      <c r="AU207" s="18" t="s">
        <v>81</v>
      </c>
    </row>
    <row r="208" spans="1:65" s="2" customFormat="1" ht="16.5" customHeight="1">
      <c r="A208" s="39"/>
      <c r="B208" s="40"/>
      <c r="C208" s="213" t="s">
        <v>474</v>
      </c>
      <c r="D208" s="213" t="s">
        <v>147</v>
      </c>
      <c r="E208" s="214" t="s">
        <v>1292</v>
      </c>
      <c r="F208" s="215" t="s">
        <v>1151</v>
      </c>
      <c r="G208" s="216" t="s">
        <v>1120</v>
      </c>
      <c r="H208" s="217">
        <v>1</v>
      </c>
      <c r="I208" s="218"/>
      <c r="J208" s="219">
        <f>ROUND(I208*H208,2)</f>
        <v>0</v>
      </c>
      <c r="K208" s="215" t="s">
        <v>19</v>
      </c>
      <c r="L208" s="45"/>
      <c r="M208" s="220" t="s">
        <v>19</v>
      </c>
      <c r="N208" s="221" t="s">
        <v>42</v>
      </c>
      <c r="O208" s="85"/>
      <c r="P208" s="222">
        <f>O208*H208</f>
        <v>0</v>
      </c>
      <c r="Q208" s="222">
        <v>0</v>
      </c>
      <c r="R208" s="222">
        <f>Q208*H208</f>
        <v>0</v>
      </c>
      <c r="S208" s="222">
        <v>0</v>
      </c>
      <c r="T208" s="223">
        <f>S208*H208</f>
        <v>0</v>
      </c>
      <c r="U208" s="39"/>
      <c r="V208" s="39"/>
      <c r="W208" s="39"/>
      <c r="X208" s="39"/>
      <c r="Y208" s="39"/>
      <c r="Z208" s="39"/>
      <c r="AA208" s="39"/>
      <c r="AB208" s="39"/>
      <c r="AC208" s="39"/>
      <c r="AD208" s="39"/>
      <c r="AE208" s="39"/>
      <c r="AR208" s="224" t="s">
        <v>152</v>
      </c>
      <c r="AT208" s="224" t="s">
        <v>147</v>
      </c>
      <c r="AU208" s="224" t="s">
        <v>81</v>
      </c>
      <c r="AY208" s="18" t="s">
        <v>144</v>
      </c>
      <c r="BE208" s="225">
        <f>IF(N208="základní",J208,0)</f>
        <v>0</v>
      </c>
      <c r="BF208" s="225">
        <f>IF(N208="snížená",J208,0)</f>
        <v>0</v>
      </c>
      <c r="BG208" s="225">
        <f>IF(N208="zákl. přenesená",J208,0)</f>
        <v>0</v>
      </c>
      <c r="BH208" s="225">
        <f>IF(N208="sníž. přenesená",J208,0)</f>
        <v>0</v>
      </c>
      <c r="BI208" s="225">
        <f>IF(N208="nulová",J208,0)</f>
        <v>0</v>
      </c>
      <c r="BJ208" s="18" t="s">
        <v>79</v>
      </c>
      <c r="BK208" s="225">
        <f>ROUND(I208*H208,2)</f>
        <v>0</v>
      </c>
      <c r="BL208" s="18" t="s">
        <v>152</v>
      </c>
      <c r="BM208" s="224" t="s">
        <v>1293</v>
      </c>
    </row>
    <row r="209" spans="1:47" s="2" customFormat="1" ht="12">
      <c r="A209" s="39"/>
      <c r="B209" s="40"/>
      <c r="C209" s="41"/>
      <c r="D209" s="233" t="s">
        <v>417</v>
      </c>
      <c r="E209" s="41"/>
      <c r="F209" s="277" t="s">
        <v>1152</v>
      </c>
      <c r="G209" s="41"/>
      <c r="H209" s="41"/>
      <c r="I209" s="228"/>
      <c r="J209" s="41"/>
      <c r="K209" s="41"/>
      <c r="L209" s="45"/>
      <c r="M209" s="229"/>
      <c r="N209" s="230"/>
      <c r="O209" s="85"/>
      <c r="P209" s="85"/>
      <c r="Q209" s="85"/>
      <c r="R209" s="85"/>
      <c r="S209" s="85"/>
      <c r="T209" s="86"/>
      <c r="U209" s="39"/>
      <c r="V209" s="39"/>
      <c r="W209" s="39"/>
      <c r="X209" s="39"/>
      <c r="Y209" s="39"/>
      <c r="Z209" s="39"/>
      <c r="AA209" s="39"/>
      <c r="AB209" s="39"/>
      <c r="AC209" s="39"/>
      <c r="AD209" s="39"/>
      <c r="AE209" s="39"/>
      <c r="AT209" s="18" t="s">
        <v>417</v>
      </c>
      <c r="AU209" s="18" t="s">
        <v>81</v>
      </c>
    </row>
    <row r="210" spans="1:65" s="2" customFormat="1" ht="16.5" customHeight="1">
      <c r="A210" s="39"/>
      <c r="B210" s="40"/>
      <c r="C210" s="213" t="s">
        <v>1294</v>
      </c>
      <c r="D210" s="213" t="s">
        <v>147</v>
      </c>
      <c r="E210" s="214" t="s">
        <v>1295</v>
      </c>
      <c r="F210" s="215" t="s">
        <v>1157</v>
      </c>
      <c r="G210" s="216" t="s">
        <v>1120</v>
      </c>
      <c r="H210" s="217">
        <v>1</v>
      </c>
      <c r="I210" s="218"/>
      <c r="J210" s="219">
        <f>ROUND(I210*H210,2)</f>
        <v>0</v>
      </c>
      <c r="K210" s="215" t="s">
        <v>19</v>
      </c>
      <c r="L210" s="45"/>
      <c r="M210" s="220" t="s">
        <v>19</v>
      </c>
      <c r="N210" s="221" t="s">
        <v>42</v>
      </c>
      <c r="O210" s="85"/>
      <c r="P210" s="222">
        <f>O210*H210</f>
        <v>0</v>
      </c>
      <c r="Q210" s="222">
        <v>0</v>
      </c>
      <c r="R210" s="222">
        <f>Q210*H210</f>
        <v>0</v>
      </c>
      <c r="S210" s="222">
        <v>0</v>
      </c>
      <c r="T210" s="223">
        <f>S210*H210</f>
        <v>0</v>
      </c>
      <c r="U210" s="39"/>
      <c r="V210" s="39"/>
      <c r="W210" s="39"/>
      <c r="X210" s="39"/>
      <c r="Y210" s="39"/>
      <c r="Z210" s="39"/>
      <c r="AA210" s="39"/>
      <c r="AB210" s="39"/>
      <c r="AC210" s="39"/>
      <c r="AD210" s="39"/>
      <c r="AE210" s="39"/>
      <c r="AR210" s="224" t="s">
        <v>152</v>
      </c>
      <c r="AT210" s="224" t="s">
        <v>147</v>
      </c>
      <c r="AU210" s="224" t="s">
        <v>81</v>
      </c>
      <c r="AY210" s="18" t="s">
        <v>144</v>
      </c>
      <c r="BE210" s="225">
        <f>IF(N210="základní",J210,0)</f>
        <v>0</v>
      </c>
      <c r="BF210" s="225">
        <f>IF(N210="snížená",J210,0)</f>
        <v>0</v>
      </c>
      <c r="BG210" s="225">
        <f>IF(N210="zákl. přenesená",J210,0)</f>
        <v>0</v>
      </c>
      <c r="BH210" s="225">
        <f>IF(N210="sníž. přenesená",J210,0)</f>
        <v>0</v>
      </c>
      <c r="BI210" s="225">
        <f>IF(N210="nulová",J210,0)</f>
        <v>0</v>
      </c>
      <c r="BJ210" s="18" t="s">
        <v>79</v>
      </c>
      <c r="BK210" s="225">
        <f>ROUND(I210*H210,2)</f>
        <v>0</v>
      </c>
      <c r="BL210" s="18" t="s">
        <v>152</v>
      </c>
      <c r="BM210" s="224" t="s">
        <v>1296</v>
      </c>
    </row>
    <row r="211" spans="1:47" s="2" customFormat="1" ht="12">
      <c r="A211" s="39"/>
      <c r="B211" s="40"/>
      <c r="C211" s="41"/>
      <c r="D211" s="233" t="s">
        <v>417</v>
      </c>
      <c r="E211" s="41"/>
      <c r="F211" s="277" t="s">
        <v>1158</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417</v>
      </c>
      <c r="AU211" s="18" t="s">
        <v>81</v>
      </c>
    </row>
    <row r="212" spans="1:65" s="2" customFormat="1" ht="16.5" customHeight="1">
      <c r="A212" s="39"/>
      <c r="B212" s="40"/>
      <c r="C212" s="213" t="s">
        <v>477</v>
      </c>
      <c r="D212" s="213" t="s">
        <v>147</v>
      </c>
      <c r="E212" s="214" t="s">
        <v>1297</v>
      </c>
      <c r="F212" s="215" t="s">
        <v>1154</v>
      </c>
      <c r="G212" s="216" t="s">
        <v>1120</v>
      </c>
      <c r="H212" s="217">
        <v>1</v>
      </c>
      <c r="I212" s="218"/>
      <c r="J212" s="219">
        <f>ROUND(I212*H212,2)</f>
        <v>0</v>
      </c>
      <c r="K212" s="215" t="s">
        <v>19</v>
      </c>
      <c r="L212" s="45"/>
      <c r="M212" s="220" t="s">
        <v>19</v>
      </c>
      <c r="N212" s="221" t="s">
        <v>42</v>
      </c>
      <c r="O212" s="85"/>
      <c r="P212" s="222">
        <f>O212*H212</f>
        <v>0</v>
      </c>
      <c r="Q212" s="222">
        <v>0</v>
      </c>
      <c r="R212" s="222">
        <f>Q212*H212</f>
        <v>0</v>
      </c>
      <c r="S212" s="222">
        <v>0</v>
      </c>
      <c r="T212" s="223">
        <f>S212*H212</f>
        <v>0</v>
      </c>
      <c r="U212" s="39"/>
      <c r="V212" s="39"/>
      <c r="W212" s="39"/>
      <c r="X212" s="39"/>
      <c r="Y212" s="39"/>
      <c r="Z212" s="39"/>
      <c r="AA212" s="39"/>
      <c r="AB212" s="39"/>
      <c r="AC212" s="39"/>
      <c r="AD212" s="39"/>
      <c r="AE212" s="39"/>
      <c r="AR212" s="224" t="s">
        <v>152</v>
      </c>
      <c r="AT212" s="224" t="s">
        <v>147</v>
      </c>
      <c r="AU212" s="224" t="s">
        <v>81</v>
      </c>
      <c r="AY212" s="18" t="s">
        <v>144</v>
      </c>
      <c r="BE212" s="225">
        <f>IF(N212="základní",J212,0)</f>
        <v>0</v>
      </c>
      <c r="BF212" s="225">
        <f>IF(N212="snížená",J212,0)</f>
        <v>0</v>
      </c>
      <c r="BG212" s="225">
        <f>IF(N212="zákl. přenesená",J212,0)</f>
        <v>0</v>
      </c>
      <c r="BH212" s="225">
        <f>IF(N212="sníž. přenesená",J212,0)</f>
        <v>0</v>
      </c>
      <c r="BI212" s="225">
        <f>IF(N212="nulová",J212,0)</f>
        <v>0</v>
      </c>
      <c r="BJ212" s="18" t="s">
        <v>79</v>
      </c>
      <c r="BK212" s="225">
        <f>ROUND(I212*H212,2)</f>
        <v>0</v>
      </c>
      <c r="BL212" s="18" t="s">
        <v>152</v>
      </c>
      <c r="BM212" s="224" t="s">
        <v>1298</v>
      </c>
    </row>
    <row r="213" spans="1:47" s="2" customFormat="1" ht="12">
      <c r="A213" s="39"/>
      <c r="B213" s="40"/>
      <c r="C213" s="41"/>
      <c r="D213" s="233" t="s">
        <v>417</v>
      </c>
      <c r="E213" s="41"/>
      <c r="F213" s="277" t="s">
        <v>1167</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417</v>
      </c>
      <c r="AU213" s="18" t="s">
        <v>81</v>
      </c>
    </row>
    <row r="214" spans="1:65" s="2" customFormat="1" ht="16.5" customHeight="1">
      <c r="A214" s="39"/>
      <c r="B214" s="40"/>
      <c r="C214" s="213" t="s">
        <v>1299</v>
      </c>
      <c r="D214" s="213" t="s">
        <v>147</v>
      </c>
      <c r="E214" s="214" t="s">
        <v>1300</v>
      </c>
      <c r="F214" s="215" t="s">
        <v>1151</v>
      </c>
      <c r="G214" s="216" t="s">
        <v>1120</v>
      </c>
      <c r="H214" s="217">
        <v>1</v>
      </c>
      <c r="I214" s="218"/>
      <c r="J214" s="219">
        <f>ROUND(I214*H214,2)</f>
        <v>0</v>
      </c>
      <c r="K214" s="215" t="s">
        <v>19</v>
      </c>
      <c r="L214" s="45"/>
      <c r="M214" s="220" t="s">
        <v>19</v>
      </c>
      <c r="N214" s="221" t="s">
        <v>42</v>
      </c>
      <c r="O214" s="85"/>
      <c r="P214" s="222">
        <f>O214*H214</f>
        <v>0</v>
      </c>
      <c r="Q214" s="222">
        <v>0</v>
      </c>
      <c r="R214" s="222">
        <f>Q214*H214</f>
        <v>0</v>
      </c>
      <c r="S214" s="222">
        <v>0</v>
      </c>
      <c r="T214" s="223">
        <f>S214*H214</f>
        <v>0</v>
      </c>
      <c r="U214" s="39"/>
      <c r="V214" s="39"/>
      <c r="W214" s="39"/>
      <c r="X214" s="39"/>
      <c r="Y214" s="39"/>
      <c r="Z214" s="39"/>
      <c r="AA214" s="39"/>
      <c r="AB214" s="39"/>
      <c r="AC214" s="39"/>
      <c r="AD214" s="39"/>
      <c r="AE214" s="39"/>
      <c r="AR214" s="224" t="s">
        <v>152</v>
      </c>
      <c r="AT214" s="224" t="s">
        <v>147</v>
      </c>
      <c r="AU214" s="224" t="s">
        <v>81</v>
      </c>
      <c r="AY214" s="18" t="s">
        <v>144</v>
      </c>
      <c r="BE214" s="225">
        <f>IF(N214="základní",J214,0)</f>
        <v>0</v>
      </c>
      <c r="BF214" s="225">
        <f>IF(N214="snížená",J214,0)</f>
        <v>0</v>
      </c>
      <c r="BG214" s="225">
        <f>IF(N214="zákl. přenesená",J214,0)</f>
        <v>0</v>
      </c>
      <c r="BH214" s="225">
        <f>IF(N214="sníž. přenesená",J214,0)</f>
        <v>0</v>
      </c>
      <c r="BI214" s="225">
        <f>IF(N214="nulová",J214,0)</f>
        <v>0</v>
      </c>
      <c r="BJ214" s="18" t="s">
        <v>79</v>
      </c>
      <c r="BK214" s="225">
        <f>ROUND(I214*H214,2)</f>
        <v>0</v>
      </c>
      <c r="BL214" s="18" t="s">
        <v>152</v>
      </c>
      <c r="BM214" s="224" t="s">
        <v>1301</v>
      </c>
    </row>
    <row r="215" spans="1:47" s="2" customFormat="1" ht="12">
      <c r="A215" s="39"/>
      <c r="B215" s="40"/>
      <c r="C215" s="41"/>
      <c r="D215" s="233" t="s">
        <v>417</v>
      </c>
      <c r="E215" s="41"/>
      <c r="F215" s="277" t="s">
        <v>1165</v>
      </c>
      <c r="G215" s="41"/>
      <c r="H215" s="41"/>
      <c r="I215" s="228"/>
      <c r="J215" s="41"/>
      <c r="K215" s="41"/>
      <c r="L215" s="45"/>
      <c r="M215" s="229"/>
      <c r="N215" s="230"/>
      <c r="O215" s="85"/>
      <c r="P215" s="85"/>
      <c r="Q215" s="85"/>
      <c r="R215" s="85"/>
      <c r="S215" s="85"/>
      <c r="T215" s="86"/>
      <c r="U215" s="39"/>
      <c r="V215" s="39"/>
      <c r="W215" s="39"/>
      <c r="X215" s="39"/>
      <c r="Y215" s="39"/>
      <c r="Z215" s="39"/>
      <c r="AA215" s="39"/>
      <c r="AB215" s="39"/>
      <c r="AC215" s="39"/>
      <c r="AD215" s="39"/>
      <c r="AE215" s="39"/>
      <c r="AT215" s="18" t="s">
        <v>417</v>
      </c>
      <c r="AU215" s="18" t="s">
        <v>81</v>
      </c>
    </row>
    <row r="216" spans="1:65" s="2" customFormat="1" ht="16.5" customHeight="1">
      <c r="A216" s="39"/>
      <c r="B216" s="40"/>
      <c r="C216" s="213" t="s">
        <v>483</v>
      </c>
      <c r="D216" s="213" t="s">
        <v>147</v>
      </c>
      <c r="E216" s="214" t="s">
        <v>1302</v>
      </c>
      <c r="F216" s="215" t="s">
        <v>1151</v>
      </c>
      <c r="G216" s="216" t="s">
        <v>1120</v>
      </c>
      <c r="H216" s="217">
        <v>1</v>
      </c>
      <c r="I216" s="218"/>
      <c r="J216" s="219">
        <f>ROUND(I216*H216,2)</f>
        <v>0</v>
      </c>
      <c r="K216" s="215" t="s">
        <v>19</v>
      </c>
      <c r="L216" s="45"/>
      <c r="M216" s="220" t="s">
        <v>19</v>
      </c>
      <c r="N216" s="221" t="s">
        <v>42</v>
      </c>
      <c r="O216" s="85"/>
      <c r="P216" s="222">
        <f>O216*H216</f>
        <v>0</v>
      </c>
      <c r="Q216" s="222">
        <v>0</v>
      </c>
      <c r="R216" s="222">
        <f>Q216*H216</f>
        <v>0</v>
      </c>
      <c r="S216" s="222">
        <v>0</v>
      </c>
      <c r="T216" s="223">
        <f>S216*H216</f>
        <v>0</v>
      </c>
      <c r="U216" s="39"/>
      <c r="V216" s="39"/>
      <c r="W216" s="39"/>
      <c r="X216" s="39"/>
      <c r="Y216" s="39"/>
      <c r="Z216" s="39"/>
      <c r="AA216" s="39"/>
      <c r="AB216" s="39"/>
      <c r="AC216" s="39"/>
      <c r="AD216" s="39"/>
      <c r="AE216" s="39"/>
      <c r="AR216" s="224" t="s">
        <v>152</v>
      </c>
      <c r="AT216" s="224" t="s">
        <v>147</v>
      </c>
      <c r="AU216" s="224" t="s">
        <v>81</v>
      </c>
      <c r="AY216" s="18" t="s">
        <v>144</v>
      </c>
      <c r="BE216" s="225">
        <f>IF(N216="základní",J216,0)</f>
        <v>0</v>
      </c>
      <c r="BF216" s="225">
        <f>IF(N216="snížená",J216,0)</f>
        <v>0</v>
      </c>
      <c r="BG216" s="225">
        <f>IF(N216="zákl. přenesená",J216,0)</f>
        <v>0</v>
      </c>
      <c r="BH216" s="225">
        <f>IF(N216="sníž. přenesená",J216,0)</f>
        <v>0</v>
      </c>
      <c r="BI216" s="225">
        <f>IF(N216="nulová",J216,0)</f>
        <v>0</v>
      </c>
      <c r="BJ216" s="18" t="s">
        <v>79</v>
      </c>
      <c r="BK216" s="225">
        <f>ROUND(I216*H216,2)</f>
        <v>0</v>
      </c>
      <c r="BL216" s="18" t="s">
        <v>152</v>
      </c>
      <c r="BM216" s="224" t="s">
        <v>1303</v>
      </c>
    </row>
    <row r="217" spans="1:47" s="2" customFormat="1" ht="12">
      <c r="A217" s="39"/>
      <c r="B217" s="40"/>
      <c r="C217" s="41"/>
      <c r="D217" s="233" t="s">
        <v>417</v>
      </c>
      <c r="E217" s="41"/>
      <c r="F217" s="277" t="s">
        <v>1165</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417</v>
      </c>
      <c r="AU217" s="18" t="s">
        <v>81</v>
      </c>
    </row>
    <row r="218" spans="1:65" s="2" customFormat="1" ht="16.5" customHeight="1">
      <c r="A218" s="39"/>
      <c r="B218" s="40"/>
      <c r="C218" s="213" t="s">
        <v>1304</v>
      </c>
      <c r="D218" s="213" t="s">
        <v>147</v>
      </c>
      <c r="E218" s="214" t="s">
        <v>1305</v>
      </c>
      <c r="F218" s="215" t="s">
        <v>1306</v>
      </c>
      <c r="G218" s="216" t="s">
        <v>382</v>
      </c>
      <c r="H218" s="217">
        <v>1</v>
      </c>
      <c r="I218" s="218"/>
      <c r="J218" s="219">
        <f>ROUND(I218*H218,2)</f>
        <v>0</v>
      </c>
      <c r="K218" s="215" t="s">
        <v>19</v>
      </c>
      <c r="L218" s="45"/>
      <c r="M218" s="220" t="s">
        <v>19</v>
      </c>
      <c r="N218" s="221" t="s">
        <v>42</v>
      </c>
      <c r="O218" s="85"/>
      <c r="P218" s="222">
        <f>O218*H218</f>
        <v>0</v>
      </c>
      <c r="Q218" s="222">
        <v>0</v>
      </c>
      <c r="R218" s="222">
        <f>Q218*H218</f>
        <v>0</v>
      </c>
      <c r="S218" s="222">
        <v>0</v>
      </c>
      <c r="T218" s="223">
        <f>S218*H218</f>
        <v>0</v>
      </c>
      <c r="U218" s="39"/>
      <c r="V218" s="39"/>
      <c r="W218" s="39"/>
      <c r="X218" s="39"/>
      <c r="Y218" s="39"/>
      <c r="Z218" s="39"/>
      <c r="AA218" s="39"/>
      <c r="AB218" s="39"/>
      <c r="AC218" s="39"/>
      <c r="AD218" s="39"/>
      <c r="AE218" s="39"/>
      <c r="AR218" s="224" t="s">
        <v>152</v>
      </c>
      <c r="AT218" s="224" t="s">
        <v>147</v>
      </c>
      <c r="AU218" s="224" t="s">
        <v>81</v>
      </c>
      <c r="AY218" s="18" t="s">
        <v>144</v>
      </c>
      <c r="BE218" s="225">
        <f>IF(N218="základní",J218,0)</f>
        <v>0</v>
      </c>
      <c r="BF218" s="225">
        <f>IF(N218="snížená",J218,0)</f>
        <v>0</v>
      </c>
      <c r="BG218" s="225">
        <f>IF(N218="zákl. přenesená",J218,0)</f>
        <v>0</v>
      </c>
      <c r="BH218" s="225">
        <f>IF(N218="sníž. přenesená",J218,0)</f>
        <v>0</v>
      </c>
      <c r="BI218" s="225">
        <f>IF(N218="nulová",J218,0)</f>
        <v>0</v>
      </c>
      <c r="BJ218" s="18" t="s">
        <v>79</v>
      </c>
      <c r="BK218" s="225">
        <f>ROUND(I218*H218,2)</f>
        <v>0</v>
      </c>
      <c r="BL218" s="18" t="s">
        <v>152</v>
      </c>
      <c r="BM218" s="224" t="s">
        <v>1307</v>
      </c>
    </row>
    <row r="219" spans="1:65" s="2" customFormat="1" ht="16.5" customHeight="1">
      <c r="A219" s="39"/>
      <c r="B219" s="40"/>
      <c r="C219" s="213" t="s">
        <v>485</v>
      </c>
      <c r="D219" s="213" t="s">
        <v>147</v>
      </c>
      <c r="E219" s="214" t="s">
        <v>1308</v>
      </c>
      <c r="F219" s="215" t="s">
        <v>1222</v>
      </c>
      <c r="G219" s="216" t="s">
        <v>382</v>
      </c>
      <c r="H219" s="217">
        <v>1</v>
      </c>
      <c r="I219" s="218"/>
      <c r="J219" s="219">
        <f>ROUND(I219*H219,2)</f>
        <v>0</v>
      </c>
      <c r="K219" s="215" t="s">
        <v>19</v>
      </c>
      <c r="L219" s="45"/>
      <c r="M219" s="220" t="s">
        <v>19</v>
      </c>
      <c r="N219" s="221" t="s">
        <v>42</v>
      </c>
      <c r="O219" s="85"/>
      <c r="P219" s="222">
        <f>O219*H219</f>
        <v>0</v>
      </c>
      <c r="Q219" s="222">
        <v>0</v>
      </c>
      <c r="R219" s="222">
        <f>Q219*H219</f>
        <v>0</v>
      </c>
      <c r="S219" s="222">
        <v>0</v>
      </c>
      <c r="T219" s="223">
        <f>S219*H219</f>
        <v>0</v>
      </c>
      <c r="U219" s="39"/>
      <c r="V219" s="39"/>
      <c r="W219" s="39"/>
      <c r="X219" s="39"/>
      <c r="Y219" s="39"/>
      <c r="Z219" s="39"/>
      <c r="AA219" s="39"/>
      <c r="AB219" s="39"/>
      <c r="AC219" s="39"/>
      <c r="AD219" s="39"/>
      <c r="AE219" s="39"/>
      <c r="AR219" s="224" t="s">
        <v>152</v>
      </c>
      <c r="AT219" s="224" t="s">
        <v>147</v>
      </c>
      <c r="AU219" s="224" t="s">
        <v>81</v>
      </c>
      <c r="AY219" s="18" t="s">
        <v>144</v>
      </c>
      <c r="BE219" s="225">
        <f>IF(N219="základní",J219,0)</f>
        <v>0</v>
      </c>
      <c r="BF219" s="225">
        <f>IF(N219="snížená",J219,0)</f>
        <v>0</v>
      </c>
      <c r="BG219" s="225">
        <f>IF(N219="zákl. přenesená",J219,0)</f>
        <v>0</v>
      </c>
      <c r="BH219" s="225">
        <f>IF(N219="sníž. přenesená",J219,0)</f>
        <v>0</v>
      </c>
      <c r="BI219" s="225">
        <f>IF(N219="nulová",J219,0)</f>
        <v>0</v>
      </c>
      <c r="BJ219" s="18" t="s">
        <v>79</v>
      </c>
      <c r="BK219" s="225">
        <f>ROUND(I219*H219,2)</f>
        <v>0</v>
      </c>
      <c r="BL219" s="18" t="s">
        <v>152</v>
      </c>
      <c r="BM219" s="224" t="s">
        <v>1309</v>
      </c>
    </row>
    <row r="220" spans="1:65" s="2" customFormat="1" ht="16.5" customHeight="1">
      <c r="A220" s="39"/>
      <c r="B220" s="40"/>
      <c r="C220" s="213" t="s">
        <v>1310</v>
      </c>
      <c r="D220" s="213" t="s">
        <v>147</v>
      </c>
      <c r="E220" s="214" t="s">
        <v>1311</v>
      </c>
      <c r="F220" s="215" t="s">
        <v>1312</v>
      </c>
      <c r="G220" s="216" t="s">
        <v>382</v>
      </c>
      <c r="H220" s="217">
        <v>2</v>
      </c>
      <c r="I220" s="218"/>
      <c r="J220" s="219">
        <f>ROUND(I220*H220,2)</f>
        <v>0</v>
      </c>
      <c r="K220" s="215" t="s">
        <v>19</v>
      </c>
      <c r="L220" s="45"/>
      <c r="M220" s="220" t="s">
        <v>19</v>
      </c>
      <c r="N220" s="221" t="s">
        <v>42</v>
      </c>
      <c r="O220" s="85"/>
      <c r="P220" s="222">
        <f>O220*H220</f>
        <v>0</v>
      </c>
      <c r="Q220" s="222">
        <v>0</v>
      </c>
      <c r="R220" s="222">
        <f>Q220*H220</f>
        <v>0</v>
      </c>
      <c r="S220" s="222">
        <v>0</v>
      </c>
      <c r="T220" s="223">
        <f>S220*H220</f>
        <v>0</v>
      </c>
      <c r="U220" s="39"/>
      <c r="V220" s="39"/>
      <c r="W220" s="39"/>
      <c r="X220" s="39"/>
      <c r="Y220" s="39"/>
      <c r="Z220" s="39"/>
      <c r="AA220" s="39"/>
      <c r="AB220" s="39"/>
      <c r="AC220" s="39"/>
      <c r="AD220" s="39"/>
      <c r="AE220" s="39"/>
      <c r="AR220" s="224" t="s">
        <v>152</v>
      </c>
      <c r="AT220" s="224" t="s">
        <v>147</v>
      </c>
      <c r="AU220" s="224" t="s">
        <v>81</v>
      </c>
      <c r="AY220" s="18" t="s">
        <v>144</v>
      </c>
      <c r="BE220" s="225">
        <f>IF(N220="základní",J220,0)</f>
        <v>0</v>
      </c>
      <c r="BF220" s="225">
        <f>IF(N220="snížená",J220,0)</f>
        <v>0</v>
      </c>
      <c r="BG220" s="225">
        <f>IF(N220="zákl. přenesená",J220,0)</f>
        <v>0</v>
      </c>
      <c r="BH220" s="225">
        <f>IF(N220="sníž. přenesená",J220,0)</f>
        <v>0</v>
      </c>
      <c r="BI220" s="225">
        <f>IF(N220="nulová",J220,0)</f>
        <v>0</v>
      </c>
      <c r="BJ220" s="18" t="s">
        <v>79</v>
      </c>
      <c r="BK220" s="225">
        <f>ROUND(I220*H220,2)</f>
        <v>0</v>
      </c>
      <c r="BL220" s="18" t="s">
        <v>152</v>
      </c>
      <c r="BM220" s="224" t="s">
        <v>1313</v>
      </c>
    </row>
    <row r="221" spans="1:65" s="2" customFormat="1" ht="16.5" customHeight="1">
      <c r="A221" s="39"/>
      <c r="B221" s="40"/>
      <c r="C221" s="213" t="s">
        <v>488</v>
      </c>
      <c r="D221" s="213" t="s">
        <v>147</v>
      </c>
      <c r="E221" s="214" t="s">
        <v>1314</v>
      </c>
      <c r="F221" s="215" t="s">
        <v>1315</v>
      </c>
      <c r="G221" s="216" t="s">
        <v>382</v>
      </c>
      <c r="H221" s="217">
        <v>4</v>
      </c>
      <c r="I221" s="218"/>
      <c r="J221" s="219">
        <f>ROUND(I221*H221,2)</f>
        <v>0</v>
      </c>
      <c r="K221" s="215" t="s">
        <v>19</v>
      </c>
      <c r="L221" s="45"/>
      <c r="M221" s="220" t="s">
        <v>19</v>
      </c>
      <c r="N221" s="221" t="s">
        <v>42</v>
      </c>
      <c r="O221" s="85"/>
      <c r="P221" s="222">
        <f>O221*H221</f>
        <v>0</v>
      </c>
      <c r="Q221" s="222">
        <v>0</v>
      </c>
      <c r="R221" s="222">
        <f>Q221*H221</f>
        <v>0</v>
      </c>
      <c r="S221" s="222">
        <v>0</v>
      </c>
      <c r="T221" s="223">
        <f>S221*H221</f>
        <v>0</v>
      </c>
      <c r="U221" s="39"/>
      <c r="V221" s="39"/>
      <c r="W221" s="39"/>
      <c r="X221" s="39"/>
      <c r="Y221" s="39"/>
      <c r="Z221" s="39"/>
      <c r="AA221" s="39"/>
      <c r="AB221" s="39"/>
      <c r="AC221" s="39"/>
      <c r="AD221" s="39"/>
      <c r="AE221" s="39"/>
      <c r="AR221" s="224" t="s">
        <v>152</v>
      </c>
      <c r="AT221" s="224" t="s">
        <v>147</v>
      </c>
      <c r="AU221" s="224" t="s">
        <v>81</v>
      </c>
      <c r="AY221" s="18" t="s">
        <v>144</v>
      </c>
      <c r="BE221" s="225">
        <f>IF(N221="základní",J221,0)</f>
        <v>0</v>
      </c>
      <c r="BF221" s="225">
        <f>IF(N221="snížená",J221,0)</f>
        <v>0</v>
      </c>
      <c r="BG221" s="225">
        <f>IF(N221="zákl. přenesená",J221,0)</f>
        <v>0</v>
      </c>
      <c r="BH221" s="225">
        <f>IF(N221="sníž. přenesená",J221,0)</f>
        <v>0</v>
      </c>
      <c r="BI221" s="225">
        <f>IF(N221="nulová",J221,0)</f>
        <v>0</v>
      </c>
      <c r="BJ221" s="18" t="s">
        <v>79</v>
      </c>
      <c r="BK221" s="225">
        <f>ROUND(I221*H221,2)</f>
        <v>0</v>
      </c>
      <c r="BL221" s="18" t="s">
        <v>152</v>
      </c>
      <c r="BM221" s="224" t="s">
        <v>1316</v>
      </c>
    </row>
    <row r="222" spans="1:65" s="2" customFormat="1" ht="16.5" customHeight="1">
      <c r="A222" s="39"/>
      <c r="B222" s="40"/>
      <c r="C222" s="213" t="s">
        <v>1317</v>
      </c>
      <c r="D222" s="213" t="s">
        <v>147</v>
      </c>
      <c r="E222" s="214" t="s">
        <v>1318</v>
      </c>
      <c r="F222" s="215" t="s">
        <v>1226</v>
      </c>
      <c r="G222" s="216" t="s">
        <v>1120</v>
      </c>
      <c r="H222" s="217">
        <v>1</v>
      </c>
      <c r="I222" s="218"/>
      <c r="J222" s="219">
        <f>ROUND(I222*H222,2)</f>
        <v>0</v>
      </c>
      <c r="K222" s="215" t="s">
        <v>19</v>
      </c>
      <c r="L222" s="45"/>
      <c r="M222" s="220" t="s">
        <v>19</v>
      </c>
      <c r="N222" s="221" t="s">
        <v>42</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152</v>
      </c>
      <c r="AT222" s="224" t="s">
        <v>147</v>
      </c>
      <c r="AU222" s="224" t="s">
        <v>81</v>
      </c>
      <c r="AY222" s="18" t="s">
        <v>144</v>
      </c>
      <c r="BE222" s="225">
        <f>IF(N222="základní",J222,0)</f>
        <v>0</v>
      </c>
      <c r="BF222" s="225">
        <f>IF(N222="snížená",J222,0)</f>
        <v>0</v>
      </c>
      <c r="BG222" s="225">
        <f>IF(N222="zákl. přenesená",J222,0)</f>
        <v>0</v>
      </c>
      <c r="BH222" s="225">
        <f>IF(N222="sníž. přenesená",J222,0)</f>
        <v>0</v>
      </c>
      <c r="BI222" s="225">
        <f>IF(N222="nulová",J222,0)</f>
        <v>0</v>
      </c>
      <c r="BJ222" s="18" t="s">
        <v>79</v>
      </c>
      <c r="BK222" s="225">
        <f>ROUND(I222*H222,2)</f>
        <v>0</v>
      </c>
      <c r="BL222" s="18" t="s">
        <v>152</v>
      </c>
      <c r="BM222" s="224" t="s">
        <v>1319</v>
      </c>
    </row>
    <row r="223" spans="1:47" s="2" customFormat="1" ht="12">
      <c r="A223" s="39"/>
      <c r="B223" s="40"/>
      <c r="C223" s="41"/>
      <c r="D223" s="233" t="s">
        <v>417</v>
      </c>
      <c r="E223" s="41"/>
      <c r="F223" s="277" t="s">
        <v>1181</v>
      </c>
      <c r="G223" s="41"/>
      <c r="H223" s="41"/>
      <c r="I223" s="228"/>
      <c r="J223" s="41"/>
      <c r="K223" s="41"/>
      <c r="L223" s="45"/>
      <c r="M223" s="229"/>
      <c r="N223" s="230"/>
      <c r="O223" s="85"/>
      <c r="P223" s="85"/>
      <c r="Q223" s="85"/>
      <c r="R223" s="85"/>
      <c r="S223" s="85"/>
      <c r="T223" s="86"/>
      <c r="U223" s="39"/>
      <c r="V223" s="39"/>
      <c r="W223" s="39"/>
      <c r="X223" s="39"/>
      <c r="Y223" s="39"/>
      <c r="Z223" s="39"/>
      <c r="AA223" s="39"/>
      <c r="AB223" s="39"/>
      <c r="AC223" s="39"/>
      <c r="AD223" s="39"/>
      <c r="AE223" s="39"/>
      <c r="AT223" s="18" t="s">
        <v>417</v>
      </c>
      <c r="AU223" s="18" t="s">
        <v>81</v>
      </c>
    </row>
    <row r="224" spans="1:65" s="2" customFormat="1" ht="16.5" customHeight="1">
      <c r="A224" s="39"/>
      <c r="B224" s="40"/>
      <c r="C224" s="213" t="s">
        <v>1087</v>
      </c>
      <c r="D224" s="213" t="s">
        <v>147</v>
      </c>
      <c r="E224" s="214" t="s">
        <v>1320</v>
      </c>
      <c r="F224" s="215" t="s">
        <v>1321</v>
      </c>
      <c r="G224" s="216" t="s">
        <v>382</v>
      </c>
      <c r="H224" s="217">
        <v>3</v>
      </c>
      <c r="I224" s="218"/>
      <c r="J224" s="219">
        <f>ROUND(I224*H224,2)</f>
        <v>0</v>
      </c>
      <c r="K224" s="215" t="s">
        <v>19</v>
      </c>
      <c r="L224" s="45"/>
      <c r="M224" s="220" t="s">
        <v>19</v>
      </c>
      <c r="N224" s="221" t="s">
        <v>42</v>
      </c>
      <c r="O224" s="85"/>
      <c r="P224" s="222">
        <f>O224*H224</f>
        <v>0</v>
      </c>
      <c r="Q224" s="222">
        <v>0</v>
      </c>
      <c r="R224" s="222">
        <f>Q224*H224</f>
        <v>0</v>
      </c>
      <c r="S224" s="222">
        <v>0</v>
      </c>
      <c r="T224" s="223">
        <f>S224*H224</f>
        <v>0</v>
      </c>
      <c r="U224" s="39"/>
      <c r="V224" s="39"/>
      <c r="W224" s="39"/>
      <c r="X224" s="39"/>
      <c r="Y224" s="39"/>
      <c r="Z224" s="39"/>
      <c r="AA224" s="39"/>
      <c r="AB224" s="39"/>
      <c r="AC224" s="39"/>
      <c r="AD224" s="39"/>
      <c r="AE224" s="39"/>
      <c r="AR224" s="224" t="s">
        <v>152</v>
      </c>
      <c r="AT224" s="224" t="s">
        <v>147</v>
      </c>
      <c r="AU224" s="224" t="s">
        <v>81</v>
      </c>
      <c r="AY224" s="18" t="s">
        <v>144</v>
      </c>
      <c r="BE224" s="225">
        <f>IF(N224="základní",J224,0)</f>
        <v>0</v>
      </c>
      <c r="BF224" s="225">
        <f>IF(N224="snížená",J224,0)</f>
        <v>0</v>
      </c>
      <c r="BG224" s="225">
        <f>IF(N224="zákl. přenesená",J224,0)</f>
        <v>0</v>
      </c>
      <c r="BH224" s="225">
        <f>IF(N224="sníž. přenesená",J224,0)</f>
        <v>0</v>
      </c>
      <c r="BI224" s="225">
        <f>IF(N224="nulová",J224,0)</f>
        <v>0</v>
      </c>
      <c r="BJ224" s="18" t="s">
        <v>79</v>
      </c>
      <c r="BK224" s="225">
        <f>ROUND(I224*H224,2)</f>
        <v>0</v>
      </c>
      <c r="BL224" s="18" t="s">
        <v>152</v>
      </c>
      <c r="BM224" s="224" t="s">
        <v>1322</v>
      </c>
    </row>
    <row r="225" spans="1:65" s="2" customFormat="1" ht="16.5" customHeight="1">
      <c r="A225" s="39"/>
      <c r="B225" s="40"/>
      <c r="C225" s="213" t="s">
        <v>1323</v>
      </c>
      <c r="D225" s="213" t="s">
        <v>147</v>
      </c>
      <c r="E225" s="214" t="s">
        <v>1324</v>
      </c>
      <c r="F225" s="215" t="s">
        <v>1230</v>
      </c>
      <c r="G225" s="216" t="s">
        <v>382</v>
      </c>
      <c r="H225" s="217">
        <v>3</v>
      </c>
      <c r="I225" s="218"/>
      <c r="J225" s="219">
        <f>ROUND(I225*H225,2)</f>
        <v>0</v>
      </c>
      <c r="K225" s="215" t="s">
        <v>19</v>
      </c>
      <c r="L225" s="45"/>
      <c r="M225" s="220" t="s">
        <v>19</v>
      </c>
      <c r="N225" s="221" t="s">
        <v>42</v>
      </c>
      <c r="O225" s="85"/>
      <c r="P225" s="222">
        <f>O225*H225</f>
        <v>0</v>
      </c>
      <c r="Q225" s="222">
        <v>0</v>
      </c>
      <c r="R225" s="222">
        <f>Q225*H225</f>
        <v>0</v>
      </c>
      <c r="S225" s="222">
        <v>0</v>
      </c>
      <c r="T225" s="223">
        <f>S225*H225</f>
        <v>0</v>
      </c>
      <c r="U225" s="39"/>
      <c r="V225" s="39"/>
      <c r="W225" s="39"/>
      <c r="X225" s="39"/>
      <c r="Y225" s="39"/>
      <c r="Z225" s="39"/>
      <c r="AA225" s="39"/>
      <c r="AB225" s="39"/>
      <c r="AC225" s="39"/>
      <c r="AD225" s="39"/>
      <c r="AE225" s="39"/>
      <c r="AR225" s="224" t="s">
        <v>152</v>
      </c>
      <c r="AT225" s="224" t="s">
        <v>147</v>
      </c>
      <c r="AU225" s="224" t="s">
        <v>81</v>
      </c>
      <c r="AY225" s="18" t="s">
        <v>144</v>
      </c>
      <c r="BE225" s="225">
        <f>IF(N225="základní",J225,0)</f>
        <v>0</v>
      </c>
      <c r="BF225" s="225">
        <f>IF(N225="snížená",J225,0)</f>
        <v>0</v>
      </c>
      <c r="BG225" s="225">
        <f>IF(N225="zákl. přenesená",J225,0)</f>
        <v>0</v>
      </c>
      <c r="BH225" s="225">
        <f>IF(N225="sníž. přenesená",J225,0)</f>
        <v>0</v>
      </c>
      <c r="BI225" s="225">
        <f>IF(N225="nulová",J225,0)</f>
        <v>0</v>
      </c>
      <c r="BJ225" s="18" t="s">
        <v>79</v>
      </c>
      <c r="BK225" s="225">
        <f>ROUND(I225*H225,2)</f>
        <v>0</v>
      </c>
      <c r="BL225" s="18" t="s">
        <v>152</v>
      </c>
      <c r="BM225" s="224" t="s">
        <v>1325</v>
      </c>
    </row>
    <row r="226" spans="1:65" s="2" customFormat="1" ht="16.5" customHeight="1">
      <c r="A226" s="39"/>
      <c r="B226" s="40"/>
      <c r="C226" s="213" t="s">
        <v>1090</v>
      </c>
      <c r="D226" s="213" t="s">
        <v>147</v>
      </c>
      <c r="E226" s="214" t="s">
        <v>1326</v>
      </c>
      <c r="F226" s="215" t="s">
        <v>1327</v>
      </c>
      <c r="G226" s="216" t="s">
        <v>382</v>
      </c>
      <c r="H226" s="217">
        <v>1</v>
      </c>
      <c r="I226" s="218"/>
      <c r="J226" s="219">
        <f>ROUND(I226*H226,2)</f>
        <v>0</v>
      </c>
      <c r="K226" s="215" t="s">
        <v>19</v>
      </c>
      <c r="L226" s="45"/>
      <c r="M226" s="220" t="s">
        <v>19</v>
      </c>
      <c r="N226" s="221" t="s">
        <v>42</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152</v>
      </c>
      <c r="AT226" s="224" t="s">
        <v>147</v>
      </c>
      <c r="AU226" s="224" t="s">
        <v>81</v>
      </c>
      <c r="AY226" s="18" t="s">
        <v>144</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152</v>
      </c>
      <c r="BM226" s="224" t="s">
        <v>1328</v>
      </c>
    </row>
    <row r="227" spans="1:65" s="2" customFormat="1" ht="16.5" customHeight="1">
      <c r="A227" s="39"/>
      <c r="B227" s="40"/>
      <c r="C227" s="213" t="s">
        <v>1329</v>
      </c>
      <c r="D227" s="213" t="s">
        <v>147</v>
      </c>
      <c r="E227" s="214" t="s">
        <v>1330</v>
      </c>
      <c r="F227" s="215" t="s">
        <v>1331</v>
      </c>
      <c r="G227" s="216" t="s">
        <v>382</v>
      </c>
      <c r="H227" s="217">
        <v>1</v>
      </c>
      <c r="I227" s="218"/>
      <c r="J227" s="219">
        <f>ROUND(I227*H227,2)</f>
        <v>0</v>
      </c>
      <c r="K227" s="215" t="s">
        <v>19</v>
      </c>
      <c r="L227" s="45"/>
      <c r="M227" s="220" t="s">
        <v>19</v>
      </c>
      <c r="N227" s="221" t="s">
        <v>42</v>
      </c>
      <c r="O227" s="85"/>
      <c r="P227" s="222">
        <f>O227*H227</f>
        <v>0</v>
      </c>
      <c r="Q227" s="222">
        <v>0</v>
      </c>
      <c r="R227" s="222">
        <f>Q227*H227</f>
        <v>0</v>
      </c>
      <c r="S227" s="222">
        <v>0</v>
      </c>
      <c r="T227" s="223">
        <f>S227*H227</f>
        <v>0</v>
      </c>
      <c r="U227" s="39"/>
      <c r="V227" s="39"/>
      <c r="W227" s="39"/>
      <c r="X227" s="39"/>
      <c r="Y227" s="39"/>
      <c r="Z227" s="39"/>
      <c r="AA227" s="39"/>
      <c r="AB227" s="39"/>
      <c r="AC227" s="39"/>
      <c r="AD227" s="39"/>
      <c r="AE227" s="39"/>
      <c r="AR227" s="224" t="s">
        <v>152</v>
      </c>
      <c r="AT227" s="224" t="s">
        <v>147</v>
      </c>
      <c r="AU227" s="224" t="s">
        <v>81</v>
      </c>
      <c r="AY227" s="18" t="s">
        <v>144</v>
      </c>
      <c r="BE227" s="225">
        <f>IF(N227="základní",J227,0)</f>
        <v>0</v>
      </c>
      <c r="BF227" s="225">
        <f>IF(N227="snížená",J227,0)</f>
        <v>0</v>
      </c>
      <c r="BG227" s="225">
        <f>IF(N227="zákl. přenesená",J227,0)</f>
        <v>0</v>
      </c>
      <c r="BH227" s="225">
        <f>IF(N227="sníž. přenesená",J227,0)</f>
        <v>0</v>
      </c>
      <c r="BI227" s="225">
        <f>IF(N227="nulová",J227,0)</f>
        <v>0</v>
      </c>
      <c r="BJ227" s="18" t="s">
        <v>79</v>
      </c>
      <c r="BK227" s="225">
        <f>ROUND(I227*H227,2)</f>
        <v>0</v>
      </c>
      <c r="BL227" s="18" t="s">
        <v>152</v>
      </c>
      <c r="BM227" s="224" t="s">
        <v>1332</v>
      </c>
    </row>
    <row r="228" spans="1:47" s="2" customFormat="1" ht="12">
      <c r="A228" s="39"/>
      <c r="B228" s="40"/>
      <c r="C228" s="41"/>
      <c r="D228" s="233" t="s">
        <v>417</v>
      </c>
      <c r="E228" s="41"/>
      <c r="F228" s="277" t="s">
        <v>1190</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417</v>
      </c>
      <c r="AU228" s="18" t="s">
        <v>81</v>
      </c>
    </row>
    <row r="229" spans="1:65" s="2" customFormat="1" ht="16.5" customHeight="1">
      <c r="A229" s="39"/>
      <c r="B229" s="40"/>
      <c r="C229" s="213" t="s">
        <v>493</v>
      </c>
      <c r="D229" s="213" t="s">
        <v>147</v>
      </c>
      <c r="E229" s="214" t="s">
        <v>1333</v>
      </c>
      <c r="F229" s="215" t="s">
        <v>1232</v>
      </c>
      <c r="G229" s="216" t="s">
        <v>382</v>
      </c>
      <c r="H229" s="217">
        <v>1</v>
      </c>
      <c r="I229" s="218"/>
      <c r="J229" s="219">
        <f>ROUND(I229*H229,2)</f>
        <v>0</v>
      </c>
      <c r="K229" s="215" t="s">
        <v>19</v>
      </c>
      <c r="L229" s="45"/>
      <c r="M229" s="220" t="s">
        <v>19</v>
      </c>
      <c r="N229" s="221" t="s">
        <v>42</v>
      </c>
      <c r="O229" s="85"/>
      <c r="P229" s="222">
        <f>O229*H229</f>
        <v>0</v>
      </c>
      <c r="Q229" s="222">
        <v>0</v>
      </c>
      <c r="R229" s="222">
        <f>Q229*H229</f>
        <v>0</v>
      </c>
      <c r="S229" s="222">
        <v>0</v>
      </c>
      <c r="T229" s="223">
        <f>S229*H229</f>
        <v>0</v>
      </c>
      <c r="U229" s="39"/>
      <c r="V229" s="39"/>
      <c r="W229" s="39"/>
      <c r="X229" s="39"/>
      <c r="Y229" s="39"/>
      <c r="Z229" s="39"/>
      <c r="AA229" s="39"/>
      <c r="AB229" s="39"/>
      <c r="AC229" s="39"/>
      <c r="AD229" s="39"/>
      <c r="AE229" s="39"/>
      <c r="AR229" s="224" t="s">
        <v>152</v>
      </c>
      <c r="AT229" s="224" t="s">
        <v>147</v>
      </c>
      <c r="AU229" s="224" t="s">
        <v>81</v>
      </c>
      <c r="AY229" s="18" t="s">
        <v>144</v>
      </c>
      <c r="BE229" s="225">
        <f>IF(N229="základní",J229,0)</f>
        <v>0</v>
      </c>
      <c r="BF229" s="225">
        <f>IF(N229="snížená",J229,0)</f>
        <v>0</v>
      </c>
      <c r="BG229" s="225">
        <f>IF(N229="zákl. přenesená",J229,0)</f>
        <v>0</v>
      </c>
      <c r="BH229" s="225">
        <f>IF(N229="sníž. přenesená",J229,0)</f>
        <v>0</v>
      </c>
      <c r="BI229" s="225">
        <f>IF(N229="nulová",J229,0)</f>
        <v>0</v>
      </c>
      <c r="BJ229" s="18" t="s">
        <v>79</v>
      </c>
      <c r="BK229" s="225">
        <f>ROUND(I229*H229,2)</f>
        <v>0</v>
      </c>
      <c r="BL229" s="18" t="s">
        <v>152</v>
      </c>
      <c r="BM229" s="224" t="s">
        <v>1334</v>
      </c>
    </row>
    <row r="230" spans="1:65" s="2" customFormat="1" ht="16.5" customHeight="1">
      <c r="A230" s="39"/>
      <c r="B230" s="40"/>
      <c r="C230" s="213" t="s">
        <v>1335</v>
      </c>
      <c r="D230" s="213" t="s">
        <v>147</v>
      </c>
      <c r="E230" s="214" t="s">
        <v>1336</v>
      </c>
      <c r="F230" s="215" t="s">
        <v>1194</v>
      </c>
      <c r="G230" s="216" t="s">
        <v>150</v>
      </c>
      <c r="H230" s="217">
        <v>142</v>
      </c>
      <c r="I230" s="218"/>
      <c r="J230" s="219">
        <f>ROUND(I230*H230,2)</f>
        <v>0</v>
      </c>
      <c r="K230" s="215" t="s">
        <v>19</v>
      </c>
      <c r="L230" s="45"/>
      <c r="M230" s="220" t="s">
        <v>19</v>
      </c>
      <c r="N230" s="221" t="s">
        <v>42</v>
      </c>
      <c r="O230" s="85"/>
      <c r="P230" s="222">
        <f>O230*H230</f>
        <v>0</v>
      </c>
      <c r="Q230" s="222">
        <v>0</v>
      </c>
      <c r="R230" s="222">
        <f>Q230*H230</f>
        <v>0</v>
      </c>
      <c r="S230" s="222">
        <v>0</v>
      </c>
      <c r="T230" s="223">
        <f>S230*H230</f>
        <v>0</v>
      </c>
      <c r="U230" s="39"/>
      <c r="V230" s="39"/>
      <c r="W230" s="39"/>
      <c r="X230" s="39"/>
      <c r="Y230" s="39"/>
      <c r="Z230" s="39"/>
      <c r="AA230" s="39"/>
      <c r="AB230" s="39"/>
      <c r="AC230" s="39"/>
      <c r="AD230" s="39"/>
      <c r="AE230" s="39"/>
      <c r="AR230" s="224" t="s">
        <v>152</v>
      </c>
      <c r="AT230" s="224" t="s">
        <v>147</v>
      </c>
      <c r="AU230" s="224" t="s">
        <v>81</v>
      </c>
      <c r="AY230" s="18" t="s">
        <v>144</v>
      </c>
      <c r="BE230" s="225">
        <f>IF(N230="základní",J230,0)</f>
        <v>0</v>
      </c>
      <c r="BF230" s="225">
        <f>IF(N230="snížená",J230,0)</f>
        <v>0</v>
      </c>
      <c r="BG230" s="225">
        <f>IF(N230="zákl. přenesená",J230,0)</f>
        <v>0</v>
      </c>
      <c r="BH230" s="225">
        <f>IF(N230="sníž. přenesená",J230,0)</f>
        <v>0</v>
      </c>
      <c r="BI230" s="225">
        <f>IF(N230="nulová",J230,0)</f>
        <v>0</v>
      </c>
      <c r="BJ230" s="18" t="s">
        <v>79</v>
      </c>
      <c r="BK230" s="225">
        <f>ROUND(I230*H230,2)</f>
        <v>0</v>
      </c>
      <c r="BL230" s="18" t="s">
        <v>152</v>
      </c>
      <c r="BM230" s="224" t="s">
        <v>1337</v>
      </c>
    </row>
    <row r="231" spans="1:65" s="2" customFormat="1" ht="16.5" customHeight="1">
      <c r="A231" s="39"/>
      <c r="B231" s="40"/>
      <c r="C231" s="213" t="s">
        <v>1095</v>
      </c>
      <c r="D231" s="213" t="s">
        <v>147</v>
      </c>
      <c r="E231" s="214" t="s">
        <v>1338</v>
      </c>
      <c r="F231" s="215" t="s">
        <v>1196</v>
      </c>
      <c r="G231" s="216" t="s">
        <v>150</v>
      </c>
      <c r="H231" s="217">
        <v>131</v>
      </c>
      <c r="I231" s="218"/>
      <c r="J231" s="219">
        <f>ROUND(I231*H231,2)</f>
        <v>0</v>
      </c>
      <c r="K231" s="215" t="s">
        <v>19</v>
      </c>
      <c r="L231" s="45"/>
      <c r="M231" s="220" t="s">
        <v>19</v>
      </c>
      <c r="N231" s="221" t="s">
        <v>42</v>
      </c>
      <c r="O231" s="85"/>
      <c r="P231" s="222">
        <f>O231*H231</f>
        <v>0</v>
      </c>
      <c r="Q231" s="222">
        <v>0</v>
      </c>
      <c r="R231" s="222">
        <f>Q231*H231</f>
        <v>0</v>
      </c>
      <c r="S231" s="222">
        <v>0</v>
      </c>
      <c r="T231" s="223">
        <f>S231*H231</f>
        <v>0</v>
      </c>
      <c r="U231" s="39"/>
      <c r="V231" s="39"/>
      <c r="W231" s="39"/>
      <c r="X231" s="39"/>
      <c r="Y231" s="39"/>
      <c r="Z231" s="39"/>
      <c r="AA231" s="39"/>
      <c r="AB231" s="39"/>
      <c r="AC231" s="39"/>
      <c r="AD231" s="39"/>
      <c r="AE231" s="39"/>
      <c r="AR231" s="224" t="s">
        <v>152</v>
      </c>
      <c r="AT231" s="224" t="s">
        <v>147</v>
      </c>
      <c r="AU231" s="224" t="s">
        <v>81</v>
      </c>
      <c r="AY231" s="18" t="s">
        <v>144</v>
      </c>
      <c r="BE231" s="225">
        <f>IF(N231="základní",J231,0)</f>
        <v>0</v>
      </c>
      <c r="BF231" s="225">
        <f>IF(N231="snížená",J231,0)</f>
        <v>0</v>
      </c>
      <c r="BG231" s="225">
        <f>IF(N231="zákl. přenesená",J231,0)</f>
        <v>0</v>
      </c>
      <c r="BH231" s="225">
        <f>IF(N231="sníž. přenesená",J231,0)</f>
        <v>0</v>
      </c>
      <c r="BI231" s="225">
        <f>IF(N231="nulová",J231,0)</f>
        <v>0</v>
      </c>
      <c r="BJ231" s="18" t="s">
        <v>79</v>
      </c>
      <c r="BK231" s="225">
        <f>ROUND(I231*H231,2)</f>
        <v>0</v>
      </c>
      <c r="BL231" s="18" t="s">
        <v>152</v>
      </c>
      <c r="BM231" s="224" t="s">
        <v>1339</v>
      </c>
    </row>
    <row r="232" spans="1:47" s="2" customFormat="1" ht="12">
      <c r="A232" s="39"/>
      <c r="B232" s="40"/>
      <c r="C232" s="41"/>
      <c r="D232" s="233" t="s">
        <v>417</v>
      </c>
      <c r="E232" s="41"/>
      <c r="F232" s="277" t="s">
        <v>1197</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417</v>
      </c>
      <c r="AU232" s="18" t="s">
        <v>81</v>
      </c>
    </row>
    <row r="233" spans="1:65" s="2" customFormat="1" ht="16.5" customHeight="1">
      <c r="A233" s="39"/>
      <c r="B233" s="40"/>
      <c r="C233" s="213" t="s">
        <v>1340</v>
      </c>
      <c r="D233" s="213" t="s">
        <v>147</v>
      </c>
      <c r="E233" s="214" t="s">
        <v>1341</v>
      </c>
      <c r="F233" s="215" t="s">
        <v>1271</v>
      </c>
      <c r="G233" s="216" t="s">
        <v>369</v>
      </c>
      <c r="H233" s="217">
        <v>10</v>
      </c>
      <c r="I233" s="218"/>
      <c r="J233" s="219">
        <f>ROUND(I233*H233,2)</f>
        <v>0</v>
      </c>
      <c r="K233" s="215" t="s">
        <v>19</v>
      </c>
      <c r="L233" s="45"/>
      <c r="M233" s="220" t="s">
        <v>19</v>
      </c>
      <c r="N233" s="221" t="s">
        <v>42</v>
      </c>
      <c r="O233" s="85"/>
      <c r="P233" s="222">
        <f>O233*H233</f>
        <v>0</v>
      </c>
      <c r="Q233" s="222">
        <v>0</v>
      </c>
      <c r="R233" s="222">
        <f>Q233*H233</f>
        <v>0</v>
      </c>
      <c r="S233" s="222">
        <v>0</v>
      </c>
      <c r="T233" s="223">
        <f>S233*H233</f>
        <v>0</v>
      </c>
      <c r="U233" s="39"/>
      <c r="V233" s="39"/>
      <c r="W233" s="39"/>
      <c r="X233" s="39"/>
      <c r="Y233" s="39"/>
      <c r="Z233" s="39"/>
      <c r="AA233" s="39"/>
      <c r="AB233" s="39"/>
      <c r="AC233" s="39"/>
      <c r="AD233" s="39"/>
      <c r="AE233" s="39"/>
      <c r="AR233" s="224" t="s">
        <v>152</v>
      </c>
      <c r="AT233" s="224" t="s">
        <v>147</v>
      </c>
      <c r="AU233" s="224" t="s">
        <v>81</v>
      </c>
      <c r="AY233" s="18" t="s">
        <v>144</v>
      </c>
      <c r="BE233" s="225">
        <f>IF(N233="základní",J233,0)</f>
        <v>0</v>
      </c>
      <c r="BF233" s="225">
        <f>IF(N233="snížená",J233,0)</f>
        <v>0</v>
      </c>
      <c r="BG233" s="225">
        <f>IF(N233="zákl. přenesená",J233,0)</f>
        <v>0</v>
      </c>
      <c r="BH233" s="225">
        <f>IF(N233="sníž. přenesená",J233,0)</f>
        <v>0</v>
      </c>
      <c r="BI233" s="225">
        <f>IF(N233="nulová",J233,0)</f>
        <v>0</v>
      </c>
      <c r="BJ233" s="18" t="s">
        <v>79</v>
      </c>
      <c r="BK233" s="225">
        <f>ROUND(I233*H233,2)</f>
        <v>0</v>
      </c>
      <c r="BL233" s="18" t="s">
        <v>152</v>
      </c>
      <c r="BM233" s="224" t="s">
        <v>1342</v>
      </c>
    </row>
    <row r="234" spans="1:65" s="2" customFormat="1" ht="21.75" customHeight="1">
      <c r="A234" s="39"/>
      <c r="B234" s="40"/>
      <c r="C234" s="213" t="s">
        <v>1098</v>
      </c>
      <c r="D234" s="213" t="s">
        <v>147</v>
      </c>
      <c r="E234" s="214" t="s">
        <v>1343</v>
      </c>
      <c r="F234" s="215" t="s">
        <v>1344</v>
      </c>
      <c r="G234" s="216" t="s">
        <v>150</v>
      </c>
      <c r="H234" s="217">
        <v>39</v>
      </c>
      <c r="I234" s="218"/>
      <c r="J234" s="219">
        <f>ROUND(I234*H234,2)</f>
        <v>0</v>
      </c>
      <c r="K234" s="215" t="s">
        <v>19</v>
      </c>
      <c r="L234" s="45"/>
      <c r="M234" s="220" t="s">
        <v>19</v>
      </c>
      <c r="N234" s="221" t="s">
        <v>42</v>
      </c>
      <c r="O234" s="85"/>
      <c r="P234" s="222">
        <f>O234*H234</f>
        <v>0</v>
      </c>
      <c r="Q234" s="222">
        <v>0</v>
      </c>
      <c r="R234" s="222">
        <f>Q234*H234</f>
        <v>0</v>
      </c>
      <c r="S234" s="222">
        <v>0</v>
      </c>
      <c r="T234" s="223">
        <f>S234*H234</f>
        <v>0</v>
      </c>
      <c r="U234" s="39"/>
      <c r="V234" s="39"/>
      <c r="W234" s="39"/>
      <c r="X234" s="39"/>
      <c r="Y234" s="39"/>
      <c r="Z234" s="39"/>
      <c r="AA234" s="39"/>
      <c r="AB234" s="39"/>
      <c r="AC234" s="39"/>
      <c r="AD234" s="39"/>
      <c r="AE234" s="39"/>
      <c r="AR234" s="224" t="s">
        <v>152</v>
      </c>
      <c r="AT234" s="224" t="s">
        <v>147</v>
      </c>
      <c r="AU234" s="224" t="s">
        <v>81</v>
      </c>
      <c r="AY234" s="18" t="s">
        <v>144</v>
      </c>
      <c r="BE234" s="225">
        <f>IF(N234="základní",J234,0)</f>
        <v>0</v>
      </c>
      <c r="BF234" s="225">
        <f>IF(N234="snížená",J234,0)</f>
        <v>0</v>
      </c>
      <c r="BG234" s="225">
        <f>IF(N234="zákl. přenesená",J234,0)</f>
        <v>0</v>
      </c>
      <c r="BH234" s="225">
        <f>IF(N234="sníž. přenesená",J234,0)</f>
        <v>0</v>
      </c>
      <c r="BI234" s="225">
        <f>IF(N234="nulová",J234,0)</f>
        <v>0</v>
      </c>
      <c r="BJ234" s="18" t="s">
        <v>79</v>
      </c>
      <c r="BK234" s="225">
        <f>ROUND(I234*H234,2)</f>
        <v>0</v>
      </c>
      <c r="BL234" s="18" t="s">
        <v>152</v>
      </c>
      <c r="BM234" s="224" t="s">
        <v>1345</v>
      </c>
    </row>
    <row r="235" spans="1:65" s="2" customFormat="1" ht="16.5" customHeight="1">
      <c r="A235" s="39"/>
      <c r="B235" s="40"/>
      <c r="C235" s="213" t="s">
        <v>1346</v>
      </c>
      <c r="D235" s="213" t="s">
        <v>147</v>
      </c>
      <c r="E235" s="214" t="s">
        <v>1347</v>
      </c>
      <c r="F235" s="215" t="s">
        <v>1203</v>
      </c>
      <c r="G235" s="216" t="s">
        <v>150</v>
      </c>
      <c r="H235" s="217">
        <v>145</v>
      </c>
      <c r="I235" s="218"/>
      <c r="J235" s="219">
        <f>ROUND(I235*H235,2)</f>
        <v>0</v>
      </c>
      <c r="K235" s="215" t="s">
        <v>19</v>
      </c>
      <c r="L235" s="45"/>
      <c r="M235" s="220" t="s">
        <v>19</v>
      </c>
      <c r="N235" s="221" t="s">
        <v>42</v>
      </c>
      <c r="O235" s="85"/>
      <c r="P235" s="222">
        <f>O235*H235</f>
        <v>0</v>
      </c>
      <c r="Q235" s="222">
        <v>0</v>
      </c>
      <c r="R235" s="222">
        <f>Q235*H235</f>
        <v>0</v>
      </c>
      <c r="S235" s="222">
        <v>0</v>
      </c>
      <c r="T235" s="223">
        <f>S235*H235</f>
        <v>0</v>
      </c>
      <c r="U235" s="39"/>
      <c r="V235" s="39"/>
      <c r="W235" s="39"/>
      <c r="X235" s="39"/>
      <c r="Y235" s="39"/>
      <c r="Z235" s="39"/>
      <c r="AA235" s="39"/>
      <c r="AB235" s="39"/>
      <c r="AC235" s="39"/>
      <c r="AD235" s="39"/>
      <c r="AE235" s="39"/>
      <c r="AR235" s="224" t="s">
        <v>152</v>
      </c>
      <c r="AT235" s="224" t="s">
        <v>147</v>
      </c>
      <c r="AU235" s="224" t="s">
        <v>81</v>
      </c>
      <c r="AY235" s="18" t="s">
        <v>144</v>
      </c>
      <c r="BE235" s="225">
        <f>IF(N235="základní",J235,0)</f>
        <v>0</v>
      </c>
      <c r="BF235" s="225">
        <f>IF(N235="snížená",J235,0)</f>
        <v>0</v>
      </c>
      <c r="BG235" s="225">
        <f>IF(N235="zákl. přenesená",J235,0)</f>
        <v>0</v>
      </c>
      <c r="BH235" s="225">
        <f>IF(N235="sníž. přenesená",J235,0)</f>
        <v>0</v>
      </c>
      <c r="BI235" s="225">
        <f>IF(N235="nulová",J235,0)</f>
        <v>0</v>
      </c>
      <c r="BJ235" s="18" t="s">
        <v>79</v>
      </c>
      <c r="BK235" s="225">
        <f>ROUND(I235*H235,2)</f>
        <v>0</v>
      </c>
      <c r="BL235" s="18" t="s">
        <v>152</v>
      </c>
      <c r="BM235" s="224" t="s">
        <v>1348</v>
      </c>
    </row>
    <row r="236" spans="1:65" s="2" customFormat="1" ht="16.5" customHeight="1">
      <c r="A236" s="39"/>
      <c r="B236" s="40"/>
      <c r="C236" s="213" t="s">
        <v>495</v>
      </c>
      <c r="D236" s="213" t="s">
        <v>147</v>
      </c>
      <c r="E236" s="214" t="s">
        <v>1349</v>
      </c>
      <c r="F236" s="215" t="s">
        <v>1205</v>
      </c>
      <c r="G236" s="216" t="s">
        <v>528</v>
      </c>
      <c r="H236" s="217">
        <v>180</v>
      </c>
      <c r="I236" s="218"/>
      <c r="J236" s="219">
        <f>ROUND(I236*H236,2)</f>
        <v>0</v>
      </c>
      <c r="K236" s="215" t="s">
        <v>19</v>
      </c>
      <c r="L236" s="45"/>
      <c r="M236" s="220" t="s">
        <v>19</v>
      </c>
      <c r="N236" s="221" t="s">
        <v>42</v>
      </c>
      <c r="O236" s="85"/>
      <c r="P236" s="222">
        <f>O236*H236</f>
        <v>0</v>
      </c>
      <c r="Q236" s="222">
        <v>0</v>
      </c>
      <c r="R236" s="222">
        <f>Q236*H236</f>
        <v>0</v>
      </c>
      <c r="S236" s="222">
        <v>0</v>
      </c>
      <c r="T236" s="223">
        <f>S236*H236</f>
        <v>0</v>
      </c>
      <c r="U236" s="39"/>
      <c r="V236" s="39"/>
      <c r="W236" s="39"/>
      <c r="X236" s="39"/>
      <c r="Y236" s="39"/>
      <c r="Z236" s="39"/>
      <c r="AA236" s="39"/>
      <c r="AB236" s="39"/>
      <c r="AC236" s="39"/>
      <c r="AD236" s="39"/>
      <c r="AE236" s="39"/>
      <c r="AR236" s="224" t="s">
        <v>152</v>
      </c>
      <c r="AT236" s="224" t="s">
        <v>147</v>
      </c>
      <c r="AU236" s="224" t="s">
        <v>81</v>
      </c>
      <c r="AY236" s="18" t="s">
        <v>144</v>
      </c>
      <c r="BE236" s="225">
        <f>IF(N236="základní",J236,0)</f>
        <v>0</v>
      </c>
      <c r="BF236" s="225">
        <f>IF(N236="snížená",J236,0)</f>
        <v>0</v>
      </c>
      <c r="BG236" s="225">
        <f>IF(N236="zákl. přenesená",J236,0)</f>
        <v>0</v>
      </c>
      <c r="BH236" s="225">
        <f>IF(N236="sníž. přenesená",J236,0)</f>
        <v>0</v>
      </c>
      <c r="BI236" s="225">
        <f>IF(N236="nulová",J236,0)</f>
        <v>0</v>
      </c>
      <c r="BJ236" s="18" t="s">
        <v>79</v>
      </c>
      <c r="BK236" s="225">
        <f>ROUND(I236*H236,2)</f>
        <v>0</v>
      </c>
      <c r="BL236" s="18" t="s">
        <v>152</v>
      </c>
      <c r="BM236" s="224" t="s">
        <v>1350</v>
      </c>
    </row>
    <row r="237" spans="1:63" s="12" customFormat="1" ht="22.8" customHeight="1">
      <c r="A237" s="12"/>
      <c r="B237" s="197"/>
      <c r="C237" s="198"/>
      <c r="D237" s="199" t="s">
        <v>70</v>
      </c>
      <c r="E237" s="211" t="s">
        <v>1351</v>
      </c>
      <c r="F237" s="211" t="s">
        <v>1352</v>
      </c>
      <c r="G237" s="198"/>
      <c r="H237" s="198"/>
      <c r="I237" s="201"/>
      <c r="J237" s="212">
        <f>BK237</f>
        <v>0</v>
      </c>
      <c r="K237" s="198"/>
      <c r="L237" s="203"/>
      <c r="M237" s="204"/>
      <c r="N237" s="205"/>
      <c r="O237" s="205"/>
      <c r="P237" s="206">
        <f>SUM(P238:P263)</f>
        <v>0</v>
      </c>
      <c r="Q237" s="205"/>
      <c r="R237" s="206">
        <f>SUM(R238:R263)</f>
        <v>0</v>
      </c>
      <c r="S237" s="205"/>
      <c r="T237" s="207">
        <f>SUM(T238:T263)</f>
        <v>0</v>
      </c>
      <c r="U237" s="12"/>
      <c r="V237" s="12"/>
      <c r="W237" s="12"/>
      <c r="X237" s="12"/>
      <c r="Y237" s="12"/>
      <c r="Z237" s="12"/>
      <c r="AA237" s="12"/>
      <c r="AB237" s="12"/>
      <c r="AC237" s="12"/>
      <c r="AD237" s="12"/>
      <c r="AE237" s="12"/>
      <c r="AR237" s="208" t="s">
        <v>79</v>
      </c>
      <c r="AT237" s="209" t="s">
        <v>70</v>
      </c>
      <c r="AU237" s="209" t="s">
        <v>79</v>
      </c>
      <c r="AY237" s="208" t="s">
        <v>144</v>
      </c>
      <c r="BK237" s="210">
        <f>SUM(BK238:BK263)</f>
        <v>0</v>
      </c>
    </row>
    <row r="238" spans="1:65" s="2" customFormat="1" ht="16.5" customHeight="1">
      <c r="A238" s="39"/>
      <c r="B238" s="40"/>
      <c r="C238" s="213" t="s">
        <v>1353</v>
      </c>
      <c r="D238" s="213" t="s">
        <v>147</v>
      </c>
      <c r="E238" s="214" t="s">
        <v>1354</v>
      </c>
      <c r="F238" s="215" t="s">
        <v>1355</v>
      </c>
      <c r="G238" s="216" t="s">
        <v>1120</v>
      </c>
      <c r="H238" s="217">
        <v>1</v>
      </c>
      <c r="I238" s="218"/>
      <c r="J238" s="219">
        <f>ROUND(I238*H238,2)</f>
        <v>0</v>
      </c>
      <c r="K238" s="215" t="s">
        <v>19</v>
      </c>
      <c r="L238" s="45"/>
      <c r="M238" s="220" t="s">
        <v>19</v>
      </c>
      <c r="N238" s="221" t="s">
        <v>42</v>
      </c>
      <c r="O238" s="85"/>
      <c r="P238" s="222">
        <f>O238*H238</f>
        <v>0</v>
      </c>
      <c r="Q238" s="222">
        <v>0</v>
      </c>
      <c r="R238" s="222">
        <f>Q238*H238</f>
        <v>0</v>
      </c>
      <c r="S238" s="222">
        <v>0</v>
      </c>
      <c r="T238" s="223">
        <f>S238*H238</f>
        <v>0</v>
      </c>
      <c r="U238" s="39"/>
      <c r="V238" s="39"/>
      <c r="W238" s="39"/>
      <c r="X238" s="39"/>
      <c r="Y238" s="39"/>
      <c r="Z238" s="39"/>
      <c r="AA238" s="39"/>
      <c r="AB238" s="39"/>
      <c r="AC238" s="39"/>
      <c r="AD238" s="39"/>
      <c r="AE238" s="39"/>
      <c r="AR238" s="224" t="s">
        <v>152</v>
      </c>
      <c r="AT238" s="224" t="s">
        <v>147</v>
      </c>
      <c r="AU238" s="224" t="s">
        <v>81</v>
      </c>
      <c r="AY238" s="18" t="s">
        <v>144</v>
      </c>
      <c r="BE238" s="225">
        <f>IF(N238="základní",J238,0)</f>
        <v>0</v>
      </c>
      <c r="BF238" s="225">
        <f>IF(N238="snížená",J238,0)</f>
        <v>0</v>
      </c>
      <c r="BG238" s="225">
        <f>IF(N238="zákl. přenesená",J238,0)</f>
        <v>0</v>
      </c>
      <c r="BH238" s="225">
        <f>IF(N238="sníž. přenesená",J238,0)</f>
        <v>0</v>
      </c>
      <c r="BI238" s="225">
        <f>IF(N238="nulová",J238,0)</f>
        <v>0</v>
      </c>
      <c r="BJ238" s="18" t="s">
        <v>79</v>
      </c>
      <c r="BK238" s="225">
        <f>ROUND(I238*H238,2)</f>
        <v>0</v>
      </c>
      <c r="BL238" s="18" t="s">
        <v>152</v>
      </c>
      <c r="BM238" s="224" t="s">
        <v>1356</v>
      </c>
    </row>
    <row r="239" spans="1:47" s="2" customFormat="1" ht="12">
      <c r="A239" s="39"/>
      <c r="B239" s="40"/>
      <c r="C239" s="41"/>
      <c r="D239" s="233" t="s">
        <v>417</v>
      </c>
      <c r="E239" s="41"/>
      <c r="F239" s="277" t="s">
        <v>1357</v>
      </c>
      <c r="G239" s="41"/>
      <c r="H239" s="41"/>
      <c r="I239" s="228"/>
      <c r="J239" s="41"/>
      <c r="K239" s="41"/>
      <c r="L239" s="45"/>
      <c r="M239" s="229"/>
      <c r="N239" s="230"/>
      <c r="O239" s="85"/>
      <c r="P239" s="85"/>
      <c r="Q239" s="85"/>
      <c r="R239" s="85"/>
      <c r="S239" s="85"/>
      <c r="T239" s="86"/>
      <c r="U239" s="39"/>
      <c r="V239" s="39"/>
      <c r="W239" s="39"/>
      <c r="X239" s="39"/>
      <c r="Y239" s="39"/>
      <c r="Z239" s="39"/>
      <c r="AA239" s="39"/>
      <c r="AB239" s="39"/>
      <c r="AC239" s="39"/>
      <c r="AD239" s="39"/>
      <c r="AE239" s="39"/>
      <c r="AT239" s="18" t="s">
        <v>417</v>
      </c>
      <c r="AU239" s="18" t="s">
        <v>81</v>
      </c>
    </row>
    <row r="240" spans="1:65" s="2" customFormat="1" ht="21.75" customHeight="1">
      <c r="A240" s="39"/>
      <c r="B240" s="40"/>
      <c r="C240" s="213" t="s">
        <v>1103</v>
      </c>
      <c r="D240" s="213" t="s">
        <v>147</v>
      </c>
      <c r="E240" s="214" t="s">
        <v>1358</v>
      </c>
      <c r="F240" s="215" t="s">
        <v>1359</v>
      </c>
      <c r="G240" s="216" t="s">
        <v>1120</v>
      </c>
      <c r="H240" s="217">
        <v>1</v>
      </c>
      <c r="I240" s="218"/>
      <c r="J240" s="219">
        <f>ROUND(I240*H240,2)</f>
        <v>0</v>
      </c>
      <c r="K240" s="215" t="s">
        <v>19</v>
      </c>
      <c r="L240" s="45"/>
      <c r="M240" s="220" t="s">
        <v>19</v>
      </c>
      <c r="N240" s="221" t="s">
        <v>42</v>
      </c>
      <c r="O240" s="85"/>
      <c r="P240" s="222">
        <f>O240*H240</f>
        <v>0</v>
      </c>
      <c r="Q240" s="222">
        <v>0</v>
      </c>
      <c r="R240" s="222">
        <f>Q240*H240</f>
        <v>0</v>
      </c>
      <c r="S240" s="222">
        <v>0</v>
      </c>
      <c r="T240" s="223">
        <f>S240*H240</f>
        <v>0</v>
      </c>
      <c r="U240" s="39"/>
      <c r="V240" s="39"/>
      <c r="W240" s="39"/>
      <c r="X240" s="39"/>
      <c r="Y240" s="39"/>
      <c r="Z240" s="39"/>
      <c r="AA240" s="39"/>
      <c r="AB240" s="39"/>
      <c r="AC240" s="39"/>
      <c r="AD240" s="39"/>
      <c r="AE240" s="39"/>
      <c r="AR240" s="224" t="s">
        <v>152</v>
      </c>
      <c r="AT240" s="224" t="s">
        <v>147</v>
      </c>
      <c r="AU240" s="224" t="s">
        <v>81</v>
      </c>
      <c r="AY240" s="18" t="s">
        <v>144</v>
      </c>
      <c r="BE240" s="225">
        <f>IF(N240="základní",J240,0)</f>
        <v>0</v>
      </c>
      <c r="BF240" s="225">
        <f>IF(N240="snížená",J240,0)</f>
        <v>0</v>
      </c>
      <c r="BG240" s="225">
        <f>IF(N240="zákl. přenesená",J240,0)</f>
        <v>0</v>
      </c>
      <c r="BH240" s="225">
        <f>IF(N240="sníž. přenesená",J240,0)</f>
        <v>0</v>
      </c>
      <c r="BI240" s="225">
        <f>IF(N240="nulová",J240,0)</f>
        <v>0</v>
      </c>
      <c r="BJ240" s="18" t="s">
        <v>79</v>
      </c>
      <c r="BK240" s="225">
        <f>ROUND(I240*H240,2)</f>
        <v>0</v>
      </c>
      <c r="BL240" s="18" t="s">
        <v>152</v>
      </c>
      <c r="BM240" s="224" t="s">
        <v>1360</v>
      </c>
    </row>
    <row r="241" spans="1:47" s="2" customFormat="1" ht="12">
      <c r="A241" s="39"/>
      <c r="B241" s="40"/>
      <c r="C241" s="41"/>
      <c r="D241" s="233" t="s">
        <v>417</v>
      </c>
      <c r="E241" s="41"/>
      <c r="F241" s="277" t="s">
        <v>1361</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417</v>
      </c>
      <c r="AU241" s="18" t="s">
        <v>81</v>
      </c>
    </row>
    <row r="242" spans="1:65" s="2" customFormat="1" ht="16.5" customHeight="1">
      <c r="A242" s="39"/>
      <c r="B242" s="40"/>
      <c r="C242" s="213" t="s">
        <v>1362</v>
      </c>
      <c r="D242" s="213" t="s">
        <v>147</v>
      </c>
      <c r="E242" s="214" t="s">
        <v>1363</v>
      </c>
      <c r="F242" s="215" t="s">
        <v>1364</v>
      </c>
      <c r="G242" s="216" t="s">
        <v>1120</v>
      </c>
      <c r="H242" s="217">
        <v>2</v>
      </c>
      <c r="I242" s="218"/>
      <c r="J242" s="219">
        <f>ROUND(I242*H242,2)</f>
        <v>0</v>
      </c>
      <c r="K242" s="215" t="s">
        <v>19</v>
      </c>
      <c r="L242" s="45"/>
      <c r="M242" s="220" t="s">
        <v>19</v>
      </c>
      <c r="N242" s="221" t="s">
        <v>42</v>
      </c>
      <c r="O242" s="85"/>
      <c r="P242" s="222">
        <f>O242*H242</f>
        <v>0</v>
      </c>
      <c r="Q242" s="222">
        <v>0</v>
      </c>
      <c r="R242" s="222">
        <f>Q242*H242</f>
        <v>0</v>
      </c>
      <c r="S242" s="222">
        <v>0</v>
      </c>
      <c r="T242" s="223">
        <f>S242*H242</f>
        <v>0</v>
      </c>
      <c r="U242" s="39"/>
      <c r="V242" s="39"/>
      <c r="W242" s="39"/>
      <c r="X242" s="39"/>
      <c r="Y242" s="39"/>
      <c r="Z242" s="39"/>
      <c r="AA242" s="39"/>
      <c r="AB242" s="39"/>
      <c r="AC242" s="39"/>
      <c r="AD242" s="39"/>
      <c r="AE242" s="39"/>
      <c r="AR242" s="224" t="s">
        <v>152</v>
      </c>
      <c r="AT242" s="224" t="s">
        <v>147</v>
      </c>
      <c r="AU242" s="224" t="s">
        <v>81</v>
      </c>
      <c r="AY242" s="18" t="s">
        <v>144</v>
      </c>
      <c r="BE242" s="225">
        <f>IF(N242="základní",J242,0)</f>
        <v>0</v>
      </c>
      <c r="BF242" s="225">
        <f>IF(N242="snížená",J242,0)</f>
        <v>0</v>
      </c>
      <c r="BG242" s="225">
        <f>IF(N242="zákl. přenesená",J242,0)</f>
        <v>0</v>
      </c>
      <c r="BH242" s="225">
        <f>IF(N242="sníž. přenesená",J242,0)</f>
        <v>0</v>
      </c>
      <c r="BI242" s="225">
        <f>IF(N242="nulová",J242,0)</f>
        <v>0</v>
      </c>
      <c r="BJ242" s="18" t="s">
        <v>79</v>
      </c>
      <c r="BK242" s="225">
        <f>ROUND(I242*H242,2)</f>
        <v>0</v>
      </c>
      <c r="BL242" s="18" t="s">
        <v>152</v>
      </c>
      <c r="BM242" s="224" t="s">
        <v>1365</v>
      </c>
    </row>
    <row r="243" spans="1:47" s="2" customFormat="1" ht="12">
      <c r="A243" s="39"/>
      <c r="B243" s="40"/>
      <c r="C243" s="41"/>
      <c r="D243" s="233" t="s">
        <v>417</v>
      </c>
      <c r="E243" s="41"/>
      <c r="F243" s="277" t="s">
        <v>1366</v>
      </c>
      <c r="G243" s="41"/>
      <c r="H243" s="41"/>
      <c r="I243" s="228"/>
      <c r="J243" s="41"/>
      <c r="K243" s="41"/>
      <c r="L243" s="45"/>
      <c r="M243" s="229"/>
      <c r="N243" s="230"/>
      <c r="O243" s="85"/>
      <c r="P243" s="85"/>
      <c r="Q243" s="85"/>
      <c r="R243" s="85"/>
      <c r="S243" s="85"/>
      <c r="T243" s="86"/>
      <c r="U243" s="39"/>
      <c r="V243" s="39"/>
      <c r="W243" s="39"/>
      <c r="X243" s="39"/>
      <c r="Y243" s="39"/>
      <c r="Z243" s="39"/>
      <c r="AA243" s="39"/>
      <c r="AB243" s="39"/>
      <c r="AC243" s="39"/>
      <c r="AD243" s="39"/>
      <c r="AE243" s="39"/>
      <c r="AT243" s="18" t="s">
        <v>417</v>
      </c>
      <c r="AU243" s="18" t="s">
        <v>81</v>
      </c>
    </row>
    <row r="244" spans="1:65" s="2" customFormat="1" ht="16.5" customHeight="1">
      <c r="A244" s="39"/>
      <c r="B244" s="40"/>
      <c r="C244" s="213" t="s">
        <v>1106</v>
      </c>
      <c r="D244" s="213" t="s">
        <v>147</v>
      </c>
      <c r="E244" s="214" t="s">
        <v>1367</v>
      </c>
      <c r="F244" s="215" t="s">
        <v>1368</v>
      </c>
      <c r="G244" s="216" t="s">
        <v>1120</v>
      </c>
      <c r="H244" s="217">
        <v>1</v>
      </c>
      <c r="I244" s="218"/>
      <c r="J244" s="219">
        <f>ROUND(I244*H244,2)</f>
        <v>0</v>
      </c>
      <c r="K244" s="215" t="s">
        <v>19</v>
      </c>
      <c r="L244" s="45"/>
      <c r="M244" s="220" t="s">
        <v>19</v>
      </c>
      <c r="N244" s="221" t="s">
        <v>42</v>
      </c>
      <c r="O244" s="85"/>
      <c r="P244" s="222">
        <f>O244*H244</f>
        <v>0</v>
      </c>
      <c r="Q244" s="222">
        <v>0</v>
      </c>
      <c r="R244" s="222">
        <f>Q244*H244</f>
        <v>0</v>
      </c>
      <c r="S244" s="222">
        <v>0</v>
      </c>
      <c r="T244" s="223">
        <f>S244*H244</f>
        <v>0</v>
      </c>
      <c r="U244" s="39"/>
      <c r="V244" s="39"/>
      <c r="W244" s="39"/>
      <c r="X244" s="39"/>
      <c r="Y244" s="39"/>
      <c r="Z244" s="39"/>
      <c r="AA244" s="39"/>
      <c r="AB244" s="39"/>
      <c r="AC244" s="39"/>
      <c r="AD244" s="39"/>
      <c r="AE244" s="39"/>
      <c r="AR244" s="224" t="s">
        <v>152</v>
      </c>
      <c r="AT244" s="224" t="s">
        <v>147</v>
      </c>
      <c r="AU244" s="224" t="s">
        <v>81</v>
      </c>
      <c r="AY244" s="18" t="s">
        <v>144</v>
      </c>
      <c r="BE244" s="225">
        <f>IF(N244="základní",J244,0)</f>
        <v>0</v>
      </c>
      <c r="BF244" s="225">
        <f>IF(N244="snížená",J244,0)</f>
        <v>0</v>
      </c>
      <c r="BG244" s="225">
        <f>IF(N244="zákl. přenesená",J244,0)</f>
        <v>0</v>
      </c>
      <c r="BH244" s="225">
        <f>IF(N244="sníž. přenesená",J244,0)</f>
        <v>0</v>
      </c>
      <c r="BI244" s="225">
        <f>IF(N244="nulová",J244,0)</f>
        <v>0</v>
      </c>
      <c r="BJ244" s="18" t="s">
        <v>79</v>
      </c>
      <c r="BK244" s="225">
        <f>ROUND(I244*H244,2)</f>
        <v>0</v>
      </c>
      <c r="BL244" s="18" t="s">
        <v>152</v>
      </c>
      <c r="BM244" s="224" t="s">
        <v>1369</v>
      </c>
    </row>
    <row r="245" spans="1:47" s="2" customFormat="1" ht="12">
      <c r="A245" s="39"/>
      <c r="B245" s="40"/>
      <c r="C245" s="41"/>
      <c r="D245" s="233" t="s">
        <v>417</v>
      </c>
      <c r="E245" s="41"/>
      <c r="F245" s="277" t="s">
        <v>1370</v>
      </c>
      <c r="G245" s="41"/>
      <c r="H245" s="41"/>
      <c r="I245" s="228"/>
      <c r="J245" s="41"/>
      <c r="K245" s="41"/>
      <c r="L245" s="45"/>
      <c r="M245" s="229"/>
      <c r="N245" s="230"/>
      <c r="O245" s="85"/>
      <c r="P245" s="85"/>
      <c r="Q245" s="85"/>
      <c r="R245" s="85"/>
      <c r="S245" s="85"/>
      <c r="T245" s="86"/>
      <c r="U245" s="39"/>
      <c r="V245" s="39"/>
      <c r="W245" s="39"/>
      <c r="X245" s="39"/>
      <c r="Y245" s="39"/>
      <c r="Z245" s="39"/>
      <c r="AA245" s="39"/>
      <c r="AB245" s="39"/>
      <c r="AC245" s="39"/>
      <c r="AD245" s="39"/>
      <c r="AE245" s="39"/>
      <c r="AT245" s="18" t="s">
        <v>417</v>
      </c>
      <c r="AU245" s="18" t="s">
        <v>81</v>
      </c>
    </row>
    <row r="246" spans="1:65" s="2" customFormat="1" ht="16.5" customHeight="1">
      <c r="A246" s="39"/>
      <c r="B246" s="40"/>
      <c r="C246" s="213" t="s">
        <v>1371</v>
      </c>
      <c r="D246" s="213" t="s">
        <v>147</v>
      </c>
      <c r="E246" s="214" t="s">
        <v>1372</v>
      </c>
      <c r="F246" s="215" t="s">
        <v>1154</v>
      </c>
      <c r="G246" s="216" t="s">
        <v>1120</v>
      </c>
      <c r="H246" s="217">
        <v>1</v>
      </c>
      <c r="I246" s="218"/>
      <c r="J246" s="219">
        <f>ROUND(I246*H246,2)</f>
        <v>0</v>
      </c>
      <c r="K246" s="215" t="s">
        <v>19</v>
      </c>
      <c r="L246" s="45"/>
      <c r="M246" s="220" t="s">
        <v>19</v>
      </c>
      <c r="N246" s="221" t="s">
        <v>42</v>
      </c>
      <c r="O246" s="85"/>
      <c r="P246" s="222">
        <f>O246*H246</f>
        <v>0</v>
      </c>
      <c r="Q246" s="222">
        <v>0</v>
      </c>
      <c r="R246" s="222">
        <f>Q246*H246</f>
        <v>0</v>
      </c>
      <c r="S246" s="222">
        <v>0</v>
      </c>
      <c r="T246" s="223">
        <f>S246*H246</f>
        <v>0</v>
      </c>
      <c r="U246" s="39"/>
      <c r="V246" s="39"/>
      <c r="W246" s="39"/>
      <c r="X246" s="39"/>
      <c r="Y246" s="39"/>
      <c r="Z246" s="39"/>
      <c r="AA246" s="39"/>
      <c r="AB246" s="39"/>
      <c r="AC246" s="39"/>
      <c r="AD246" s="39"/>
      <c r="AE246" s="39"/>
      <c r="AR246" s="224" t="s">
        <v>152</v>
      </c>
      <c r="AT246" s="224" t="s">
        <v>147</v>
      </c>
      <c r="AU246" s="224" t="s">
        <v>81</v>
      </c>
      <c r="AY246" s="18" t="s">
        <v>144</v>
      </c>
      <c r="BE246" s="225">
        <f>IF(N246="základní",J246,0)</f>
        <v>0</v>
      </c>
      <c r="BF246" s="225">
        <f>IF(N246="snížená",J246,0)</f>
        <v>0</v>
      </c>
      <c r="BG246" s="225">
        <f>IF(N246="zákl. přenesená",J246,0)</f>
        <v>0</v>
      </c>
      <c r="BH246" s="225">
        <f>IF(N246="sníž. přenesená",J246,0)</f>
        <v>0</v>
      </c>
      <c r="BI246" s="225">
        <f>IF(N246="nulová",J246,0)</f>
        <v>0</v>
      </c>
      <c r="BJ246" s="18" t="s">
        <v>79</v>
      </c>
      <c r="BK246" s="225">
        <f>ROUND(I246*H246,2)</f>
        <v>0</v>
      </c>
      <c r="BL246" s="18" t="s">
        <v>152</v>
      </c>
      <c r="BM246" s="224" t="s">
        <v>1373</v>
      </c>
    </row>
    <row r="247" spans="1:47" s="2" customFormat="1" ht="12">
      <c r="A247" s="39"/>
      <c r="B247" s="40"/>
      <c r="C247" s="41"/>
      <c r="D247" s="233" t="s">
        <v>417</v>
      </c>
      <c r="E247" s="41"/>
      <c r="F247" s="277" t="s">
        <v>1167</v>
      </c>
      <c r="G247" s="41"/>
      <c r="H247" s="41"/>
      <c r="I247" s="228"/>
      <c r="J247" s="41"/>
      <c r="K247" s="41"/>
      <c r="L247" s="45"/>
      <c r="M247" s="229"/>
      <c r="N247" s="230"/>
      <c r="O247" s="85"/>
      <c r="P247" s="85"/>
      <c r="Q247" s="85"/>
      <c r="R247" s="85"/>
      <c r="S247" s="85"/>
      <c r="T247" s="86"/>
      <c r="U247" s="39"/>
      <c r="V247" s="39"/>
      <c r="W247" s="39"/>
      <c r="X247" s="39"/>
      <c r="Y247" s="39"/>
      <c r="Z247" s="39"/>
      <c r="AA247" s="39"/>
      <c r="AB247" s="39"/>
      <c r="AC247" s="39"/>
      <c r="AD247" s="39"/>
      <c r="AE247" s="39"/>
      <c r="AT247" s="18" t="s">
        <v>417</v>
      </c>
      <c r="AU247" s="18" t="s">
        <v>81</v>
      </c>
    </row>
    <row r="248" spans="1:65" s="2" customFormat="1" ht="16.5" customHeight="1">
      <c r="A248" s="39"/>
      <c r="B248" s="40"/>
      <c r="C248" s="213" t="s">
        <v>343</v>
      </c>
      <c r="D248" s="213" t="s">
        <v>147</v>
      </c>
      <c r="E248" s="214" t="s">
        <v>1374</v>
      </c>
      <c r="F248" s="215" t="s">
        <v>1151</v>
      </c>
      <c r="G248" s="216" t="s">
        <v>1120</v>
      </c>
      <c r="H248" s="217">
        <v>1</v>
      </c>
      <c r="I248" s="218"/>
      <c r="J248" s="219">
        <f>ROUND(I248*H248,2)</f>
        <v>0</v>
      </c>
      <c r="K248" s="215" t="s">
        <v>19</v>
      </c>
      <c r="L248" s="45"/>
      <c r="M248" s="220" t="s">
        <v>19</v>
      </c>
      <c r="N248" s="221" t="s">
        <v>42</v>
      </c>
      <c r="O248" s="85"/>
      <c r="P248" s="222">
        <f>O248*H248</f>
        <v>0</v>
      </c>
      <c r="Q248" s="222">
        <v>0</v>
      </c>
      <c r="R248" s="222">
        <f>Q248*H248</f>
        <v>0</v>
      </c>
      <c r="S248" s="222">
        <v>0</v>
      </c>
      <c r="T248" s="223">
        <f>S248*H248</f>
        <v>0</v>
      </c>
      <c r="U248" s="39"/>
      <c r="V248" s="39"/>
      <c r="W248" s="39"/>
      <c r="X248" s="39"/>
      <c r="Y248" s="39"/>
      <c r="Z248" s="39"/>
      <c r="AA248" s="39"/>
      <c r="AB248" s="39"/>
      <c r="AC248" s="39"/>
      <c r="AD248" s="39"/>
      <c r="AE248" s="39"/>
      <c r="AR248" s="224" t="s">
        <v>152</v>
      </c>
      <c r="AT248" s="224" t="s">
        <v>147</v>
      </c>
      <c r="AU248" s="224" t="s">
        <v>81</v>
      </c>
      <c r="AY248" s="18" t="s">
        <v>144</v>
      </c>
      <c r="BE248" s="225">
        <f>IF(N248="základní",J248,0)</f>
        <v>0</v>
      </c>
      <c r="BF248" s="225">
        <f>IF(N248="snížená",J248,0)</f>
        <v>0</v>
      </c>
      <c r="BG248" s="225">
        <f>IF(N248="zákl. přenesená",J248,0)</f>
        <v>0</v>
      </c>
      <c r="BH248" s="225">
        <f>IF(N248="sníž. přenesená",J248,0)</f>
        <v>0</v>
      </c>
      <c r="BI248" s="225">
        <f>IF(N248="nulová",J248,0)</f>
        <v>0</v>
      </c>
      <c r="BJ248" s="18" t="s">
        <v>79</v>
      </c>
      <c r="BK248" s="225">
        <f>ROUND(I248*H248,2)</f>
        <v>0</v>
      </c>
      <c r="BL248" s="18" t="s">
        <v>152</v>
      </c>
      <c r="BM248" s="224" t="s">
        <v>1375</v>
      </c>
    </row>
    <row r="249" spans="1:47" s="2" customFormat="1" ht="12">
      <c r="A249" s="39"/>
      <c r="B249" s="40"/>
      <c r="C249" s="41"/>
      <c r="D249" s="233" t="s">
        <v>417</v>
      </c>
      <c r="E249" s="41"/>
      <c r="F249" s="277" t="s">
        <v>1165</v>
      </c>
      <c r="G249" s="41"/>
      <c r="H249" s="41"/>
      <c r="I249" s="228"/>
      <c r="J249" s="41"/>
      <c r="K249" s="41"/>
      <c r="L249" s="45"/>
      <c r="M249" s="229"/>
      <c r="N249" s="230"/>
      <c r="O249" s="85"/>
      <c r="P249" s="85"/>
      <c r="Q249" s="85"/>
      <c r="R249" s="85"/>
      <c r="S249" s="85"/>
      <c r="T249" s="86"/>
      <c r="U249" s="39"/>
      <c r="V249" s="39"/>
      <c r="W249" s="39"/>
      <c r="X249" s="39"/>
      <c r="Y249" s="39"/>
      <c r="Z249" s="39"/>
      <c r="AA249" s="39"/>
      <c r="AB249" s="39"/>
      <c r="AC249" s="39"/>
      <c r="AD249" s="39"/>
      <c r="AE249" s="39"/>
      <c r="AT249" s="18" t="s">
        <v>417</v>
      </c>
      <c r="AU249" s="18" t="s">
        <v>81</v>
      </c>
    </row>
    <row r="250" spans="1:65" s="2" customFormat="1" ht="16.5" customHeight="1">
      <c r="A250" s="39"/>
      <c r="B250" s="40"/>
      <c r="C250" s="213" t="s">
        <v>1376</v>
      </c>
      <c r="D250" s="213" t="s">
        <v>147</v>
      </c>
      <c r="E250" s="214" t="s">
        <v>1377</v>
      </c>
      <c r="F250" s="215" t="s">
        <v>1171</v>
      </c>
      <c r="G250" s="216" t="s">
        <v>382</v>
      </c>
      <c r="H250" s="217">
        <v>1</v>
      </c>
      <c r="I250" s="218"/>
      <c r="J250" s="219">
        <f>ROUND(I250*H250,2)</f>
        <v>0</v>
      </c>
      <c r="K250" s="215" t="s">
        <v>19</v>
      </c>
      <c r="L250" s="45"/>
      <c r="M250" s="220" t="s">
        <v>19</v>
      </c>
      <c r="N250" s="221" t="s">
        <v>42</v>
      </c>
      <c r="O250" s="85"/>
      <c r="P250" s="222">
        <f>O250*H250</f>
        <v>0</v>
      </c>
      <c r="Q250" s="222">
        <v>0</v>
      </c>
      <c r="R250" s="222">
        <f>Q250*H250</f>
        <v>0</v>
      </c>
      <c r="S250" s="222">
        <v>0</v>
      </c>
      <c r="T250" s="223">
        <f>S250*H250</f>
        <v>0</v>
      </c>
      <c r="U250" s="39"/>
      <c r="V250" s="39"/>
      <c r="W250" s="39"/>
      <c r="X250" s="39"/>
      <c r="Y250" s="39"/>
      <c r="Z250" s="39"/>
      <c r="AA250" s="39"/>
      <c r="AB250" s="39"/>
      <c r="AC250" s="39"/>
      <c r="AD250" s="39"/>
      <c r="AE250" s="39"/>
      <c r="AR250" s="224" t="s">
        <v>152</v>
      </c>
      <c r="AT250" s="224" t="s">
        <v>147</v>
      </c>
      <c r="AU250" s="224" t="s">
        <v>81</v>
      </c>
      <c r="AY250" s="18" t="s">
        <v>144</v>
      </c>
      <c r="BE250" s="225">
        <f>IF(N250="základní",J250,0)</f>
        <v>0</v>
      </c>
      <c r="BF250" s="225">
        <f>IF(N250="snížená",J250,0)</f>
        <v>0</v>
      </c>
      <c r="BG250" s="225">
        <f>IF(N250="zákl. přenesená",J250,0)</f>
        <v>0</v>
      </c>
      <c r="BH250" s="225">
        <f>IF(N250="sníž. přenesená",J250,0)</f>
        <v>0</v>
      </c>
      <c r="BI250" s="225">
        <f>IF(N250="nulová",J250,0)</f>
        <v>0</v>
      </c>
      <c r="BJ250" s="18" t="s">
        <v>79</v>
      </c>
      <c r="BK250" s="225">
        <f>ROUND(I250*H250,2)</f>
        <v>0</v>
      </c>
      <c r="BL250" s="18" t="s">
        <v>152</v>
      </c>
      <c r="BM250" s="224" t="s">
        <v>1378</v>
      </c>
    </row>
    <row r="251" spans="1:65" s="2" customFormat="1" ht="16.5" customHeight="1">
      <c r="A251" s="39"/>
      <c r="B251" s="40"/>
      <c r="C251" s="213" t="s">
        <v>501</v>
      </c>
      <c r="D251" s="213" t="s">
        <v>147</v>
      </c>
      <c r="E251" s="214" t="s">
        <v>1379</v>
      </c>
      <c r="F251" s="215" t="s">
        <v>1380</v>
      </c>
      <c r="G251" s="216" t="s">
        <v>382</v>
      </c>
      <c r="H251" s="217">
        <v>1</v>
      </c>
      <c r="I251" s="218"/>
      <c r="J251" s="219">
        <f>ROUND(I251*H251,2)</f>
        <v>0</v>
      </c>
      <c r="K251" s="215" t="s">
        <v>19</v>
      </c>
      <c r="L251" s="45"/>
      <c r="M251" s="220" t="s">
        <v>19</v>
      </c>
      <c r="N251" s="221" t="s">
        <v>42</v>
      </c>
      <c r="O251" s="85"/>
      <c r="P251" s="222">
        <f>O251*H251</f>
        <v>0</v>
      </c>
      <c r="Q251" s="222">
        <v>0</v>
      </c>
      <c r="R251" s="222">
        <f>Q251*H251</f>
        <v>0</v>
      </c>
      <c r="S251" s="222">
        <v>0</v>
      </c>
      <c r="T251" s="223">
        <f>S251*H251</f>
        <v>0</v>
      </c>
      <c r="U251" s="39"/>
      <c r="V251" s="39"/>
      <c r="W251" s="39"/>
      <c r="X251" s="39"/>
      <c r="Y251" s="39"/>
      <c r="Z251" s="39"/>
      <c r="AA251" s="39"/>
      <c r="AB251" s="39"/>
      <c r="AC251" s="39"/>
      <c r="AD251" s="39"/>
      <c r="AE251" s="39"/>
      <c r="AR251" s="224" t="s">
        <v>152</v>
      </c>
      <c r="AT251" s="224" t="s">
        <v>147</v>
      </c>
      <c r="AU251" s="224" t="s">
        <v>81</v>
      </c>
      <c r="AY251" s="18" t="s">
        <v>144</v>
      </c>
      <c r="BE251" s="225">
        <f>IF(N251="základní",J251,0)</f>
        <v>0</v>
      </c>
      <c r="BF251" s="225">
        <f>IF(N251="snížená",J251,0)</f>
        <v>0</v>
      </c>
      <c r="BG251" s="225">
        <f>IF(N251="zákl. přenesená",J251,0)</f>
        <v>0</v>
      </c>
      <c r="BH251" s="225">
        <f>IF(N251="sníž. přenesená",J251,0)</f>
        <v>0</v>
      </c>
      <c r="BI251" s="225">
        <f>IF(N251="nulová",J251,0)</f>
        <v>0</v>
      </c>
      <c r="BJ251" s="18" t="s">
        <v>79</v>
      </c>
      <c r="BK251" s="225">
        <f>ROUND(I251*H251,2)</f>
        <v>0</v>
      </c>
      <c r="BL251" s="18" t="s">
        <v>152</v>
      </c>
      <c r="BM251" s="224" t="s">
        <v>1381</v>
      </c>
    </row>
    <row r="252" spans="1:65" s="2" customFormat="1" ht="16.5" customHeight="1">
      <c r="A252" s="39"/>
      <c r="B252" s="40"/>
      <c r="C252" s="213" t="s">
        <v>1382</v>
      </c>
      <c r="D252" s="213" t="s">
        <v>147</v>
      </c>
      <c r="E252" s="214" t="s">
        <v>1383</v>
      </c>
      <c r="F252" s="215" t="s">
        <v>1384</v>
      </c>
      <c r="G252" s="216" t="s">
        <v>382</v>
      </c>
      <c r="H252" s="217">
        <v>11</v>
      </c>
      <c r="I252" s="218"/>
      <c r="J252" s="219">
        <f>ROUND(I252*H252,2)</f>
        <v>0</v>
      </c>
      <c r="K252" s="215" t="s">
        <v>19</v>
      </c>
      <c r="L252" s="45"/>
      <c r="M252" s="220" t="s">
        <v>19</v>
      </c>
      <c r="N252" s="221" t="s">
        <v>42</v>
      </c>
      <c r="O252" s="85"/>
      <c r="P252" s="222">
        <f>O252*H252</f>
        <v>0</v>
      </c>
      <c r="Q252" s="222">
        <v>0</v>
      </c>
      <c r="R252" s="222">
        <f>Q252*H252</f>
        <v>0</v>
      </c>
      <c r="S252" s="222">
        <v>0</v>
      </c>
      <c r="T252" s="223">
        <f>S252*H252</f>
        <v>0</v>
      </c>
      <c r="U252" s="39"/>
      <c r="V252" s="39"/>
      <c r="W252" s="39"/>
      <c r="X252" s="39"/>
      <c r="Y252" s="39"/>
      <c r="Z252" s="39"/>
      <c r="AA252" s="39"/>
      <c r="AB252" s="39"/>
      <c r="AC252" s="39"/>
      <c r="AD252" s="39"/>
      <c r="AE252" s="39"/>
      <c r="AR252" s="224" t="s">
        <v>152</v>
      </c>
      <c r="AT252" s="224" t="s">
        <v>147</v>
      </c>
      <c r="AU252" s="224" t="s">
        <v>81</v>
      </c>
      <c r="AY252" s="18" t="s">
        <v>144</v>
      </c>
      <c r="BE252" s="225">
        <f>IF(N252="základní",J252,0)</f>
        <v>0</v>
      </c>
      <c r="BF252" s="225">
        <f>IF(N252="snížená",J252,0)</f>
        <v>0</v>
      </c>
      <c r="BG252" s="225">
        <f>IF(N252="zákl. přenesená",J252,0)</f>
        <v>0</v>
      </c>
      <c r="BH252" s="225">
        <f>IF(N252="sníž. přenesená",J252,0)</f>
        <v>0</v>
      </c>
      <c r="BI252" s="225">
        <f>IF(N252="nulová",J252,0)</f>
        <v>0</v>
      </c>
      <c r="BJ252" s="18" t="s">
        <v>79</v>
      </c>
      <c r="BK252" s="225">
        <f>ROUND(I252*H252,2)</f>
        <v>0</v>
      </c>
      <c r="BL252" s="18" t="s">
        <v>152</v>
      </c>
      <c r="BM252" s="224" t="s">
        <v>1385</v>
      </c>
    </row>
    <row r="253" spans="1:47" s="2" customFormat="1" ht="12">
      <c r="A253" s="39"/>
      <c r="B253" s="40"/>
      <c r="C253" s="41"/>
      <c r="D253" s="233" t="s">
        <v>417</v>
      </c>
      <c r="E253" s="41"/>
      <c r="F253" s="277" t="s">
        <v>1386</v>
      </c>
      <c r="G253" s="41"/>
      <c r="H253" s="41"/>
      <c r="I253" s="228"/>
      <c r="J253" s="41"/>
      <c r="K253" s="41"/>
      <c r="L253" s="45"/>
      <c r="M253" s="229"/>
      <c r="N253" s="230"/>
      <c r="O253" s="85"/>
      <c r="P253" s="85"/>
      <c r="Q253" s="85"/>
      <c r="R253" s="85"/>
      <c r="S253" s="85"/>
      <c r="T253" s="86"/>
      <c r="U253" s="39"/>
      <c r="V253" s="39"/>
      <c r="W253" s="39"/>
      <c r="X253" s="39"/>
      <c r="Y253" s="39"/>
      <c r="Z253" s="39"/>
      <c r="AA253" s="39"/>
      <c r="AB253" s="39"/>
      <c r="AC253" s="39"/>
      <c r="AD253" s="39"/>
      <c r="AE253" s="39"/>
      <c r="AT253" s="18" t="s">
        <v>417</v>
      </c>
      <c r="AU253" s="18" t="s">
        <v>81</v>
      </c>
    </row>
    <row r="254" spans="1:65" s="2" customFormat="1" ht="16.5" customHeight="1">
      <c r="A254" s="39"/>
      <c r="B254" s="40"/>
      <c r="C254" s="213" t="s">
        <v>503</v>
      </c>
      <c r="D254" s="213" t="s">
        <v>147</v>
      </c>
      <c r="E254" s="214" t="s">
        <v>1387</v>
      </c>
      <c r="F254" s="215" t="s">
        <v>1388</v>
      </c>
      <c r="G254" s="216" t="s">
        <v>382</v>
      </c>
      <c r="H254" s="217">
        <v>9</v>
      </c>
      <c r="I254" s="218"/>
      <c r="J254" s="219">
        <f>ROUND(I254*H254,2)</f>
        <v>0</v>
      </c>
      <c r="K254" s="215" t="s">
        <v>19</v>
      </c>
      <c r="L254" s="45"/>
      <c r="M254" s="220" t="s">
        <v>19</v>
      </c>
      <c r="N254" s="221" t="s">
        <v>42</v>
      </c>
      <c r="O254" s="85"/>
      <c r="P254" s="222">
        <f>O254*H254</f>
        <v>0</v>
      </c>
      <c r="Q254" s="222">
        <v>0</v>
      </c>
      <c r="R254" s="222">
        <f>Q254*H254</f>
        <v>0</v>
      </c>
      <c r="S254" s="222">
        <v>0</v>
      </c>
      <c r="T254" s="223">
        <f>S254*H254</f>
        <v>0</v>
      </c>
      <c r="U254" s="39"/>
      <c r="V254" s="39"/>
      <c r="W254" s="39"/>
      <c r="X254" s="39"/>
      <c r="Y254" s="39"/>
      <c r="Z254" s="39"/>
      <c r="AA254" s="39"/>
      <c r="AB254" s="39"/>
      <c r="AC254" s="39"/>
      <c r="AD254" s="39"/>
      <c r="AE254" s="39"/>
      <c r="AR254" s="224" t="s">
        <v>152</v>
      </c>
      <c r="AT254" s="224" t="s">
        <v>147</v>
      </c>
      <c r="AU254" s="224" t="s">
        <v>81</v>
      </c>
      <c r="AY254" s="18" t="s">
        <v>144</v>
      </c>
      <c r="BE254" s="225">
        <f>IF(N254="základní",J254,0)</f>
        <v>0</v>
      </c>
      <c r="BF254" s="225">
        <f>IF(N254="snížená",J254,0)</f>
        <v>0</v>
      </c>
      <c r="BG254" s="225">
        <f>IF(N254="zákl. přenesená",J254,0)</f>
        <v>0</v>
      </c>
      <c r="BH254" s="225">
        <f>IF(N254="sníž. přenesená",J254,0)</f>
        <v>0</v>
      </c>
      <c r="BI254" s="225">
        <f>IF(N254="nulová",J254,0)</f>
        <v>0</v>
      </c>
      <c r="BJ254" s="18" t="s">
        <v>79</v>
      </c>
      <c r="BK254" s="225">
        <f>ROUND(I254*H254,2)</f>
        <v>0</v>
      </c>
      <c r="BL254" s="18" t="s">
        <v>152</v>
      </c>
      <c r="BM254" s="224" t="s">
        <v>1389</v>
      </c>
    </row>
    <row r="255" spans="1:47" s="2" customFormat="1" ht="12">
      <c r="A255" s="39"/>
      <c r="B255" s="40"/>
      <c r="C255" s="41"/>
      <c r="D255" s="233" t="s">
        <v>417</v>
      </c>
      <c r="E255" s="41"/>
      <c r="F255" s="277" t="s">
        <v>1390</v>
      </c>
      <c r="G255" s="41"/>
      <c r="H255" s="41"/>
      <c r="I255" s="228"/>
      <c r="J255" s="41"/>
      <c r="K255" s="41"/>
      <c r="L255" s="45"/>
      <c r="M255" s="229"/>
      <c r="N255" s="230"/>
      <c r="O255" s="85"/>
      <c r="P255" s="85"/>
      <c r="Q255" s="85"/>
      <c r="R255" s="85"/>
      <c r="S255" s="85"/>
      <c r="T255" s="86"/>
      <c r="U255" s="39"/>
      <c r="V255" s="39"/>
      <c r="W255" s="39"/>
      <c r="X255" s="39"/>
      <c r="Y255" s="39"/>
      <c r="Z255" s="39"/>
      <c r="AA255" s="39"/>
      <c r="AB255" s="39"/>
      <c r="AC255" s="39"/>
      <c r="AD255" s="39"/>
      <c r="AE255" s="39"/>
      <c r="AT255" s="18" t="s">
        <v>417</v>
      </c>
      <c r="AU255" s="18" t="s">
        <v>81</v>
      </c>
    </row>
    <row r="256" spans="1:65" s="2" customFormat="1" ht="16.5" customHeight="1">
      <c r="A256" s="39"/>
      <c r="B256" s="40"/>
      <c r="C256" s="213" t="s">
        <v>1391</v>
      </c>
      <c r="D256" s="213" t="s">
        <v>147</v>
      </c>
      <c r="E256" s="214" t="s">
        <v>1392</v>
      </c>
      <c r="F256" s="215" t="s">
        <v>1393</v>
      </c>
      <c r="G256" s="216" t="s">
        <v>382</v>
      </c>
      <c r="H256" s="217">
        <v>1</v>
      </c>
      <c r="I256" s="218"/>
      <c r="J256" s="219">
        <f>ROUND(I256*H256,2)</f>
        <v>0</v>
      </c>
      <c r="K256" s="215" t="s">
        <v>19</v>
      </c>
      <c r="L256" s="45"/>
      <c r="M256" s="220" t="s">
        <v>19</v>
      </c>
      <c r="N256" s="221" t="s">
        <v>42</v>
      </c>
      <c r="O256" s="85"/>
      <c r="P256" s="222">
        <f>O256*H256</f>
        <v>0</v>
      </c>
      <c r="Q256" s="222">
        <v>0</v>
      </c>
      <c r="R256" s="222">
        <f>Q256*H256</f>
        <v>0</v>
      </c>
      <c r="S256" s="222">
        <v>0</v>
      </c>
      <c r="T256" s="223">
        <f>S256*H256</f>
        <v>0</v>
      </c>
      <c r="U256" s="39"/>
      <c r="V256" s="39"/>
      <c r="W256" s="39"/>
      <c r="X256" s="39"/>
      <c r="Y256" s="39"/>
      <c r="Z256" s="39"/>
      <c r="AA256" s="39"/>
      <c r="AB256" s="39"/>
      <c r="AC256" s="39"/>
      <c r="AD256" s="39"/>
      <c r="AE256" s="39"/>
      <c r="AR256" s="224" t="s">
        <v>152</v>
      </c>
      <c r="AT256" s="224" t="s">
        <v>147</v>
      </c>
      <c r="AU256" s="224" t="s">
        <v>81</v>
      </c>
      <c r="AY256" s="18" t="s">
        <v>144</v>
      </c>
      <c r="BE256" s="225">
        <f>IF(N256="základní",J256,0)</f>
        <v>0</v>
      </c>
      <c r="BF256" s="225">
        <f>IF(N256="snížená",J256,0)</f>
        <v>0</v>
      </c>
      <c r="BG256" s="225">
        <f>IF(N256="zákl. přenesená",J256,0)</f>
        <v>0</v>
      </c>
      <c r="BH256" s="225">
        <f>IF(N256="sníž. přenesená",J256,0)</f>
        <v>0</v>
      </c>
      <c r="BI256" s="225">
        <f>IF(N256="nulová",J256,0)</f>
        <v>0</v>
      </c>
      <c r="BJ256" s="18" t="s">
        <v>79</v>
      </c>
      <c r="BK256" s="225">
        <f>ROUND(I256*H256,2)</f>
        <v>0</v>
      </c>
      <c r="BL256" s="18" t="s">
        <v>152</v>
      </c>
      <c r="BM256" s="224" t="s">
        <v>1394</v>
      </c>
    </row>
    <row r="257" spans="1:65" s="2" customFormat="1" ht="16.5" customHeight="1">
      <c r="A257" s="39"/>
      <c r="B257" s="40"/>
      <c r="C257" s="213" t="s">
        <v>507</v>
      </c>
      <c r="D257" s="213" t="s">
        <v>147</v>
      </c>
      <c r="E257" s="214" t="s">
        <v>1395</v>
      </c>
      <c r="F257" s="215" t="s">
        <v>1194</v>
      </c>
      <c r="G257" s="216" t="s">
        <v>150</v>
      </c>
      <c r="H257" s="217">
        <v>39</v>
      </c>
      <c r="I257" s="218"/>
      <c r="J257" s="219">
        <f>ROUND(I257*H257,2)</f>
        <v>0</v>
      </c>
      <c r="K257" s="215" t="s">
        <v>19</v>
      </c>
      <c r="L257" s="45"/>
      <c r="M257" s="220" t="s">
        <v>19</v>
      </c>
      <c r="N257" s="221" t="s">
        <v>42</v>
      </c>
      <c r="O257" s="85"/>
      <c r="P257" s="222">
        <f>O257*H257</f>
        <v>0</v>
      </c>
      <c r="Q257" s="222">
        <v>0</v>
      </c>
      <c r="R257" s="222">
        <f>Q257*H257</f>
        <v>0</v>
      </c>
      <c r="S257" s="222">
        <v>0</v>
      </c>
      <c r="T257" s="223">
        <f>S257*H257</f>
        <v>0</v>
      </c>
      <c r="U257" s="39"/>
      <c r="V257" s="39"/>
      <c r="W257" s="39"/>
      <c r="X257" s="39"/>
      <c r="Y257" s="39"/>
      <c r="Z257" s="39"/>
      <c r="AA257" s="39"/>
      <c r="AB257" s="39"/>
      <c r="AC257" s="39"/>
      <c r="AD257" s="39"/>
      <c r="AE257" s="39"/>
      <c r="AR257" s="224" t="s">
        <v>152</v>
      </c>
      <c r="AT257" s="224" t="s">
        <v>147</v>
      </c>
      <c r="AU257" s="224" t="s">
        <v>81</v>
      </c>
      <c r="AY257" s="18" t="s">
        <v>144</v>
      </c>
      <c r="BE257" s="225">
        <f>IF(N257="základní",J257,0)</f>
        <v>0</v>
      </c>
      <c r="BF257" s="225">
        <f>IF(N257="snížená",J257,0)</f>
        <v>0</v>
      </c>
      <c r="BG257" s="225">
        <f>IF(N257="zákl. přenesená",J257,0)</f>
        <v>0</v>
      </c>
      <c r="BH257" s="225">
        <f>IF(N257="sníž. přenesená",J257,0)</f>
        <v>0</v>
      </c>
      <c r="BI257" s="225">
        <f>IF(N257="nulová",J257,0)</f>
        <v>0</v>
      </c>
      <c r="BJ257" s="18" t="s">
        <v>79</v>
      </c>
      <c r="BK257" s="225">
        <f>ROUND(I257*H257,2)</f>
        <v>0</v>
      </c>
      <c r="BL257" s="18" t="s">
        <v>152</v>
      </c>
      <c r="BM257" s="224" t="s">
        <v>1396</v>
      </c>
    </row>
    <row r="258" spans="1:65" s="2" customFormat="1" ht="16.5" customHeight="1">
      <c r="A258" s="39"/>
      <c r="B258" s="40"/>
      <c r="C258" s="213" t="s">
        <v>1397</v>
      </c>
      <c r="D258" s="213" t="s">
        <v>147</v>
      </c>
      <c r="E258" s="214" t="s">
        <v>1398</v>
      </c>
      <c r="F258" s="215" t="s">
        <v>1196</v>
      </c>
      <c r="G258" s="216" t="s">
        <v>150</v>
      </c>
      <c r="H258" s="217">
        <v>72</v>
      </c>
      <c r="I258" s="218"/>
      <c r="J258" s="219">
        <f>ROUND(I258*H258,2)</f>
        <v>0</v>
      </c>
      <c r="K258" s="215" t="s">
        <v>19</v>
      </c>
      <c r="L258" s="45"/>
      <c r="M258" s="220" t="s">
        <v>19</v>
      </c>
      <c r="N258" s="221" t="s">
        <v>42</v>
      </c>
      <c r="O258" s="85"/>
      <c r="P258" s="222">
        <f>O258*H258</f>
        <v>0</v>
      </c>
      <c r="Q258" s="222">
        <v>0</v>
      </c>
      <c r="R258" s="222">
        <f>Q258*H258</f>
        <v>0</v>
      </c>
      <c r="S258" s="222">
        <v>0</v>
      </c>
      <c r="T258" s="223">
        <f>S258*H258</f>
        <v>0</v>
      </c>
      <c r="U258" s="39"/>
      <c r="V258" s="39"/>
      <c r="W258" s="39"/>
      <c r="X258" s="39"/>
      <c r="Y258" s="39"/>
      <c r="Z258" s="39"/>
      <c r="AA258" s="39"/>
      <c r="AB258" s="39"/>
      <c r="AC258" s="39"/>
      <c r="AD258" s="39"/>
      <c r="AE258" s="39"/>
      <c r="AR258" s="224" t="s">
        <v>152</v>
      </c>
      <c r="AT258" s="224" t="s">
        <v>147</v>
      </c>
      <c r="AU258" s="224" t="s">
        <v>81</v>
      </c>
      <c r="AY258" s="18" t="s">
        <v>144</v>
      </c>
      <c r="BE258" s="225">
        <f>IF(N258="základní",J258,0)</f>
        <v>0</v>
      </c>
      <c r="BF258" s="225">
        <f>IF(N258="snížená",J258,0)</f>
        <v>0</v>
      </c>
      <c r="BG258" s="225">
        <f>IF(N258="zákl. přenesená",J258,0)</f>
        <v>0</v>
      </c>
      <c r="BH258" s="225">
        <f>IF(N258="sníž. přenesená",J258,0)</f>
        <v>0</v>
      </c>
      <c r="BI258" s="225">
        <f>IF(N258="nulová",J258,0)</f>
        <v>0</v>
      </c>
      <c r="BJ258" s="18" t="s">
        <v>79</v>
      </c>
      <c r="BK258" s="225">
        <f>ROUND(I258*H258,2)</f>
        <v>0</v>
      </c>
      <c r="BL258" s="18" t="s">
        <v>152</v>
      </c>
      <c r="BM258" s="224" t="s">
        <v>1399</v>
      </c>
    </row>
    <row r="259" spans="1:47" s="2" customFormat="1" ht="12">
      <c r="A259" s="39"/>
      <c r="B259" s="40"/>
      <c r="C259" s="41"/>
      <c r="D259" s="233" t="s">
        <v>417</v>
      </c>
      <c r="E259" s="41"/>
      <c r="F259" s="277" t="s">
        <v>1197</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417</v>
      </c>
      <c r="AU259" s="18" t="s">
        <v>81</v>
      </c>
    </row>
    <row r="260" spans="1:65" s="2" customFormat="1" ht="16.5" customHeight="1">
      <c r="A260" s="39"/>
      <c r="B260" s="40"/>
      <c r="C260" s="213" t="s">
        <v>511</v>
      </c>
      <c r="D260" s="213" t="s">
        <v>147</v>
      </c>
      <c r="E260" s="214" t="s">
        <v>1400</v>
      </c>
      <c r="F260" s="215" t="s">
        <v>1401</v>
      </c>
      <c r="G260" s="216" t="s">
        <v>369</v>
      </c>
      <c r="H260" s="217">
        <v>50</v>
      </c>
      <c r="I260" s="218"/>
      <c r="J260" s="219">
        <f>ROUND(I260*H260,2)</f>
        <v>0</v>
      </c>
      <c r="K260" s="215" t="s">
        <v>19</v>
      </c>
      <c r="L260" s="45"/>
      <c r="M260" s="220" t="s">
        <v>19</v>
      </c>
      <c r="N260" s="221" t="s">
        <v>42</v>
      </c>
      <c r="O260" s="85"/>
      <c r="P260" s="222">
        <f>O260*H260</f>
        <v>0</v>
      </c>
      <c r="Q260" s="222">
        <v>0</v>
      </c>
      <c r="R260" s="222">
        <f>Q260*H260</f>
        <v>0</v>
      </c>
      <c r="S260" s="222">
        <v>0</v>
      </c>
      <c r="T260" s="223">
        <f>S260*H260</f>
        <v>0</v>
      </c>
      <c r="U260" s="39"/>
      <c r="V260" s="39"/>
      <c r="W260" s="39"/>
      <c r="X260" s="39"/>
      <c r="Y260" s="39"/>
      <c r="Z260" s="39"/>
      <c r="AA260" s="39"/>
      <c r="AB260" s="39"/>
      <c r="AC260" s="39"/>
      <c r="AD260" s="39"/>
      <c r="AE260" s="39"/>
      <c r="AR260" s="224" t="s">
        <v>152</v>
      </c>
      <c r="AT260" s="224" t="s">
        <v>147</v>
      </c>
      <c r="AU260" s="224" t="s">
        <v>81</v>
      </c>
      <c r="AY260" s="18" t="s">
        <v>144</v>
      </c>
      <c r="BE260" s="225">
        <f>IF(N260="základní",J260,0)</f>
        <v>0</v>
      </c>
      <c r="BF260" s="225">
        <f>IF(N260="snížená",J260,0)</f>
        <v>0</v>
      </c>
      <c r="BG260" s="225">
        <f>IF(N260="zákl. přenesená",J260,0)</f>
        <v>0</v>
      </c>
      <c r="BH260" s="225">
        <f>IF(N260="sníž. přenesená",J260,0)</f>
        <v>0</v>
      </c>
      <c r="BI260" s="225">
        <f>IF(N260="nulová",J260,0)</f>
        <v>0</v>
      </c>
      <c r="BJ260" s="18" t="s">
        <v>79</v>
      </c>
      <c r="BK260" s="225">
        <f>ROUND(I260*H260,2)</f>
        <v>0</v>
      </c>
      <c r="BL260" s="18" t="s">
        <v>152</v>
      </c>
      <c r="BM260" s="224" t="s">
        <v>1402</v>
      </c>
    </row>
    <row r="261" spans="1:65" s="2" customFormat="1" ht="21.75" customHeight="1">
      <c r="A261" s="39"/>
      <c r="B261" s="40"/>
      <c r="C261" s="213" t="s">
        <v>1403</v>
      </c>
      <c r="D261" s="213" t="s">
        <v>147</v>
      </c>
      <c r="E261" s="214" t="s">
        <v>1404</v>
      </c>
      <c r="F261" s="215" t="s">
        <v>1344</v>
      </c>
      <c r="G261" s="216" t="s">
        <v>150</v>
      </c>
      <c r="H261" s="217">
        <v>7</v>
      </c>
      <c r="I261" s="218"/>
      <c r="J261" s="219">
        <f>ROUND(I261*H261,2)</f>
        <v>0</v>
      </c>
      <c r="K261" s="215" t="s">
        <v>19</v>
      </c>
      <c r="L261" s="45"/>
      <c r="M261" s="220" t="s">
        <v>19</v>
      </c>
      <c r="N261" s="221" t="s">
        <v>42</v>
      </c>
      <c r="O261" s="85"/>
      <c r="P261" s="222">
        <f>O261*H261</f>
        <v>0</v>
      </c>
      <c r="Q261" s="222">
        <v>0</v>
      </c>
      <c r="R261" s="222">
        <f>Q261*H261</f>
        <v>0</v>
      </c>
      <c r="S261" s="222">
        <v>0</v>
      </c>
      <c r="T261" s="223">
        <f>S261*H261</f>
        <v>0</v>
      </c>
      <c r="U261" s="39"/>
      <c r="V261" s="39"/>
      <c r="W261" s="39"/>
      <c r="X261" s="39"/>
      <c r="Y261" s="39"/>
      <c r="Z261" s="39"/>
      <c r="AA261" s="39"/>
      <c r="AB261" s="39"/>
      <c r="AC261" s="39"/>
      <c r="AD261" s="39"/>
      <c r="AE261" s="39"/>
      <c r="AR261" s="224" t="s">
        <v>152</v>
      </c>
      <c r="AT261" s="224" t="s">
        <v>147</v>
      </c>
      <c r="AU261" s="224" t="s">
        <v>81</v>
      </c>
      <c r="AY261" s="18" t="s">
        <v>144</v>
      </c>
      <c r="BE261" s="225">
        <f>IF(N261="základní",J261,0)</f>
        <v>0</v>
      </c>
      <c r="BF261" s="225">
        <f>IF(N261="snížená",J261,0)</f>
        <v>0</v>
      </c>
      <c r="BG261" s="225">
        <f>IF(N261="zákl. přenesená",J261,0)</f>
        <v>0</v>
      </c>
      <c r="BH261" s="225">
        <f>IF(N261="sníž. přenesená",J261,0)</f>
        <v>0</v>
      </c>
      <c r="BI261" s="225">
        <f>IF(N261="nulová",J261,0)</f>
        <v>0</v>
      </c>
      <c r="BJ261" s="18" t="s">
        <v>79</v>
      </c>
      <c r="BK261" s="225">
        <f>ROUND(I261*H261,2)</f>
        <v>0</v>
      </c>
      <c r="BL261" s="18" t="s">
        <v>152</v>
      </c>
      <c r="BM261" s="224" t="s">
        <v>1405</v>
      </c>
    </row>
    <row r="262" spans="1:65" s="2" customFormat="1" ht="16.5" customHeight="1">
      <c r="A262" s="39"/>
      <c r="B262" s="40"/>
      <c r="C262" s="213" t="s">
        <v>514</v>
      </c>
      <c r="D262" s="213" t="s">
        <v>147</v>
      </c>
      <c r="E262" s="214" t="s">
        <v>1406</v>
      </c>
      <c r="F262" s="215" t="s">
        <v>1407</v>
      </c>
      <c r="G262" s="216" t="s">
        <v>150</v>
      </c>
      <c r="H262" s="217">
        <v>115</v>
      </c>
      <c r="I262" s="218"/>
      <c r="J262" s="219">
        <f>ROUND(I262*H262,2)</f>
        <v>0</v>
      </c>
      <c r="K262" s="215" t="s">
        <v>19</v>
      </c>
      <c r="L262" s="45"/>
      <c r="M262" s="220" t="s">
        <v>19</v>
      </c>
      <c r="N262" s="221" t="s">
        <v>42</v>
      </c>
      <c r="O262" s="85"/>
      <c r="P262" s="222">
        <f>O262*H262</f>
        <v>0</v>
      </c>
      <c r="Q262" s="222">
        <v>0</v>
      </c>
      <c r="R262" s="222">
        <f>Q262*H262</f>
        <v>0</v>
      </c>
      <c r="S262" s="222">
        <v>0</v>
      </c>
      <c r="T262" s="223">
        <f>S262*H262</f>
        <v>0</v>
      </c>
      <c r="U262" s="39"/>
      <c r="V262" s="39"/>
      <c r="W262" s="39"/>
      <c r="X262" s="39"/>
      <c r="Y262" s="39"/>
      <c r="Z262" s="39"/>
      <c r="AA262" s="39"/>
      <c r="AB262" s="39"/>
      <c r="AC262" s="39"/>
      <c r="AD262" s="39"/>
      <c r="AE262" s="39"/>
      <c r="AR262" s="224" t="s">
        <v>152</v>
      </c>
      <c r="AT262" s="224" t="s">
        <v>147</v>
      </c>
      <c r="AU262" s="224" t="s">
        <v>81</v>
      </c>
      <c r="AY262" s="18" t="s">
        <v>144</v>
      </c>
      <c r="BE262" s="225">
        <f>IF(N262="základní",J262,0)</f>
        <v>0</v>
      </c>
      <c r="BF262" s="225">
        <f>IF(N262="snížená",J262,0)</f>
        <v>0</v>
      </c>
      <c r="BG262" s="225">
        <f>IF(N262="zákl. přenesená",J262,0)</f>
        <v>0</v>
      </c>
      <c r="BH262" s="225">
        <f>IF(N262="sníž. přenesená",J262,0)</f>
        <v>0</v>
      </c>
      <c r="BI262" s="225">
        <f>IF(N262="nulová",J262,0)</f>
        <v>0</v>
      </c>
      <c r="BJ262" s="18" t="s">
        <v>79</v>
      </c>
      <c r="BK262" s="225">
        <f>ROUND(I262*H262,2)</f>
        <v>0</v>
      </c>
      <c r="BL262" s="18" t="s">
        <v>152</v>
      </c>
      <c r="BM262" s="224" t="s">
        <v>1408</v>
      </c>
    </row>
    <row r="263" spans="1:65" s="2" customFormat="1" ht="16.5" customHeight="1">
      <c r="A263" s="39"/>
      <c r="B263" s="40"/>
      <c r="C263" s="264" t="s">
        <v>1409</v>
      </c>
      <c r="D263" s="264" t="s">
        <v>298</v>
      </c>
      <c r="E263" s="265" t="s">
        <v>1410</v>
      </c>
      <c r="F263" s="266" t="s">
        <v>1205</v>
      </c>
      <c r="G263" s="267" t="s">
        <v>528</v>
      </c>
      <c r="H263" s="268">
        <v>180</v>
      </c>
      <c r="I263" s="269"/>
      <c r="J263" s="270">
        <f>ROUND(I263*H263,2)</f>
        <v>0</v>
      </c>
      <c r="K263" s="266" t="s">
        <v>19</v>
      </c>
      <c r="L263" s="271"/>
      <c r="M263" s="272" t="s">
        <v>19</v>
      </c>
      <c r="N263" s="273" t="s">
        <v>42</v>
      </c>
      <c r="O263" s="85"/>
      <c r="P263" s="222">
        <f>O263*H263</f>
        <v>0</v>
      </c>
      <c r="Q263" s="222">
        <v>0</v>
      </c>
      <c r="R263" s="222">
        <f>Q263*H263</f>
        <v>0</v>
      </c>
      <c r="S263" s="222">
        <v>0</v>
      </c>
      <c r="T263" s="223">
        <f>S263*H263</f>
        <v>0</v>
      </c>
      <c r="U263" s="39"/>
      <c r="V263" s="39"/>
      <c r="W263" s="39"/>
      <c r="X263" s="39"/>
      <c r="Y263" s="39"/>
      <c r="Z263" s="39"/>
      <c r="AA263" s="39"/>
      <c r="AB263" s="39"/>
      <c r="AC263" s="39"/>
      <c r="AD263" s="39"/>
      <c r="AE263" s="39"/>
      <c r="AR263" s="224" t="s">
        <v>210</v>
      </c>
      <c r="AT263" s="224" t="s">
        <v>298</v>
      </c>
      <c r="AU263" s="224" t="s">
        <v>81</v>
      </c>
      <c r="AY263" s="18" t="s">
        <v>144</v>
      </c>
      <c r="BE263" s="225">
        <f>IF(N263="základní",J263,0)</f>
        <v>0</v>
      </c>
      <c r="BF263" s="225">
        <f>IF(N263="snížená",J263,0)</f>
        <v>0</v>
      </c>
      <c r="BG263" s="225">
        <f>IF(N263="zákl. přenesená",J263,0)</f>
        <v>0</v>
      </c>
      <c r="BH263" s="225">
        <f>IF(N263="sníž. přenesená",J263,0)</f>
        <v>0</v>
      </c>
      <c r="BI263" s="225">
        <f>IF(N263="nulová",J263,0)</f>
        <v>0</v>
      </c>
      <c r="BJ263" s="18" t="s">
        <v>79</v>
      </c>
      <c r="BK263" s="225">
        <f>ROUND(I263*H263,2)</f>
        <v>0</v>
      </c>
      <c r="BL263" s="18" t="s">
        <v>152</v>
      </c>
      <c r="BM263" s="224" t="s">
        <v>1411</v>
      </c>
    </row>
    <row r="264" spans="1:63" s="12" customFormat="1" ht="22.8" customHeight="1">
      <c r="A264" s="12"/>
      <c r="B264" s="197"/>
      <c r="C264" s="198"/>
      <c r="D264" s="199" t="s">
        <v>70</v>
      </c>
      <c r="E264" s="211" t="s">
        <v>1412</v>
      </c>
      <c r="F264" s="211" t="s">
        <v>1413</v>
      </c>
      <c r="G264" s="198"/>
      <c r="H264" s="198"/>
      <c r="I264" s="201"/>
      <c r="J264" s="212">
        <f>BK264</f>
        <v>0</v>
      </c>
      <c r="K264" s="198"/>
      <c r="L264" s="203"/>
      <c r="M264" s="204"/>
      <c r="N264" s="205"/>
      <c r="O264" s="205"/>
      <c r="P264" s="206">
        <f>SUM(P265:P270)</f>
        <v>0</v>
      </c>
      <c r="Q264" s="205"/>
      <c r="R264" s="206">
        <f>SUM(R265:R270)</f>
        <v>0</v>
      </c>
      <c r="S264" s="205"/>
      <c r="T264" s="207">
        <f>SUM(T265:T270)</f>
        <v>0</v>
      </c>
      <c r="U264" s="12"/>
      <c r="V264" s="12"/>
      <c r="W264" s="12"/>
      <c r="X264" s="12"/>
      <c r="Y264" s="12"/>
      <c r="Z264" s="12"/>
      <c r="AA264" s="12"/>
      <c r="AB264" s="12"/>
      <c r="AC264" s="12"/>
      <c r="AD264" s="12"/>
      <c r="AE264" s="12"/>
      <c r="AR264" s="208" t="s">
        <v>79</v>
      </c>
      <c r="AT264" s="209" t="s">
        <v>70</v>
      </c>
      <c r="AU264" s="209" t="s">
        <v>79</v>
      </c>
      <c r="AY264" s="208" t="s">
        <v>144</v>
      </c>
      <c r="BK264" s="210">
        <f>SUM(BK265:BK270)</f>
        <v>0</v>
      </c>
    </row>
    <row r="265" spans="1:65" s="2" customFormat="1" ht="16.5" customHeight="1">
      <c r="A265" s="39"/>
      <c r="B265" s="40"/>
      <c r="C265" s="213" t="s">
        <v>518</v>
      </c>
      <c r="D265" s="213" t="s">
        <v>147</v>
      </c>
      <c r="E265" s="214" t="s">
        <v>1414</v>
      </c>
      <c r="F265" s="215" t="s">
        <v>1151</v>
      </c>
      <c r="G265" s="216" t="s">
        <v>1120</v>
      </c>
      <c r="H265" s="217">
        <v>1</v>
      </c>
      <c r="I265" s="218"/>
      <c r="J265" s="219">
        <f>ROUND(I265*H265,2)</f>
        <v>0</v>
      </c>
      <c r="K265" s="215" t="s">
        <v>19</v>
      </c>
      <c r="L265" s="45"/>
      <c r="M265" s="220" t="s">
        <v>19</v>
      </c>
      <c r="N265" s="221" t="s">
        <v>42</v>
      </c>
      <c r="O265" s="85"/>
      <c r="P265" s="222">
        <f>O265*H265</f>
        <v>0</v>
      </c>
      <c r="Q265" s="222">
        <v>0</v>
      </c>
      <c r="R265" s="222">
        <f>Q265*H265</f>
        <v>0</v>
      </c>
      <c r="S265" s="222">
        <v>0</v>
      </c>
      <c r="T265" s="223">
        <f>S265*H265</f>
        <v>0</v>
      </c>
      <c r="U265" s="39"/>
      <c r="V265" s="39"/>
      <c r="W265" s="39"/>
      <c r="X265" s="39"/>
      <c r="Y265" s="39"/>
      <c r="Z265" s="39"/>
      <c r="AA265" s="39"/>
      <c r="AB265" s="39"/>
      <c r="AC265" s="39"/>
      <c r="AD265" s="39"/>
      <c r="AE265" s="39"/>
      <c r="AR265" s="224" t="s">
        <v>152</v>
      </c>
      <c r="AT265" s="224" t="s">
        <v>147</v>
      </c>
      <c r="AU265" s="224" t="s">
        <v>81</v>
      </c>
      <c r="AY265" s="18" t="s">
        <v>144</v>
      </c>
      <c r="BE265" s="225">
        <f>IF(N265="základní",J265,0)</f>
        <v>0</v>
      </c>
      <c r="BF265" s="225">
        <f>IF(N265="snížená",J265,0)</f>
        <v>0</v>
      </c>
      <c r="BG265" s="225">
        <f>IF(N265="zákl. přenesená",J265,0)</f>
        <v>0</v>
      </c>
      <c r="BH265" s="225">
        <f>IF(N265="sníž. přenesená",J265,0)</f>
        <v>0</v>
      </c>
      <c r="BI265" s="225">
        <f>IF(N265="nulová",J265,0)</f>
        <v>0</v>
      </c>
      <c r="BJ265" s="18" t="s">
        <v>79</v>
      </c>
      <c r="BK265" s="225">
        <f>ROUND(I265*H265,2)</f>
        <v>0</v>
      </c>
      <c r="BL265" s="18" t="s">
        <v>152</v>
      </c>
      <c r="BM265" s="224" t="s">
        <v>1415</v>
      </c>
    </row>
    <row r="266" spans="1:47" s="2" customFormat="1" ht="12">
      <c r="A266" s="39"/>
      <c r="B266" s="40"/>
      <c r="C266" s="41"/>
      <c r="D266" s="233" t="s">
        <v>417</v>
      </c>
      <c r="E266" s="41"/>
      <c r="F266" s="277" t="s">
        <v>1165</v>
      </c>
      <c r="G266" s="41"/>
      <c r="H266" s="41"/>
      <c r="I266" s="228"/>
      <c r="J266" s="41"/>
      <c r="K266" s="41"/>
      <c r="L266" s="45"/>
      <c r="M266" s="229"/>
      <c r="N266" s="230"/>
      <c r="O266" s="85"/>
      <c r="P266" s="85"/>
      <c r="Q266" s="85"/>
      <c r="R266" s="85"/>
      <c r="S266" s="85"/>
      <c r="T266" s="86"/>
      <c r="U266" s="39"/>
      <c r="V266" s="39"/>
      <c r="W266" s="39"/>
      <c r="X266" s="39"/>
      <c r="Y266" s="39"/>
      <c r="Z266" s="39"/>
      <c r="AA266" s="39"/>
      <c r="AB266" s="39"/>
      <c r="AC266" s="39"/>
      <c r="AD266" s="39"/>
      <c r="AE266" s="39"/>
      <c r="AT266" s="18" t="s">
        <v>417</v>
      </c>
      <c r="AU266" s="18" t="s">
        <v>81</v>
      </c>
    </row>
    <row r="267" spans="1:65" s="2" customFormat="1" ht="16.5" customHeight="1">
      <c r="A267" s="39"/>
      <c r="B267" s="40"/>
      <c r="C267" s="213" t="s">
        <v>1416</v>
      </c>
      <c r="D267" s="213" t="s">
        <v>147</v>
      </c>
      <c r="E267" s="214" t="s">
        <v>1417</v>
      </c>
      <c r="F267" s="215" t="s">
        <v>1194</v>
      </c>
      <c r="G267" s="216" t="s">
        <v>150</v>
      </c>
      <c r="H267" s="217">
        <v>10</v>
      </c>
      <c r="I267" s="218"/>
      <c r="J267" s="219">
        <f>ROUND(I267*H267,2)</f>
        <v>0</v>
      </c>
      <c r="K267" s="215" t="s">
        <v>19</v>
      </c>
      <c r="L267" s="45"/>
      <c r="M267" s="220" t="s">
        <v>19</v>
      </c>
      <c r="N267" s="221" t="s">
        <v>42</v>
      </c>
      <c r="O267" s="85"/>
      <c r="P267" s="222">
        <f>O267*H267</f>
        <v>0</v>
      </c>
      <c r="Q267" s="222">
        <v>0</v>
      </c>
      <c r="R267" s="222">
        <f>Q267*H267</f>
        <v>0</v>
      </c>
      <c r="S267" s="222">
        <v>0</v>
      </c>
      <c r="T267" s="223">
        <f>S267*H267</f>
        <v>0</v>
      </c>
      <c r="U267" s="39"/>
      <c r="V267" s="39"/>
      <c r="W267" s="39"/>
      <c r="X267" s="39"/>
      <c r="Y267" s="39"/>
      <c r="Z267" s="39"/>
      <c r="AA267" s="39"/>
      <c r="AB267" s="39"/>
      <c r="AC267" s="39"/>
      <c r="AD267" s="39"/>
      <c r="AE267" s="39"/>
      <c r="AR267" s="224" t="s">
        <v>152</v>
      </c>
      <c r="AT267" s="224" t="s">
        <v>147</v>
      </c>
      <c r="AU267" s="224" t="s">
        <v>81</v>
      </c>
      <c r="AY267" s="18" t="s">
        <v>144</v>
      </c>
      <c r="BE267" s="225">
        <f>IF(N267="základní",J267,0)</f>
        <v>0</v>
      </c>
      <c r="BF267" s="225">
        <f>IF(N267="snížená",J267,0)</f>
        <v>0</v>
      </c>
      <c r="BG267" s="225">
        <f>IF(N267="zákl. přenesená",J267,0)</f>
        <v>0</v>
      </c>
      <c r="BH267" s="225">
        <f>IF(N267="sníž. přenesená",J267,0)</f>
        <v>0</v>
      </c>
      <c r="BI267" s="225">
        <f>IF(N267="nulová",J267,0)</f>
        <v>0</v>
      </c>
      <c r="BJ267" s="18" t="s">
        <v>79</v>
      </c>
      <c r="BK267" s="225">
        <f>ROUND(I267*H267,2)</f>
        <v>0</v>
      </c>
      <c r="BL267" s="18" t="s">
        <v>152</v>
      </c>
      <c r="BM267" s="224" t="s">
        <v>1418</v>
      </c>
    </row>
    <row r="268" spans="1:65" s="2" customFormat="1" ht="16.5" customHeight="1">
      <c r="A268" s="39"/>
      <c r="B268" s="40"/>
      <c r="C268" s="213" t="s">
        <v>521</v>
      </c>
      <c r="D268" s="213" t="s">
        <v>147</v>
      </c>
      <c r="E268" s="214" t="s">
        <v>1419</v>
      </c>
      <c r="F268" s="215" t="s">
        <v>1196</v>
      </c>
      <c r="G268" s="216" t="s">
        <v>150</v>
      </c>
      <c r="H268" s="217">
        <v>11</v>
      </c>
      <c r="I268" s="218"/>
      <c r="J268" s="219">
        <f>ROUND(I268*H268,2)</f>
        <v>0</v>
      </c>
      <c r="K268" s="215" t="s">
        <v>19</v>
      </c>
      <c r="L268" s="45"/>
      <c r="M268" s="220" t="s">
        <v>19</v>
      </c>
      <c r="N268" s="221" t="s">
        <v>42</v>
      </c>
      <c r="O268" s="85"/>
      <c r="P268" s="222">
        <f>O268*H268</f>
        <v>0</v>
      </c>
      <c r="Q268" s="222">
        <v>0</v>
      </c>
      <c r="R268" s="222">
        <f>Q268*H268</f>
        <v>0</v>
      </c>
      <c r="S268" s="222">
        <v>0</v>
      </c>
      <c r="T268" s="223">
        <f>S268*H268</f>
        <v>0</v>
      </c>
      <c r="U268" s="39"/>
      <c r="V268" s="39"/>
      <c r="W268" s="39"/>
      <c r="X268" s="39"/>
      <c r="Y268" s="39"/>
      <c r="Z268" s="39"/>
      <c r="AA268" s="39"/>
      <c r="AB268" s="39"/>
      <c r="AC268" s="39"/>
      <c r="AD268" s="39"/>
      <c r="AE268" s="39"/>
      <c r="AR268" s="224" t="s">
        <v>152</v>
      </c>
      <c r="AT268" s="224" t="s">
        <v>147</v>
      </c>
      <c r="AU268" s="224" t="s">
        <v>81</v>
      </c>
      <c r="AY268" s="18" t="s">
        <v>144</v>
      </c>
      <c r="BE268" s="225">
        <f>IF(N268="základní",J268,0)</f>
        <v>0</v>
      </c>
      <c r="BF268" s="225">
        <f>IF(N268="snížená",J268,0)</f>
        <v>0</v>
      </c>
      <c r="BG268" s="225">
        <f>IF(N268="zákl. přenesená",J268,0)</f>
        <v>0</v>
      </c>
      <c r="BH268" s="225">
        <f>IF(N268="sníž. přenesená",J268,0)</f>
        <v>0</v>
      </c>
      <c r="BI268" s="225">
        <f>IF(N268="nulová",J268,0)</f>
        <v>0</v>
      </c>
      <c r="BJ268" s="18" t="s">
        <v>79</v>
      </c>
      <c r="BK268" s="225">
        <f>ROUND(I268*H268,2)</f>
        <v>0</v>
      </c>
      <c r="BL268" s="18" t="s">
        <v>152</v>
      </c>
      <c r="BM268" s="224" t="s">
        <v>1420</v>
      </c>
    </row>
    <row r="269" spans="1:47" s="2" customFormat="1" ht="12">
      <c r="A269" s="39"/>
      <c r="B269" s="40"/>
      <c r="C269" s="41"/>
      <c r="D269" s="233" t="s">
        <v>417</v>
      </c>
      <c r="E269" s="41"/>
      <c r="F269" s="277" t="s">
        <v>1197</v>
      </c>
      <c r="G269" s="41"/>
      <c r="H269" s="41"/>
      <c r="I269" s="228"/>
      <c r="J269" s="41"/>
      <c r="K269" s="41"/>
      <c r="L269" s="45"/>
      <c r="M269" s="229"/>
      <c r="N269" s="230"/>
      <c r="O269" s="85"/>
      <c r="P269" s="85"/>
      <c r="Q269" s="85"/>
      <c r="R269" s="85"/>
      <c r="S269" s="85"/>
      <c r="T269" s="86"/>
      <c r="U269" s="39"/>
      <c r="V269" s="39"/>
      <c r="W269" s="39"/>
      <c r="X269" s="39"/>
      <c r="Y269" s="39"/>
      <c r="Z269" s="39"/>
      <c r="AA269" s="39"/>
      <c r="AB269" s="39"/>
      <c r="AC269" s="39"/>
      <c r="AD269" s="39"/>
      <c r="AE269" s="39"/>
      <c r="AT269" s="18" t="s">
        <v>417</v>
      </c>
      <c r="AU269" s="18" t="s">
        <v>81</v>
      </c>
    </row>
    <row r="270" spans="1:65" s="2" customFormat="1" ht="16.5" customHeight="1">
      <c r="A270" s="39"/>
      <c r="B270" s="40"/>
      <c r="C270" s="213" t="s">
        <v>1421</v>
      </c>
      <c r="D270" s="213" t="s">
        <v>147</v>
      </c>
      <c r="E270" s="214" t="s">
        <v>1422</v>
      </c>
      <c r="F270" s="215" t="s">
        <v>1423</v>
      </c>
      <c r="G270" s="216" t="s">
        <v>150</v>
      </c>
      <c r="H270" s="217">
        <v>28</v>
      </c>
      <c r="I270" s="218"/>
      <c r="J270" s="219">
        <f>ROUND(I270*H270,2)</f>
        <v>0</v>
      </c>
      <c r="K270" s="215" t="s">
        <v>19</v>
      </c>
      <c r="L270" s="45"/>
      <c r="M270" s="220" t="s">
        <v>19</v>
      </c>
      <c r="N270" s="221" t="s">
        <v>42</v>
      </c>
      <c r="O270" s="85"/>
      <c r="P270" s="222">
        <f>O270*H270</f>
        <v>0</v>
      </c>
      <c r="Q270" s="222">
        <v>0</v>
      </c>
      <c r="R270" s="222">
        <f>Q270*H270</f>
        <v>0</v>
      </c>
      <c r="S270" s="222">
        <v>0</v>
      </c>
      <c r="T270" s="223">
        <f>S270*H270</f>
        <v>0</v>
      </c>
      <c r="U270" s="39"/>
      <c r="V270" s="39"/>
      <c r="W270" s="39"/>
      <c r="X270" s="39"/>
      <c r="Y270" s="39"/>
      <c r="Z270" s="39"/>
      <c r="AA270" s="39"/>
      <c r="AB270" s="39"/>
      <c r="AC270" s="39"/>
      <c r="AD270" s="39"/>
      <c r="AE270" s="39"/>
      <c r="AR270" s="224" t="s">
        <v>152</v>
      </c>
      <c r="AT270" s="224" t="s">
        <v>147</v>
      </c>
      <c r="AU270" s="224" t="s">
        <v>81</v>
      </c>
      <c r="AY270" s="18" t="s">
        <v>144</v>
      </c>
      <c r="BE270" s="225">
        <f>IF(N270="základní",J270,0)</f>
        <v>0</v>
      </c>
      <c r="BF270" s="225">
        <f>IF(N270="snížená",J270,0)</f>
        <v>0</v>
      </c>
      <c r="BG270" s="225">
        <f>IF(N270="zákl. přenesená",J270,0)</f>
        <v>0</v>
      </c>
      <c r="BH270" s="225">
        <f>IF(N270="sníž. přenesená",J270,0)</f>
        <v>0</v>
      </c>
      <c r="BI270" s="225">
        <f>IF(N270="nulová",J270,0)</f>
        <v>0</v>
      </c>
      <c r="BJ270" s="18" t="s">
        <v>79</v>
      </c>
      <c r="BK270" s="225">
        <f>ROUND(I270*H270,2)</f>
        <v>0</v>
      </c>
      <c r="BL270" s="18" t="s">
        <v>152</v>
      </c>
      <c r="BM270" s="224" t="s">
        <v>1424</v>
      </c>
    </row>
    <row r="271" spans="1:63" s="12" customFormat="1" ht="22.8" customHeight="1">
      <c r="A271" s="12"/>
      <c r="B271" s="197"/>
      <c r="C271" s="198"/>
      <c r="D271" s="199" t="s">
        <v>70</v>
      </c>
      <c r="E271" s="211" t="s">
        <v>1425</v>
      </c>
      <c r="F271" s="211" t="s">
        <v>1426</v>
      </c>
      <c r="G271" s="198"/>
      <c r="H271" s="198"/>
      <c r="I271" s="201"/>
      <c r="J271" s="212">
        <f>BK271</f>
        <v>0</v>
      </c>
      <c r="K271" s="198"/>
      <c r="L271" s="203"/>
      <c r="M271" s="204"/>
      <c r="N271" s="205"/>
      <c r="O271" s="205"/>
      <c r="P271" s="206">
        <f>SUM(P272:P299)</f>
        <v>0</v>
      </c>
      <c r="Q271" s="205"/>
      <c r="R271" s="206">
        <f>SUM(R272:R299)</f>
        <v>0</v>
      </c>
      <c r="S271" s="205"/>
      <c r="T271" s="207">
        <f>SUM(T272:T299)</f>
        <v>0</v>
      </c>
      <c r="U271" s="12"/>
      <c r="V271" s="12"/>
      <c r="W271" s="12"/>
      <c r="X271" s="12"/>
      <c r="Y271" s="12"/>
      <c r="Z271" s="12"/>
      <c r="AA271" s="12"/>
      <c r="AB271" s="12"/>
      <c r="AC271" s="12"/>
      <c r="AD271" s="12"/>
      <c r="AE271" s="12"/>
      <c r="AR271" s="208" t="s">
        <v>79</v>
      </c>
      <c r="AT271" s="209" t="s">
        <v>70</v>
      </c>
      <c r="AU271" s="209" t="s">
        <v>79</v>
      </c>
      <c r="AY271" s="208" t="s">
        <v>144</v>
      </c>
      <c r="BK271" s="210">
        <f>SUM(BK272:BK299)</f>
        <v>0</v>
      </c>
    </row>
    <row r="272" spans="1:65" s="2" customFormat="1" ht="16.5" customHeight="1">
      <c r="A272" s="39"/>
      <c r="B272" s="40"/>
      <c r="C272" s="213" t="s">
        <v>525</v>
      </c>
      <c r="D272" s="213" t="s">
        <v>147</v>
      </c>
      <c r="E272" s="214" t="s">
        <v>1427</v>
      </c>
      <c r="F272" s="215" t="s">
        <v>1428</v>
      </c>
      <c r="G272" s="216" t="s">
        <v>1120</v>
      </c>
      <c r="H272" s="217">
        <v>10</v>
      </c>
      <c r="I272" s="218"/>
      <c r="J272" s="219">
        <f>ROUND(I272*H272,2)</f>
        <v>0</v>
      </c>
      <c r="K272" s="215" t="s">
        <v>19</v>
      </c>
      <c r="L272" s="45"/>
      <c r="M272" s="220" t="s">
        <v>19</v>
      </c>
      <c r="N272" s="221" t="s">
        <v>42</v>
      </c>
      <c r="O272" s="85"/>
      <c r="P272" s="222">
        <f>O272*H272</f>
        <v>0</v>
      </c>
      <c r="Q272" s="222">
        <v>0</v>
      </c>
      <c r="R272" s="222">
        <f>Q272*H272</f>
        <v>0</v>
      </c>
      <c r="S272" s="222">
        <v>0</v>
      </c>
      <c r="T272" s="223">
        <f>S272*H272</f>
        <v>0</v>
      </c>
      <c r="U272" s="39"/>
      <c r="V272" s="39"/>
      <c r="W272" s="39"/>
      <c r="X272" s="39"/>
      <c r="Y272" s="39"/>
      <c r="Z272" s="39"/>
      <c r="AA272" s="39"/>
      <c r="AB272" s="39"/>
      <c r="AC272" s="39"/>
      <c r="AD272" s="39"/>
      <c r="AE272" s="39"/>
      <c r="AR272" s="224" t="s">
        <v>152</v>
      </c>
      <c r="AT272" s="224" t="s">
        <v>147</v>
      </c>
      <c r="AU272" s="224" t="s">
        <v>81</v>
      </c>
      <c r="AY272" s="18" t="s">
        <v>144</v>
      </c>
      <c r="BE272" s="225">
        <f>IF(N272="základní",J272,0)</f>
        <v>0</v>
      </c>
      <c r="BF272" s="225">
        <f>IF(N272="snížená",J272,0)</f>
        <v>0</v>
      </c>
      <c r="BG272" s="225">
        <f>IF(N272="zákl. přenesená",J272,0)</f>
        <v>0</v>
      </c>
      <c r="BH272" s="225">
        <f>IF(N272="sníž. přenesená",J272,0)</f>
        <v>0</v>
      </c>
      <c r="BI272" s="225">
        <f>IF(N272="nulová",J272,0)</f>
        <v>0</v>
      </c>
      <c r="BJ272" s="18" t="s">
        <v>79</v>
      </c>
      <c r="BK272" s="225">
        <f>ROUND(I272*H272,2)</f>
        <v>0</v>
      </c>
      <c r="BL272" s="18" t="s">
        <v>152</v>
      </c>
      <c r="BM272" s="224" t="s">
        <v>1429</v>
      </c>
    </row>
    <row r="273" spans="1:65" s="2" customFormat="1" ht="16.5" customHeight="1">
      <c r="A273" s="39"/>
      <c r="B273" s="40"/>
      <c r="C273" s="213" t="s">
        <v>1430</v>
      </c>
      <c r="D273" s="213" t="s">
        <v>147</v>
      </c>
      <c r="E273" s="214" t="s">
        <v>1431</v>
      </c>
      <c r="F273" s="215" t="s">
        <v>1432</v>
      </c>
      <c r="G273" s="216" t="s">
        <v>237</v>
      </c>
      <c r="H273" s="217">
        <v>48</v>
      </c>
      <c r="I273" s="218"/>
      <c r="J273" s="219">
        <f>ROUND(I273*H273,2)</f>
        <v>0</v>
      </c>
      <c r="K273" s="215" t="s">
        <v>19</v>
      </c>
      <c r="L273" s="45"/>
      <c r="M273" s="220" t="s">
        <v>19</v>
      </c>
      <c r="N273" s="221" t="s">
        <v>42</v>
      </c>
      <c r="O273" s="85"/>
      <c r="P273" s="222">
        <f>O273*H273</f>
        <v>0</v>
      </c>
      <c r="Q273" s="222">
        <v>0</v>
      </c>
      <c r="R273" s="222">
        <f>Q273*H273</f>
        <v>0</v>
      </c>
      <c r="S273" s="222">
        <v>0</v>
      </c>
      <c r="T273" s="223">
        <f>S273*H273</f>
        <v>0</v>
      </c>
      <c r="U273" s="39"/>
      <c r="V273" s="39"/>
      <c r="W273" s="39"/>
      <c r="X273" s="39"/>
      <c r="Y273" s="39"/>
      <c r="Z273" s="39"/>
      <c r="AA273" s="39"/>
      <c r="AB273" s="39"/>
      <c r="AC273" s="39"/>
      <c r="AD273" s="39"/>
      <c r="AE273" s="39"/>
      <c r="AR273" s="224" t="s">
        <v>152</v>
      </c>
      <c r="AT273" s="224" t="s">
        <v>147</v>
      </c>
      <c r="AU273" s="224" t="s">
        <v>81</v>
      </c>
      <c r="AY273" s="18" t="s">
        <v>144</v>
      </c>
      <c r="BE273" s="225">
        <f>IF(N273="základní",J273,0)</f>
        <v>0</v>
      </c>
      <c r="BF273" s="225">
        <f>IF(N273="snížená",J273,0)</f>
        <v>0</v>
      </c>
      <c r="BG273" s="225">
        <f>IF(N273="zákl. přenesená",J273,0)</f>
        <v>0</v>
      </c>
      <c r="BH273" s="225">
        <f>IF(N273="sníž. přenesená",J273,0)</f>
        <v>0</v>
      </c>
      <c r="BI273" s="225">
        <f>IF(N273="nulová",J273,0)</f>
        <v>0</v>
      </c>
      <c r="BJ273" s="18" t="s">
        <v>79</v>
      </c>
      <c r="BK273" s="225">
        <f>ROUND(I273*H273,2)</f>
        <v>0</v>
      </c>
      <c r="BL273" s="18" t="s">
        <v>152</v>
      </c>
      <c r="BM273" s="224" t="s">
        <v>1433</v>
      </c>
    </row>
    <row r="274" spans="1:47" s="2" customFormat="1" ht="12">
      <c r="A274" s="39"/>
      <c r="B274" s="40"/>
      <c r="C274" s="41"/>
      <c r="D274" s="233" t="s">
        <v>417</v>
      </c>
      <c r="E274" s="41"/>
      <c r="F274" s="277" t="s">
        <v>1434</v>
      </c>
      <c r="G274" s="41"/>
      <c r="H274" s="41"/>
      <c r="I274" s="228"/>
      <c r="J274" s="41"/>
      <c r="K274" s="41"/>
      <c r="L274" s="45"/>
      <c r="M274" s="229"/>
      <c r="N274" s="230"/>
      <c r="O274" s="85"/>
      <c r="P274" s="85"/>
      <c r="Q274" s="85"/>
      <c r="R274" s="85"/>
      <c r="S274" s="85"/>
      <c r="T274" s="86"/>
      <c r="U274" s="39"/>
      <c r="V274" s="39"/>
      <c r="W274" s="39"/>
      <c r="X274" s="39"/>
      <c r="Y274" s="39"/>
      <c r="Z274" s="39"/>
      <c r="AA274" s="39"/>
      <c r="AB274" s="39"/>
      <c r="AC274" s="39"/>
      <c r="AD274" s="39"/>
      <c r="AE274" s="39"/>
      <c r="AT274" s="18" t="s">
        <v>417</v>
      </c>
      <c r="AU274" s="18" t="s">
        <v>81</v>
      </c>
    </row>
    <row r="275" spans="1:65" s="2" customFormat="1" ht="16.5" customHeight="1">
      <c r="A275" s="39"/>
      <c r="B275" s="40"/>
      <c r="C275" s="213" t="s">
        <v>529</v>
      </c>
      <c r="D275" s="213" t="s">
        <v>147</v>
      </c>
      <c r="E275" s="214" t="s">
        <v>1435</v>
      </c>
      <c r="F275" s="215" t="s">
        <v>1436</v>
      </c>
      <c r="G275" s="216" t="s">
        <v>237</v>
      </c>
      <c r="H275" s="217">
        <v>32</v>
      </c>
      <c r="I275" s="218"/>
      <c r="J275" s="219">
        <f>ROUND(I275*H275,2)</f>
        <v>0</v>
      </c>
      <c r="K275" s="215" t="s">
        <v>19</v>
      </c>
      <c r="L275" s="45"/>
      <c r="M275" s="220" t="s">
        <v>19</v>
      </c>
      <c r="N275" s="221" t="s">
        <v>42</v>
      </c>
      <c r="O275" s="85"/>
      <c r="P275" s="222">
        <f>O275*H275</f>
        <v>0</v>
      </c>
      <c r="Q275" s="222">
        <v>0</v>
      </c>
      <c r="R275" s="222">
        <f>Q275*H275</f>
        <v>0</v>
      </c>
      <c r="S275" s="222">
        <v>0</v>
      </c>
      <c r="T275" s="223">
        <f>S275*H275</f>
        <v>0</v>
      </c>
      <c r="U275" s="39"/>
      <c r="V275" s="39"/>
      <c r="W275" s="39"/>
      <c r="X275" s="39"/>
      <c r="Y275" s="39"/>
      <c r="Z275" s="39"/>
      <c r="AA275" s="39"/>
      <c r="AB275" s="39"/>
      <c r="AC275" s="39"/>
      <c r="AD275" s="39"/>
      <c r="AE275" s="39"/>
      <c r="AR275" s="224" t="s">
        <v>152</v>
      </c>
      <c r="AT275" s="224" t="s">
        <v>147</v>
      </c>
      <c r="AU275" s="224" t="s">
        <v>81</v>
      </c>
      <c r="AY275" s="18" t="s">
        <v>144</v>
      </c>
      <c r="BE275" s="225">
        <f>IF(N275="základní",J275,0)</f>
        <v>0</v>
      </c>
      <c r="BF275" s="225">
        <f>IF(N275="snížená",J275,0)</f>
        <v>0</v>
      </c>
      <c r="BG275" s="225">
        <f>IF(N275="zákl. přenesená",J275,0)</f>
        <v>0</v>
      </c>
      <c r="BH275" s="225">
        <f>IF(N275="sníž. přenesená",J275,0)</f>
        <v>0</v>
      </c>
      <c r="BI275" s="225">
        <f>IF(N275="nulová",J275,0)</f>
        <v>0</v>
      </c>
      <c r="BJ275" s="18" t="s">
        <v>79</v>
      </c>
      <c r="BK275" s="225">
        <f>ROUND(I275*H275,2)</f>
        <v>0</v>
      </c>
      <c r="BL275" s="18" t="s">
        <v>152</v>
      </c>
      <c r="BM275" s="224" t="s">
        <v>1437</v>
      </c>
    </row>
    <row r="276" spans="1:47" s="2" customFormat="1" ht="12">
      <c r="A276" s="39"/>
      <c r="B276" s="40"/>
      <c r="C276" s="41"/>
      <c r="D276" s="233" t="s">
        <v>417</v>
      </c>
      <c r="E276" s="41"/>
      <c r="F276" s="277" t="s">
        <v>1434</v>
      </c>
      <c r="G276" s="41"/>
      <c r="H276" s="41"/>
      <c r="I276" s="228"/>
      <c r="J276" s="41"/>
      <c r="K276" s="41"/>
      <c r="L276" s="45"/>
      <c r="M276" s="229"/>
      <c r="N276" s="230"/>
      <c r="O276" s="85"/>
      <c r="P276" s="85"/>
      <c r="Q276" s="85"/>
      <c r="R276" s="85"/>
      <c r="S276" s="85"/>
      <c r="T276" s="86"/>
      <c r="U276" s="39"/>
      <c r="V276" s="39"/>
      <c r="W276" s="39"/>
      <c r="X276" s="39"/>
      <c r="Y276" s="39"/>
      <c r="Z276" s="39"/>
      <c r="AA276" s="39"/>
      <c r="AB276" s="39"/>
      <c r="AC276" s="39"/>
      <c r="AD276" s="39"/>
      <c r="AE276" s="39"/>
      <c r="AT276" s="18" t="s">
        <v>417</v>
      </c>
      <c r="AU276" s="18" t="s">
        <v>81</v>
      </c>
    </row>
    <row r="277" spans="1:65" s="2" customFormat="1" ht="16.5" customHeight="1">
      <c r="A277" s="39"/>
      <c r="B277" s="40"/>
      <c r="C277" s="213" t="s">
        <v>1438</v>
      </c>
      <c r="D277" s="213" t="s">
        <v>147</v>
      </c>
      <c r="E277" s="214" t="s">
        <v>1439</v>
      </c>
      <c r="F277" s="215" t="s">
        <v>1440</v>
      </c>
      <c r="G277" s="216" t="s">
        <v>237</v>
      </c>
      <c r="H277" s="217">
        <v>5</v>
      </c>
      <c r="I277" s="218"/>
      <c r="J277" s="219">
        <f>ROUND(I277*H277,2)</f>
        <v>0</v>
      </c>
      <c r="K277" s="215" t="s">
        <v>19</v>
      </c>
      <c r="L277" s="45"/>
      <c r="M277" s="220" t="s">
        <v>19</v>
      </c>
      <c r="N277" s="221" t="s">
        <v>42</v>
      </c>
      <c r="O277" s="85"/>
      <c r="P277" s="222">
        <f>O277*H277</f>
        <v>0</v>
      </c>
      <c r="Q277" s="222">
        <v>0</v>
      </c>
      <c r="R277" s="222">
        <f>Q277*H277</f>
        <v>0</v>
      </c>
      <c r="S277" s="222">
        <v>0</v>
      </c>
      <c r="T277" s="223">
        <f>S277*H277</f>
        <v>0</v>
      </c>
      <c r="U277" s="39"/>
      <c r="V277" s="39"/>
      <c r="W277" s="39"/>
      <c r="X277" s="39"/>
      <c r="Y277" s="39"/>
      <c r="Z277" s="39"/>
      <c r="AA277" s="39"/>
      <c r="AB277" s="39"/>
      <c r="AC277" s="39"/>
      <c r="AD277" s="39"/>
      <c r="AE277" s="39"/>
      <c r="AR277" s="224" t="s">
        <v>152</v>
      </c>
      <c r="AT277" s="224" t="s">
        <v>147</v>
      </c>
      <c r="AU277" s="224" t="s">
        <v>81</v>
      </c>
      <c r="AY277" s="18" t="s">
        <v>144</v>
      </c>
      <c r="BE277" s="225">
        <f>IF(N277="základní",J277,0)</f>
        <v>0</v>
      </c>
      <c r="BF277" s="225">
        <f>IF(N277="snížená",J277,0)</f>
        <v>0</v>
      </c>
      <c r="BG277" s="225">
        <f>IF(N277="zákl. přenesená",J277,0)</f>
        <v>0</v>
      </c>
      <c r="BH277" s="225">
        <f>IF(N277="sníž. přenesená",J277,0)</f>
        <v>0</v>
      </c>
      <c r="BI277" s="225">
        <f>IF(N277="nulová",J277,0)</f>
        <v>0</v>
      </c>
      <c r="BJ277" s="18" t="s">
        <v>79</v>
      </c>
      <c r="BK277" s="225">
        <f>ROUND(I277*H277,2)</f>
        <v>0</v>
      </c>
      <c r="BL277" s="18" t="s">
        <v>152</v>
      </c>
      <c r="BM277" s="224" t="s">
        <v>1441</v>
      </c>
    </row>
    <row r="278" spans="1:47" s="2" customFormat="1" ht="12">
      <c r="A278" s="39"/>
      <c r="B278" s="40"/>
      <c r="C278" s="41"/>
      <c r="D278" s="233" t="s">
        <v>417</v>
      </c>
      <c r="E278" s="41"/>
      <c r="F278" s="277" t="s">
        <v>1434</v>
      </c>
      <c r="G278" s="41"/>
      <c r="H278" s="41"/>
      <c r="I278" s="228"/>
      <c r="J278" s="41"/>
      <c r="K278" s="41"/>
      <c r="L278" s="45"/>
      <c r="M278" s="229"/>
      <c r="N278" s="230"/>
      <c r="O278" s="85"/>
      <c r="P278" s="85"/>
      <c r="Q278" s="85"/>
      <c r="R278" s="85"/>
      <c r="S278" s="85"/>
      <c r="T278" s="86"/>
      <c r="U278" s="39"/>
      <c r="V278" s="39"/>
      <c r="W278" s="39"/>
      <c r="X278" s="39"/>
      <c r="Y278" s="39"/>
      <c r="Z278" s="39"/>
      <c r="AA278" s="39"/>
      <c r="AB278" s="39"/>
      <c r="AC278" s="39"/>
      <c r="AD278" s="39"/>
      <c r="AE278" s="39"/>
      <c r="AT278" s="18" t="s">
        <v>417</v>
      </c>
      <c r="AU278" s="18" t="s">
        <v>81</v>
      </c>
    </row>
    <row r="279" spans="1:65" s="2" customFormat="1" ht="16.5" customHeight="1">
      <c r="A279" s="39"/>
      <c r="B279" s="40"/>
      <c r="C279" s="213" t="s">
        <v>534</v>
      </c>
      <c r="D279" s="213" t="s">
        <v>147</v>
      </c>
      <c r="E279" s="214" t="s">
        <v>1442</v>
      </c>
      <c r="F279" s="215" t="s">
        <v>1443</v>
      </c>
      <c r="G279" s="216" t="s">
        <v>382</v>
      </c>
      <c r="H279" s="217">
        <v>12</v>
      </c>
      <c r="I279" s="218"/>
      <c r="J279" s="219">
        <f>ROUND(I279*H279,2)</f>
        <v>0</v>
      </c>
      <c r="K279" s="215" t="s">
        <v>19</v>
      </c>
      <c r="L279" s="45"/>
      <c r="M279" s="220" t="s">
        <v>19</v>
      </c>
      <c r="N279" s="221" t="s">
        <v>42</v>
      </c>
      <c r="O279" s="85"/>
      <c r="P279" s="222">
        <f>O279*H279</f>
        <v>0</v>
      </c>
      <c r="Q279" s="222">
        <v>0</v>
      </c>
      <c r="R279" s="222">
        <f>Q279*H279</f>
        <v>0</v>
      </c>
      <c r="S279" s="222">
        <v>0</v>
      </c>
      <c r="T279" s="223">
        <f>S279*H279</f>
        <v>0</v>
      </c>
      <c r="U279" s="39"/>
      <c r="V279" s="39"/>
      <c r="W279" s="39"/>
      <c r="X279" s="39"/>
      <c r="Y279" s="39"/>
      <c r="Z279" s="39"/>
      <c r="AA279" s="39"/>
      <c r="AB279" s="39"/>
      <c r="AC279" s="39"/>
      <c r="AD279" s="39"/>
      <c r="AE279" s="39"/>
      <c r="AR279" s="224" t="s">
        <v>152</v>
      </c>
      <c r="AT279" s="224" t="s">
        <v>147</v>
      </c>
      <c r="AU279" s="224" t="s">
        <v>81</v>
      </c>
      <c r="AY279" s="18" t="s">
        <v>144</v>
      </c>
      <c r="BE279" s="225">
        <f>IF(N279="základní",J279,0)</f>
        <v>0</v>
      </c>
      <c r="BF279" s="225">
        <f>IF(N279="snížená",J279,0)</f>
        <v>0</v>
      </c>
      <c r="BG279" s="225">
        <f>IF(N279="zákl. přenesená",J279,0)</f>
        <v>0</v>
      </c>
      <c r="BH279" s="225">
        <f>IF(N279="sníž. přenesená",J279,0)</f>
        <v>0</v>
      </c>
      <c r="BI279" s="225">
        <f>IF(N279="nulová",J279,0)</f>
        <v>0</v>
      </c>
      <c r="BJ279" s="18" t="s">
        <v>79</v>
      </c>
      <c r="BK279" s="225">
        <f>ROUND(I279*H279,2)</f>
        <v>0</v>
      </c>
      <c r="BL279" s="18" t="s">
        <v>152</v>
      </c>
      <c r="BM279" s="224" t="s">
        <v>1444</v>
      </c>
    </row>
    <row r="280" spans="1:65" s="2" customFormat="1" ht="16.5" customHeight="1">
      <c r="A280" s="39"/>
      <c r="B280" s="40"/>
      <c r="C280" s="213" t="s">
        <v>1445</v>
      </c>
      <c r="D280" s="213" t="s">
        <v>147</v>
      </c>
      <c r="E280" s="214" t="s">
        <v>1446</v>
      </c>
      <c r="F280" s="215" t="s">
        <v>1447</v>
      </c>
      <c r="G280" s="216" t="s">
        <v>382</v>
      </c>
      <c r="H280" s="217">
        <v>8</v>
      </c>
      <c r="I280" s="218"/>
      <c r="J280" s="219">
        <f>ROUND(I280*H280,2)</f>
        <v>0</v>
      </c>
      <c r="K280" s="215" t="s">
        <v>19</v>
      </c>
      <c r="L280" s="45"/>
      <c r="M280" s="220" t="s">
        <v>19</v>
      </c>
      <c r="N280" s="221" t="s">
        <v>42</v>
      </c>
      <c r="O280" s="85"/>
      <c r="P280" s="222">
        <f>O280*H280</f>
        <v>0</v>
      </c>
      <c r="Q280" s="222">
        <v>0</v>
      </c>
      <c r="R280" s="222">
        <f>Q280*H280</f>
        <v>0</v>
      </c>
      <c r="S280" s="222">
        <v>0</v>
      </c>
      <c r="T280" s="223">
        <f>S280*H280</f>
        <v>0</v>
      </c>
      <c r="U280" s="39"/>
      <c r="V280" s="39"/>
      <c r="W280" s="39"/>
      <c r="X280" s="39"/>
      <c r="Y280" s="39"/>
      <c r="Z280" s="39"/>
      <c r="AA280" s="39"/>
      <c r="AB280" s="39"/>
      <c r="AC280" s="39"/>
      <c r="AD280" s="39"/>
      <c r="AE280" s="39"/>
      <c r="AR280" s="224" t="s">
        <v>152</v>
      </c>
      <c r="AT280" s="224" t="s">
        <v>147</v>
      </c>
      <c r="AU280" s="224" t="s">
        <v>81</v>
      </c>
      <c r="AY280" s="18" t="s">
        <v>144</v>
      </c>
      <c r="BE280" s="225">
        <f>IF(N280="základní",J280,0)</f>
        <v>0</v>
      </c>
      <c r="BF280" s="225">
        <f>IF(N280="snížená",J280,0)</f>
        <v>0</v>
      </c>
      <c r="BG280" s="225">
        <f>IF(N280="zákl. přenesená",J280,0)</f>
        <v>0</v>
      </c>
      <c r="BH280" s="225">
        <f>IF(N280="sníž. přenesená",J280,0)</f>
        <v>0</v>
      </c>
      <c r="BI280" s="225">
        <f>IF(N280="nulová",J280,0)</f>
        <v>0</v>
      </c>
      <c r="BJ280" s="18" t="s">
        <v>79</v>
      </c>
      <c r="BK280" s="225">
        <f>ROUND(I280*H280,2)</f>
        <v>0</v>
      </c>
      <c r="BL280" s="18" t="s">
        <v>152</v>
      </c>
      <c r="BM280" s="224" t="s">
        <v>1448</v>
      </c>
    </row>
    <row r="281" spans="1:65" s="2" customFormat="1" ht="16.5" customHeight="1">
      <c r="A281" s="39"/>
      <c r="B281" s="40"/>
      <c r="C281" s="213" t="s">
        <v>537</v>
      </c>
      <c r="D281" s="213" t="s">
        <v>147</v>
      </c>
      <c r="E281" s="214" t="s">
        <v>1449</v>
      </c>
      <c r="F281" s="215" t="s">
        <v>1450</v>
      </c>
      <c r="G281" s="216" t="s">
        <v>382</v>
      </c>
      <c r="H281" s="217">
        <v>10</v>
      </c>
      <c r="I281" s="218"/>
      <c r="J281" s="219">
        <f>ROUND(I281*H281,2)</f>
        <v>0</v>
      </c>
      <c r="K281" s="215" t="s">
        <v>19</v>
      </c>
      <c r="L281" s="45"/>
      <c r="M281" s="220" t="s">
        <v>19</v>
      </c>
      <c r="N281" s="221" t="s">
        <v>42</v>
      </c>
      <c r="O281" s="85"/>
      <c r="P281" s="222">
        <f>O281*H281</f>
        <v>0</v>
      </c>
      <c r="Q281" s="222">
        <v>0</v>
      </c>
      <c r="R281" s="222">
        <f>Q281*H281</f>
        <v>0</v>
      </c>
      <c r="S281" s="222">
        <v>0</v>
      </c>
      <c r="T281" s="223">
        <f>S281*H281</f>
        <v>0</v>
      </c>
      <c r="U281" s="39"/>
      <c r="V281" s="39"/>
      <c r="W281" s="39"/>
      <c r="X281" s="39"/>
      <c r="Y281" s="39"/>
      <c r="Z281" s="39"/>
      <c r="AA281" s="39"/>
      <c r="AB281" s="39"/>
      <c r="AC281" s="39"/>
      <c r="AD281" s="39"/>
      <c r="AE281" s="39"/>
      <c r="AR281" s="224" t="s">
        <v>152</v>
      </c>
      <c r="AT281" s="224" t="s">
        <v>147</v>
      </c>
      <c r="AU281" s="224" t="s">
        <v>81</v>
      </c>
      <c r="AY281" s="18" t="s">
        <v>144</v>
      </c>
      <c r="BE281" s="225">
        <f>IF(N281="základní",J281,0)</f>
        <v>0</v>
      </c>
      <c r="BF281" s="225">
        <f>IF(N281="snížená",J281,0)</f>
        <v>0</v>
      </c>
      <c r="BG281" s="225">
        <f>IF(N281="zákl. přenesená",J281,0)</f>
        <v>0</v>
      </c>
      <c r="BH281" s="225">
        <f>IF(N281="sníž. přenesená",J281,0)</f>
        <v>0</v>
      </c>
      <c r="BI281" s="225">
        <f>IF(N281="nulová",J281,0)</f>
        <v>0</v>
      </c>
      <c r="BJ281" s="18" t="s">
        <v>79</v>
      </c>
      <c r="BK281" s="225">
        <f>ROUND(I281*H281,2)</f>
        <v>0</v>
      </c>
      <c r="BL281" s="18" t="s">
        <v>152</v>
      </c>
      <c r="BM281" s="224" t="s">
        <v>1451</v>
      </c>
    </row>
    <row r="282" spans="1:65" s="2" customFormat="1" ht="16.5" customHeight="1">
      <c r="A282" s="39"/>
      <c r="B282" s="40"/>
      <c r="C282" s="213" t="s">
        <v>1452</v>
      </c>
      <c r="D282" s="213" t="s">
        <v>147</v>
      </c>
      <c r="E282" s="214" t="s">
        <v>1453</v>
      </c>
      <c r="F282" s="215" t="s">
        <v>1454</v>
      </c>
      <c r="G282" s="216" t="s">
        <v>382</v>
      </c>
      <c r="H282" s="217">
        <v>10</v>
      </c>
      <c r="I282" s="218"/>
      <c r="J282" s="219">
        <f>ROUND(I282*H282,2)</f>
        <v>0</v>
      </c>
      <c r="K282" s="215" t="s">
        <v>19</v>
      </c>
      <c r="L282" s="45"/>
      <c r="M282" s="220" t="s">
        <v>19</v>
      </c>
      <c r="N282" s="221" t="s">
        <v>42</v>
      </c>
      <c r="O282" s="85"/>
      <c r="P282" s="222">
        <f>O282*H282</f>
        <v>0</v>
      </c>
      <c r="Q282" s="222">
        <v>0</v>
      </c>
      <c r="R282" s="222">
        <f>Q282*H282</f>
        <v>0</v>
      </c>
      <c r="S282" s="222">
        <v>0</v>
      </c>
      <c r="T282" s="223">
        <f>S282*H282</f>
        <v>0</v>
      </c>
      <c r="U282" s="39"/>
      <c r="V282" s="39"/>
      <c r="W282" s="39"/>
      <c r="X282" s="39"/>
      <c r="Y282" s="39"/>
      <c r="Z282" s="39"/>
      <c r="AA282" s="39"/>
      <c r="AB282" s="39"/>
      <c r="AC282" s="39"/>
      <c r="AD282" s="39"/>
      <c r="AE282" s="39"/>
      <c r="AR282" s="224" t="s">
        <v>152</v>
      </c>
      <c r="AT282" s="224" t="s">
        <v>147</v>
      </c>
      <c r="AU282" s="224" t="s">
        <v>81</v>
      </c>
      <c r="AY282" s="18" t="s">
        <v>144</v>
      </c>
      <c r="BE282" s="225">
        <f>IF(N282="základní",J282,0)</f>
        <v>0</v>
      </c>
      <c r="BF282" s="225">
        <f>IF(N282="snížená",J282,0)</f>
        <v>0</v>
      </c>
      <c r="BG282" s="225">
        <f>IF(N282="zákl. přenesená",J282,0)</f>
        <v>0</v>
      </c>
      <c r="BH282" s="225">
        <f>IF(N282="sníž. přenesená",J282,0)</f>
        <v>0</v>
      </c>
      <c r="BI282" s="225">
        <f>IF(N282="nulová",J282,0)</f>
        <v>0</v>
      </c>
      <c r="BJ282" s="18" t="s">
        <v>79</v>
      </c>
      <c r="BK282" s="225">
        <f>ROUND(I282*H282,2)</f>
        <v>0</v>
      </c>
      <c r="BL282" s="18" t="s">
        <v>152</v>
      </c>
      <c r="BM282" s="224" t="s">
        <v>1455</v>
      </c>
    </row>
    <row r="283" spans="1:65" s="2" customFormat="1" ht="16.5" customHeight="1">
      <c r="A283" s="39"/>
      <c r="B283" s="40"/>
      <c r="C283" s="213" t="s">
        <v>540</v>
      </c>
      <c r="D283" s="213" t="s">
        <v>147</v>
      </c>
      <c r="E283" s="214" t="s">
        <v>1456</v>
      </c>
      <c r="F283" s="215" t="s">
        <v>1457</v>
      </c>
      <c r="G283" s="216" t="s">
        <v>382</v>
      </c>
      <c r="H283" s="217">
        <v>6</v>
      </c>
      <c r="I283" s="218"/>
      <c r="J283" s="219">
        <f>ROUND(I283*H283,2)</f>
        <v>0</v>
      </c>
      <c r="K283" s="215" t="s">
        <v>19</v>
      </c>
      <c r="L283" s="45"/>
      <c r="M283" s="220" t="s">
        <v>19</v>
      </c>
      <c r="N283" s="221" t="s">
        <v>42</v>
      </c>
      <c r="O283" s="85"/>
      <c r="P283" s="222">
        <f>O283*H283</f>
        <v>0</v>
      </c>
      <c r="Q283" s="222">
        <v>0</v>
      </c>
      <c r="R283" s="222">
        <f>Q283*H283</f>
        <v>0</v>
      </c>
      <c r="S283" s="222">
        <v>0</v>
      </c>
      <c r="T283" s="223">
        <f>S283*H283</f>
        <v>0</v>
      </c>
      <c r="U283" s="39"/>
      <c r="V283" s="39"/>
      <c r="W283" s="39"/>
      <c r="X283" s="39"/>
      <c r="Y283" s="39"/>
      <c r="Z283" s="39"/>
      <c r="AA283" s="39"/>
      <c r="AB283" s="39"/>
      <c r="AC283" s="39"/>
      <c r="AD283" s="39"/>
      <c r="AE283" s="39"/>
      <c r="AR283" s="224" t="s">
        <v>152</v>
      </c>
      <c r="AT283" s="224" t="s">
        <v>147</v>
      </c>
      <c r="AU283" s="224" t="s">
        <v>81</v>
      </c>
      <c r="AY283" s="18" t="s">
        <v>144</v>
      </c>
      <c r="BE283" s="225">
        <f>IF(N283="základní",J283,0)</f>
        <v>0</v>
      </c>
      <c r="BF283" s="225">
        <f>IF(N283="snížená",J283,0)</f>
        <v>0</v>
      </c>
      <c r="BG283" s="225">
        <f>IF(N283="zákl. přenesená",J283,0)</f>
        <v>0</v>
      </c>
      <c r="BH283" s="225">
        <f>IF(N283="sníž. přenesená",J283,0)</f>
        <v>0</v>
      </c>
      <c r="BI283" s="225">
        <f>IF(N283="nulová",J283,0)</f>
        <v>0</v>
      </c>
      <c r="BJ283" s="18" t="s">
        <v>79</v>
      </c>
      <c r="BK283" s="225">
        <f>ROUND(I283*H283,2)</f>
        <v>0</v>
      </c>
      <c r="BL283" s="18" t="s">
        <v>152</v>
      </c>
      <c r="BM283" s="224" t="s">
        <v>1458</v>
      </c>
    </row>
    <row r="284" spans="1:65" s="2" customFormat="1" ht="16.5" customHeight="1">
      <c r="A284" s="39"/>
      <c r="B284" s="40"/>
      <c r="C284" s="213" t="s">
        <v>1459</v>
      </c>
      <c r="D284" s="213" t="s">
        <v>147</v>
      </c>
      <c r="E284" s="214" t="s">
        <v>1460</v>
      </c>
      <c r="F284" s="215" t="s">
        <v>1461</v>
      </c>
      <c r="G284" s="216" t="s">
        <v>382</v>
      </c>
      <c r="H284" s="217">
        <v>4</v>
      </c>
      <c r="I284" s="218"/>
      <c r="J284" s="219">
        <f>ROUND(I284*H284,2)</f>
        <v>0</v>
      </c>
      <c r="K284" s="215" t="s">
        <v>19</v>
      </c>
      <c r="L284" s="45"/>
      <c r="M284" s="220" t="s">
        <v>19</v>
      </c>
      <c r="N284" s="221" t="s">
        <v>42</v>
      </c>
      <c r="O284" s="85"/>
      <c r="P284" s="222">
        <f>O284*H284</f>
        <v>0</v>
      </c>
      <c r="Q284" s="222">
        <v>0</v>
      </c>
      <c r="R284" s="222">
        <f>Q284*H284</f>
        <v>0</v>
      </c>
      <c r="S284" s="222">
        <v>0</v>
      </c>
      <c r="T284" s="223">
        <f>S284*H284</f>
        <v>0</v>
      </c>
      <c r="U284" s="39"/>
      <c r="V284" s="39"/>
      <c r="W284" s="39"/>
      <c r="X284" s="39"/>
      <c r="Y284" s="39"/>
      <c r="Z284" s="39"/>
      <c r="AA284" s="39"/>
      <c r="AB284" s="39"/>
      <c r="AC284" s="39"/>
      <c r="AD284" s="39"/>
      <c r="AE284" s="39"/>
      <c r="AR284" s="224" t="s">
        <v>152</v>
      </c>
      <c r="AT284" s="224" t="s">
        <v>147</v>
      </c>
      <c r="AU284" s="224" t="s">
        <v>81</v>
      </c>
      <c r="AY284" s="18" t="s">
        <v>144</v>
      </c>
      <c r="BE284" s="225">
        <f>IF(N284="základní",J284,0)</f>
        <v>0</v>
      </c>
      <c r="BF284" s="225">
        <f>IF(N284="snížená",J284,0)</f>
        <v>0</v>
      </c>
      <c r="BG284" s="225">
        <f>IF(N284="zákl. přenesená",J284,0)</f>
        <v>0</v>
      </c>
      <c r="BH284" s="225">
        <f>IF(N284="sníž. přenesená",J284,0)</f>
        <v>0</v>
      </c>
      <c r="BI284" s="225">
        <f>IF(N284="nulová",J284,0)</f>
        <v>0</v>
      </c>
      <c r="BJ284" s="18" t="s">
        <v>79</v>
      </c>
      <c r="BK284" s="225">
        <f>ROUND(I284*H284,2)</f>
        <v>0</v>
      </c>
      <c r="BL284" s="18" t="s">
        <v>152</v>
      </c>
      <c r="BM284" s="224" t="s">
        <v>1462</v>
      </c>
    </row>
    <row r="285" spans="1:65" s="2" customFormat="1" ht="16.5" customHeight="1">
      <c r="A285" s="39"/>
      <c r="B285" s="40"/>
      <c r="C285" s="213" t="s">
        <v>1261</v>
      </c>
      <c r="D285" s="213" t="s">
        <v>147</v>
      </c>
      <c r="E285" s="214" t="s">
        <v>1463</v>
      </c>
      <c r="F285" s="215" t="s">
        <v>1464</v>
      </c>
      <c r="G285" s="216" t="s">
        <v>382</v>
      </c>
      <c r="H285" s="217">
        <v>6</v>
      </c>
      <c r="I285" s="218"/>
      <c r="J285" s="219">
        <f>ROUND(I285*H285,2)</f>
        <v>0</v>
      </c>
      <c r="K285" s="215" t="s">
        <v>19</v>
      </c>
      <c r="L285" s="45"/>
      <c r="M285" s="220" t="s">
        <v>19</v>
      </c>
      <c r="N285" s="221" t="s">
        <v>42</v>
      </c>
      <c r="O285" s="85"/>
      <c r="P285" s="222">
        <f>O285*H285</f>
        <v>0</v>
      </c>
      <c r="Q285" s="222">
        <v>0</v>
      </c>
      <c r="R285" s="222">
        <f>Q285*H285</f>
        <v>0</v>
      </c>
      <c r="S285" s="222">
        <v>0</v>
      </c>
      <c r="T285" s="223">
        <f>S285*H285</f>
        <v>0</v>
      </c>
      <c r="U285" s="39"/>
      <c r="V285" s="39"/>
      <c r="W285" s="39"/>
      <c r="X285" s="39"/>
      <c r="Y285" s="39"/>
      <c r="Z285" s="39"/>
      <c r="AA285" s="39"/>
      <c r="AB285" s="39"/>
      <c r="AC285" s="39"/>
      <c r="AD285" s="39"/>
      <c r="AE285" s="39"/>
      <c r="AR285" s="224" t="s">
        <v>152</v>
      </c>
      <c r="AT285" s="224" t="s">
        <v>147</v>
      </c>
      <c r="AU285" s="224" t="s">
        <v>81</v>
      </c>
      <c r="AY285" s="18" t="s">
        <v>144</v>
      </c>
      <c r="BE285" s="225">
        <f>IF(N285="základní",J285,0)</f>
        <v>0</v>
      </c>
      <c r="BF285" s="225">
        <f>IF(N285="snížená",J285,0)</f>
        <v>0</v>
      </c>
      <c r="BG285" s="225">
        <f>IF(N285="zákl. přenesená",J285,0)</f>
        <v>0</v>
      </c>
      <c r="BH285" s="225">
        <f>IF(N285="sníž. přenesená",J285,0)</f>
        <v>0</v>
      </c>
      <c r="BI285" s="225">
        <f>IF(N285="nulová",J285,0)</f>
        <v>0</v>
      </c>
      <c r="BJ285" s="18" t="s">
        <v>79</v>
      </c>
      <c r="BK285" s="225">
        <f>ROUND(I285*H285,2)</f>
        <v>0</v>
      </c>
      <c r="BL285" s="18" t="s">
        <v>152</v>
      </c>
      <c r="BM285" s="224" t="s">
        <v>1465</v>
      </c>
    </row>
    <row r="286" spans="1:65" s="2" customFormat="1" ht="16.5" customHeight="1">
      <c r="A286" s="39"/>
      <c r="B286" s="40"/>
      <c r="C286" s="213" t="s">
        <v>1466</v>
      </c>
      <c r="D286" s="213" t="s">
        <v>147</v>
      </c>
      <c r="E286" s="214" t="s">
        <v>1467</v>
      </c>
      <c r="F286" s="215" t="s">
        <v>1468</v>
      </c>
      <c r="G286" s="216" t="s">
        <v>382</v>
      </c>
      <c r="H286" s="217">
        <v>4</v>
      </c>
      <c r="I286" s="218"/>
      <c r="J286" s="219">
        <f>ROUND(I286*H286,2)</f>
        <v>0</v>
      </c>
      <c r="K286" s="215" t="s">
        <v>19</v>
      </c>
      <c r="L286" s="45"/>
      <c r="M286" s="220" t="s">
        <v>19</v>
      </c>
      <c r="N286" s="221" t="s">
        <v>42</v>
      </c>
      <c r="O286" s="85"/>
      <c r="P286" s="222">
        <f>O286*H286</f>
        <v>0</v>
      </c>
      <c r="Q286" s="222">
        <v>0</v>
      </c>
      <c r="R286" s="222">
        <f>Q286*H286</f>
        <v>0</v>
      </c>
      <c r="S286" s="222">
        <v>0</v>
      </c>
      <c r="T286" s="223">
        <f>S286*H286</f>
        <v>0</v>
      </c>
      <c r="U286" s="39"/>
      <c r="V286" s="39"/>
      <c r="W286" s="39"/>
      <c r="X286" s="39"/>
      <c r="Y286" s="39"/>
      <c r="Z286" s="39"/>
      <c r="AA286" s="39"/>
      <c r="AB286" s="39"/>
      <c r="AC286" s="39"/>
      <c r="AD286" s="39"/>
      <c r="AE286" s="39"/>
      <c r="AR286" s="224" t="s">
        <v>152</v>
      </c>
      <c r="AT286" s="224" t="s">
        <v>147</v>
      </c>
      <c r="AU286" s="224" t="s">
        <v>81</v>
      </c>
      <c r="AY286" s="18" t="s">
        <v>144</v>
      </c>
      <c r="BE286" s="225">
        <f>IF(N286="základní",J286,0)</f>
        <v>0</v>
      </c>
      <c r="BF286" s="225">
        <f>IF(N286="snížená",J286,0)</f>
        <v>0</v>
      </c>
      <c r="BG286" s="225">
        <f>IF(N286="zákl. přenesená",J286,0)</f>
        <v>0</v>
      </c>
      <c r="BH286" s="225">
        <f>IF(N286="sníž. přenesená",J286,0)</f>
        <v>0</v>
      </c>
      <c r="BI286" s="225">
        <f>IF(N286="nulová",J286,0)</f>
        <v>0</v>
      </c>
      <c r="BJ286" s="18" t="s">
        <v>79</v>
      </c>
      <c r="BK286" s="225">
        <f>ROUND(I286*H286,2)</f>
        <v>0</v>
      </c>
      <c r="BL286" s="18" t="s">
        <v>152</v>
      </c>
      <c r="BM286" s="224" t="s">
        <v>1469</v>
      </c>
    </row>
    <row r="287" spans="1:65" s="2" customFormat="1" ht="16.5" customHeight="1">
      <c r="A287" s="39"/>
      <c r="B287" s="40"/>
      <c r="C287" s="213" t="s">
        <v>1263</v>
      </c>
      <c r="D287" s="213" t="s">
        <v>147</v>
      </c>
      <c r="E287" s="214" t="s">
        <v>1470</v>
      </c>
      <c r="F287" s="215" t="s">
        <v>1471</v>
      </c>
      <c r="G287" s="216" t="s">
        <v>382</v>
      </c>
      <c r="H287" s="217">
        <v>8</v>
      </c>
      <c r="I287" s="218"/>
      <c r="J287" s="219">
        <f>ROUND(I287*H287,2)</f>
        <v>0</v>
      </c>
      <c r="K287" s="215" t="s">
        <v>19</v>
      </c>
      <c r="L287" s="45"/>
      <c r="M287" s="220" t="s">
        <v>19</v>
      </c>
      <c r="N287" s="221" t="s">
        <v>42</v>
      </c>
      <c r="O287" s="85"/>
      <c r="P287" s="222">
        <f>O287*H287</f>
        <v>0</v>
      </c>
      <c r="Q287" s="222">
        <v>0</v>
      </c>
      <c r="R287" s="222">
        <f>Q287*H287</f>
        <v>0</v>
      </c>
      <c r="S287" s="222">
        <v>0</v>
      </c>
      <c r="T287" s="223">
        <f>S287*H287</f>
        <v>0</v>
      </c>
      <c r="U287" s="39"/>
      <c r="V287" s="39"/>
      <c r="W287" s="39"/>
      <c r="X287" s="39"/>
      <c r="Y287" s="39"/>
      <c r="Z287" s="39"/>
      <c r="AA287" s="39"/>
      <c r="AB287" s="39"/>
      <c r="AC287" s="39"/>
      <c r="AD287" s="39"/>
      <c r="AE287" s="39"/>
      <c r="AR287" s="224" t="s">
        <v>152</v>
      </c>
      <c r="AT287" s="224" t="s">
        <v>147</v>
      </c>
      <c r="AU287" s="224" t="s">
        <v>81</v>
      </c>
      <c r="AY287" s="18" t="s">
        <v>144</v>
      </c>
      <c r="BE287" s="225">
        <f>IF(N287="základní",J287,0)</f>
        <v>0</v>
      </c>
      <c r="BF287" s="225">
        <f>IF(N287="snížená",J287,0)</f>
        <v>0</v>
      </c>
      <c r="BG287" s="225">
        <f>IF(N287="zákl. přenesená",J287,0)</f>
        <v>0</v>
      </c>
      <c r="BH287" s="225">
        <f>IF(N287="sníž. přenesená",J287,0)</f>
        <v>0</v>
      </c>
      <c r="BI287" s="225">
        <f>IF(N287="nulová",J287,0)</f>
        <v>0</v>
      </c>
      <c r="BJ287" s="18" t="s">
        <v>79</v>
      </c>
      <c r="BK287" s="225">
        <f>ROUND(I287*H287,2)</f>
        <v>0</v>
      </c>
      <c r="BL287" s="18" t="s">
        <v>152</v>
      </c>
      <c r="BM287" s="224" t="s">
        <v>1472</v>
      </c>
    </row>
    <row r="288" spans="1:65" s="2" customFormat="1" ht="16.5" customHeight="1">
      <c r="A288" s="39"/>
      <c r="B288" s="40"/>
      <c r="C288" s="213" t="s">
        <v>1473</v>
      </c>
      <c r="D288" s="213" t="s">
        <v>147</v>
      </c>
      <c r="E288" s="214" t="s">
        <v>1474</v>
      </c>
      <c r="F288" s="215" t="s">
        <v>1471</v>
      </c>
      <c r="G288" s="216" t="s">
        <v>382</v>
      </c>
      <c r="H288" s="217">
        <v>2</v>
      </c>
      <c r="I288" s="218"/>
      <c r="J288" s="219">
        <f>ROUND(I288*H288,2)</f>
        <v>0</v>
      </c>
      <c r="K288" s="215" t="s">
        <v>19</v>
      </c>
      <c r="L288" s="45"/>
      <c r="M288" s="220" t="s">
        <v>19</v>
      </c>
      <c r="N288" s="221" t="s">
        <v>42</v>
      </c>
      <c r="O288" s="85"/>
      <c r="P288" s="222">
        <f>O288*H288</f>
        <v>0</v>
      </c>
      <c r="Q288" s="222">
        <v>0</v>
      </c>
      <c r="R288" s="222">
        <f>Q288*H288</f>
        <v>0</v>
      </c>
      <c r="S288" s="222">
        <v>0</v>
      </c>
      <c r="T288" s="223">
        <f>S288*H288</f>
        <v>0</v>
      </c>
      <c r="U288" s="39"/>
      <c r="V288" s="39"/>
      <c r="W288" s="39"/>
      <c r="X288" s="39"/>
      <c r="Y288" s="39"/>
      <c r="Z288" s="39"/>
      <c r="AA288" s="39"/>
      <c r="AB288" s="39"/>
      <c r="AC288" s="39"/>
      <c r="AD288" s="39"/>
      <c r="AE288" s="39"/>
      <c r="AR288" s="224" t="s">
        <v>152</v>
      </c>
      <c r="AT288" s="224" t="s">
        <v>147</v>
      </c>
      <c r="AU288" s="224" t="s">
        <v>81</v>
      </c>
      <c r="AY288" s="18" t="s">
        <v>144</v>
      </c>
      <c r="BE288" s="225">
        <f>IF(N288="základní",J288,0)</f>
        <v>0</v>
      </c>
      <c r="BF288" s="225">
        <f>IF(N288="snížená",J288,0)</f>
        <v>0</v>
      </c>
      <c r="BG288" s="225">
        <f>IF(N288="zákl. přenesená",J288,0)</f>
        <v>0</v>
      </c>
      <c r="BH288" s="225">
        <f>IF(N288="sníž. přenesená",J288,0)</f>
        <v>0</v>
      </c>
      <c r="BI288" s="225">
        <f>IF(N288="nulová",J288,0)</f>
        <v>0</v>
      </c>
      <c r="BJ288" s="18" t="s">
        <v>79</v>
      </c>
      <c r="BK288" s="225">
        <f>ROUND(I288*H288,2)</f>
        <v>0</v>
      </c>
      <c r="BL288" s="18" t="s">
        <v>152</v>
      </c>
      <c r="BM288" s="224" t="s">
        <v>1475</v>
      </c>
    </row>
    <row r="289" spans="1:65" s="2" customFormat="1" ht="16.5" customHeight="1">
      <c r="A289" s="39"/>
      <c r="B289" s="40"/>
      <c r="C289" s="213" t="s">
        <v>1266</v>
      </c>
      <c r="D289" s="213" t="s">
        <v>147</v>
      </c>
      <c r="E289" s="214" t="s">
        <v>1476</v>
      </c>
      <c r="F289" s="215" t="s">
        <v>1477</v>
      </c>
      <c r="G289" s="216" t="s">
        <v>382</v>
      </c>
      <c r="H289" s="217">
        <v>10</v>
      </c>
      <c r="I289" s="218"/>
      <c r="J289" s="219">
        <f>ROUND(I289*H289,2)</f>
        <v>0</v>
      </c>
      <c r="K289" s="215" t="s">
        <v>19</v>
      </c>
      <c r="L289" s="45"/>
      <c r="M289" s="220" t="s">
        <v>19</v>
      </c>
      <c r="N289" s="221" t="s">
        <v>42</v>
      </c>
      <c r="O289" s="85"/>
      <c r="P289" s="222">
        <f>O289*H289</f>
        <v>0</v>
      </c>
      <c r="Q289" s="222">
        <v>0</v>
      </c>
      <c r="R289" s="222">
        <f>Q289*H289</f>
        <v>0</v>
      </c>
      <c r="S289" s="222">
        <v>0</v>
      </c>
      <c r="T289" s="223">
        <f>S289*H289</f>
        <v>0</v>
      </c>
      <c r="U289" s="39"/>
      <c r="V289" s="39"/>
      <c r="W289" s="39"/>
      <c r="X289" s="39"/>
      <c r="Y289" s="39"/>
      <c r="Z289" s="39"/>
      <c r="AA289" s="39"/>
      <c r="AB289" s="39"/>
      <c r="AC289" s="39"/>
      <c r="AD289" s="39"/>
      <c r="AE289" s="39"/>
      <c r="AR289" s="224" t="s">
        <v>152</v>
      </c>
      <c r="AT289" s="224" t="s">
        <v>147</v>
      </c>
      <c r="AU289" s="224" t="s">
        <v>81</v>
      </c>
      <c r="AY289" s="18" t="s">
        <v>144</v>
      </c>
      <c r="BE289" s="225">
        <f>IF(N289="základní",J289,0)</f>
        <v>0</v>
      </c>
      <c r="BF289" s="225">
        <f>IF(N289="snížená",J289,0)</f>
        <v>0</v>
      </c>
      <c r="BG289" s="225">
        <f>IF(N289="zákl. přenesená",J289,0)</f>
        <v>0</v>
      </c>
      <c r="BH289" s="225">
        <f>IF(N289="sníž. přenesená",J289,0)</f>
        <v>0</v>
      </c>
      <c r="BI289" s="225">
        <f>IF(N289="nulová",J289,0)</f>
        <v>0</v>
      </c>
      <c r="BJ289" s="18" t="s">
        <v>79</v>
      </c>
      <c r="BK289" s="225">
        <f>ROUND(I289*H289,2)</f>
        <v>0</v>
      </c>
      <c r="BL289" s="18" t="s">
        <v>152</v>
      </c>
      <c r="BM289" s="224" t="s">
        <v>1478</v>
      </c>
    </row>
    <row r="290" spans="1:65" s="2" customFormat="1" ht="16.5" customHeight="1">
      <c r="A290" s="39"/>
      <c r="B290" s="40"/>
      <c r="C290" s="213" t="s">
        <v>1479</v>
      </c>
      <c r="D290" s="213" t="s">
        <v>147</v>
      </c>
      <c r="E290" s="214" t="s">
        <v>1480</v>
      </c>
      <c r="F290" s="215" t="s">
        <v>1481</v>
      </c>
      <c r="G290" s="216" t="s">
        <v>382</v>
      </c>
      <c r="H290" s="217">
        <v>20</v>
      </c>
      <c r="I290" s="218"/>
      <c r="J290" s="219">
        <f>ROUND(I290*H290,2)</f>
        <v>0</v>
      </c>
      <c r="K290" s="215" t="s">
        <v>19</v>
      </c>
      <c r="L290" s="45"/>
      <c r="M290" s="220" t="s">
        <v>19</v>
      </c>
      <c r="N290" s="221" t="s">
        <v>42</v>
      </c>
      <c r="O290" s="85"/>
      <c r="P290" s="222">
        <f>O290*H290</f>
        <v>0</v>
      </c>
      <c r="Q290" s="222">
        <v>0</v>
      </c>
      <c r="R290" s="222">
        <f>Q290*H290</f>
        <v>0</v>
      </c>
      <c r="S290" s="222">
        <v>0</v>
      </c>
      <c r="T290" s="223">
        <f>S290*H290</f>
        <v>0</v>
      </c>
      <c r="U290" s="39"/>
      <c r="V290" s="39"/>
      <c r="W290" s="39"/>
      <c r="X290" s="39"/>
      <c r="Y290" s="39"/>
      <c r="Z290" s="39"/>
      <c r="AA290" s="39"/>
      <c r="AB290" s="39"/>
      <c r="AC290" s="39"/>
      <c r="AD290" s="39"/>
      <c r="AE290" s="39"/>
      <c r="AR290" s="224" t="s">
        <v>152</v>
      </c>
      <c r="AT290" s="224" t="s">
        <v>147</v>
      </c>
      <c r="AU290" s="224" t="s">
        <v>81</v>
      </c>
      <c r="AY290" s="18" t="s">
        <v>144</v>
      </c>
      <c r="BE290" s="225">
        <f>IF(N290="základní",J290,0)</f>
        <v>0</v>
      </c>
      <c r="BF290" s="225">
        <f>IF(N290="snížená",J290,0)</f>
        <v>0</v>
      </c>
      <c r="BG290" s="225">
        <f>IF(N290="zákl. přenesená",J290,0)</f>
        <v>0</v>
      </c>
      <c r="BH290" s="225">
        <f>IF(N290="sníž. přenesená",J290,0)</f>
        <v>0</v>
      </c>
      <c r="BI290" s="225">
        <f>IF(N290="nulová",J290,0)</f>
        <v>0</v>
      </c>
      <c r="BJ290" s="18" t="s">
        <v>79</v>
      </c>
      <c r="BK290" s="225">
        <f>ROUND(I290*H290,2)</f>
        <v>0</v>
      </c>
      <c r="BL290" s="18" t="s">
        <v>152</v>
      </c>
      <c r="BM290" s="224" t="s">
        <v>1482</v>
      </c>
    </row>
    <row r="291" spans="1:65" s="2" customFormat="1" ht="16.5" customHeight="1">
      <c r="A291" s="39"/>
      <c r="B291" s="40"/>
      <c r="C291" s="213" t="s">
        <v>1268</v>
      </c>
      <c r="D291" s="213" t="s">
        <v>147</v>
      </c>
      <c r="E291" s="214" t="s">
        <v>1483</v>
      </c>
      <c r="F291" s="215" t="s">
        <v>1484</v>
      </c>
      <c r="G291" s="216" t="s">
        <v>382</v>
      </c>
      <c r="H291" s="217">
        <v>40</v>
      </c>
      <c r="I291" s="218"/>
      <c r="J291" s="219">
        <f>ROUND(I291*H291,2)</f>
        <v>0</v>
      </c>
      <c r="K291" s="215" t="s">
        <v>19</v>
      </c>
      <c r="L291" s="45"/>
      <c r="M291" s="220" t="s">
        <v>19</v>
      </c>
      <c r="N291" s="221" t="s">
        <v>42</v>
      </c>
      <c r="O291" s="85"/>
      <c r="P291" s="222">
        <f>O291*H291</f>
        <v>0</v>
      </c>
      <c r="Q291" s="222">
        <v>0</v>
      </c>
      <c r="R291" s="222">
        <f>Q291*H291</f>
        <v>0</v>
      </c>
      <c r="S291" s="222">
        <v>0</v>
      </c>
      <c r="T291" s="223">
        <f>S291*H291</f>
        <v>0</v>
      </c>
      <c r="U291" s="39"/>
      <c r="V291" s="39"/>
      <c r="W291" s="39"/>
      <c r="X291" s="39"/>
      <c r="Y291" s="39"/>
      <c r="Z291" s="39"/>
      <c r="AA291" s="39"/>
      <c r="AB291" s="39"/>
      <c r="AC291" s="39"/>
      <c r="AD291" s="39"/>
      <c r="AE291" s="39"/>
      <c r="AR291" s="224" t="s">
        <v>152</v>
      </c>
      <c r="AT291" s="224" t="s">
        <v>147</v>
      </c>
      <c r="AU291" s="224" t="s">
        <v>81</v>
      </c>
      <c r="AY291" s="18" t="s">
        <v>144</v>
      </c>
      <c r="BE291" s="225">
        <f>IF(N291="základní",J291,0)</f>
        <v>0</v>
      </c>
      <c r="BF291" s="225">
        <f>IF(N291="snížená",J291,0)</f>
        <v>0</v>
      </c>
      <c r="BG291" s="225">
        <f>IF(N291="zákl. přenesená",J291,0)</f>
        <v>0</v>
      </c>
      <c r="BH291" s="225">
        <f>IF(N291="sníž. přenesená",J291,0)</f>
        <v>0</v>
      </c>
      <c r="BI291" s="225">
        <f>IF(N291="nulová",J291,0)</f>
        <v>0</v>
      </c>
      <c r="BJ291" s="18" t="s">
        <v>79</v>
      </c>
      <c r="BK291" s="225">
        <f>ROUND(I291*H291,2)</f>
        <v>0</v>
      </c>
      <c r="BL291" s="18" t="s">
        <v>152</v>
      </c>
      <c r="BM291" s="224" t="s">
        <v>1485</v>
      </c>
    </row>
    <row r="292" spans="1:65" s="2" customFormat="1" ht="16.5" customHeight="1">
      <c r="A292" s="39"/>
      <c r="B292" s="40"/>
      <c r="C292" s="213" t="s">
        <v>1486</v>
      </c>
      <c r="D292" s="213" t="s">
        <v>147</v>
      </c>
      <c r="E292" s="214" t="s">
        <v>1487</v>
      </c>
      <c r="F292" s="215" t="s">
        <v>1488</v>
      </c>
      <c r="G292" s="216" t="s">
        <v>382</v>
      </c>
      <c r="H292" s="217">
        <v>40</v>
      </c>
      <c r="I292" s="218"/>
      <c r="J292" s="219">
        <f>ROUND(I292*H292,2)</f>
        <v>0</v>
      </c>
      <c r="K292" s="215" t="s">
        <v>19</v>
      </c>
      <c r="L292" s="45"/>
      <c r="M292" s="220" t="s">
        <v>19</v>
      </c>
      <c r="N292" s="221" t="s">
        <v>42</v>
      </c>
      <c r="O292" s="85"/>
      <c r="P292" s="222">
        <f>O292*H292</f>
        <v>0</v>
      </c>
      <c r="Q292" s="222">
        <v>0</v>
      </c>
      <c r="R292" s="222">
        <f>Q292*H292</f>
        <v>0</v>
      </c>
      <c r="S292" s="222">
        <v>0</v>
      </c>
      <c r="T292" s="223">
        <f>S292*H292</f>
        <v>0</v>
      </c>
      <c r="U292" s="39"/>
      <c r="V292" s="39"/>
      <c r="W292" s="39"/>
      <c r="X292" s="39"/>
      <c r="Y292" s="39"/>
      <c r="Z292" s="39"/>
      <c r="AA292" s="39"/>
      <c r="AB292" s="39"/>
      <c r="AC292" s="39"/>
      <c r="AD292" s="39"/>
      <c r="AE292" s="39"/>
      <c r="AR292" s="224" t="s">
        <v>152</v>
      </c>
      <c r="AT292" s="224" t="s">
        <v>147</v>
      </c>
      <c r="AU292" s="224" t="s">
        <v>81</v>
      </c>
      <c r="AY292" s="18" t="s">
        <v>144</v>
      </c>
      <c r="BE292" s="225">
        <f>IF(N292="základní",J292,0)</f>
        <v>0</v>
      </c>
      <c r="BF292" s="225">
        <f>IF(N292="snížená",J292,0)</f>
        <v>0</v>
      </c>
      <c r="BG292" s="225">
        <f>IF(N292="zákl. přenesená",J292,0)</f>
        <v>0</v>
      </c>
      <c r="BH292" s="225">
        <f>IF(N292="sníž. přenesená",J292,0)</f>
        <v>0</v>
      </c>
      <c r="BI292" s="225">
        <f>IF(N292="nulová",J292,0)</f>
        <v>0</v>
      </c>
      <c r="BJ292" s="18" t="s">
        <v>79</v>
      </c>
      <c r="BK292" s="225">
        <f>ROUND(I292*H292,2)</f>
        <v>0</v>
      </c>
      <c r="BL292" s="18" t="s">
        <v>152</v>
      </c>
      <c r="BM292" s="224" t="s">
        <v>1489</v>
      </c>
    </row>
    <row r="293" spans="1:65" s="2" customFormat="1" ht="16.5" customHeight="1">
      <c r="A293" s="39"/>
      <c r="B293" s="40"/>
      <c r="C293" s="213" t="s">
        <v>1272</v>
      </c>
      <c r="D293" s="213" t="s">
        <v>147</v>
      </c>
      <c r="E293" s="214" t="s">
        <v>1490</v>
      </c>
      <c r="F293" s="215" t="s">
        <v>1491</v>
      </c>
      <c r="G293" s="216" t="s">
        <v>382</v>
      </c>
      <c r="H293" s="217">
        <v>10</v>
      </c>
      <c r="I293" s="218"/>
      <c r="J293" s="219">
        <f>ROUND(I293*H293,2)</f>
        <v>0</v>
      </c>
      <c r="K293" s="215" t="s">
        <v>19</v>
      </c>
      <c r="L293" s="45"/>
      <c r="M293" s="220" t="s">
        <v>19</v>
      </c>
      <c r="N293" s="221" t="s">
        <v>42</v>
      </c>
      <c r="O293" s="85"/>
      <c r="P293" s="222">
        <f>O293*H293</f>
        <v>0</v>
      </c>
      <c r="Q293" s="222">
        <v>0</v>
      </c>
      <c r="R293" s="222">
        <f>Q293*H293</f>
        <v>0</v>
      </c>
      <c r="S293" s="222">
        <v>0</v>
      </c>
      <c r="T293" s="223">
        <f>S293*H293</f>
        <v>0</v>
      </c>
      <c r="U293" s="39"/>
      <c r="V293" s="39"/>
      <c r="W293" s="39"/>
      <c r="X293" s="39"/>
      <c r="Y293" s="39"/>
      <c r="Z293" s="39"/>
      <c r="AA293" s="39"/>
      <c r="AB293" s="39"/>
      <c r="AC293" s="39"/>
      <c r="AD293" s="39"/>
      <c r="AE293" s="39"/>
      <c r="AR293" s="224" t="s">
        <v>152</v>
      </c>
      <c r="AT293" s="224" t="s">
        <v>147</v>
      </c>
      <c r="AU293" s="224" t="s">
        <v>81</v>
      </c>
      <c r="AY293" s="18" t="s">
        <v>144</v>
      </c>
      <c r="BE293" s="225">
        <f>IF(N293="základní",J293,0)</f>
        <v>0</v>
      </c>
      <c r="BF293" s="225">
        <f>IF(N293="snížená",J293,0)</f>
        <v>0</v>
      </c>
      <c r="BG293" s="225">
        <f>IF(N293="zákl. přenesená",J293,0)</f>
        <v>0</v>
      </c>
      <c r="BH293" s="225">
        <f>IF(N293="sníž. přenesená",J293,0)</f>
        <v>0</v>
      </c>
      <c r="BI293" s="225">
        <f>IF(N293="nulová",J293,0)</f>
        <v>0</v>
      </c>
      <c r="BJ293" s="18" t="s">
        <v>79</v>
      </c>
      <c r="BK293" s="225">
        <f>ROUND(I293*H293,2)</f>
        <v>0</v>
      </c>
      <c r="BL293" s="18" t="s">
        <v>152</v>
      </c>
      <c r="BM293" s="224" t="s">
        <v>1492</v>
      </c>
    </row>
    <row r="294" spans="1:65" s="2" customFormat="1" ht="16.5" customHeight="1">
      <c r="A294" s="39"/>
      <c r="B294" s="40"/>
      <c r="C294" s="213" t="s">
        <v>1493</v>
      </c>
      <c r="D294" s="213" t="s">
        <v>147</v>
      </c>
      <c r="E294" s="214" t="s">
        <v>1494</v>
      </c>
      <c r="F294" s="215" t="s">
        <v>1495</v>
      </c>
      <c r="G294" s="216" t="s">
        <v>382</v>
      </c>
      <c r="H294" s="217">
        <v>12</v>
      </c>
      <c r="I294" s="218"/>
      <c r="J294" s="219">
        <f>ROUND(I294*H294,2)</f>
        <v>0</v>
      </c>
      <c r="K294" s="215" t="s">
        <v>19</v>
      </c>
      <c r="L294" s="45"/>
      <c r="M294" s="220" t="s">
        <v>19</v>
      </c>
      <c r="N294" s="221" t="s">
        <v>42</v>
      </c>
      <c r="O294" s="85"/>
      <c r="P294" s="222">
        <f>O294*H294</f>
        <v>0</v>
      </c>
      <c r="Q294" s="222">
        <v>0</v>
      </c>
      <c r="R294" s="222">
        <f>Q294*H294</f>
        <v>0</v>
      </c>
      <c r="S294" s="222">
        <v>0</v>
      </c>
      <c r="T294" s="223">
        <f>S294*H294</f>
        <v>0</v>
      </c>
      <c r="U294" s="39"/>
      <c r="V294" s="39"/>
      <c r="W294" s="39"/>
      <c r="X294" s="39"/>
      <c r="Y294" s="39"/>
      <c r="Z294" s="39"/>
      <c r="AA294" s="39"/>
      <c r="AB294" s="39"/>
      <c r="AC294" s="39"/>
      <c r="AD294" s="39"/>
      <c r="AE294" s="39"/>
      <c r="AR294" s="224" t="s">
        <v>152</v>
      </c>
      <c r="AT294" s="224" t="s">
        <v>147</v>
      </c>
      <c r="AU294" s="224" t="s">
        <v>81</v>
      </c>
      <c r="AY294" s="18" t="s">
        <v>144</v>
      </c>
      <c r="BE294" s="225">
        <f>IF(N294="základní",J294,0)</f>
        <v>0</v>
      </c>
      <c r="BF294" s="225">
        <f>IF(N294="snížená",J294,0)</f>
        <v>0</v>
      </c>
      <c r="BG294" s="225">
        <f>IF(N294="zákl. přenesená",J294,0)</f>
        <v>0</v>
      </c>
      <c r="BH294" s="225">
        <f>IF(N294="sníž. přenesená",J294,0)</f>
        <v>0</v>
      </c>
      <c r="BI294" s="225">
        <f>IF(N294="nulová",J294,0)</f>
        <v>0</v>
      </c>
      <c r="BJ294" s="18" t="s">
        <v>79</v>
      </c>
      <c r="BK294" s="225">
        <f>ROUND(I294*H294,2)</f>
        <v>0</v>
      </c>
      <c r="BL294" s="18" t="s">
        <v>152</v>
      </c>
      <c r="BM294" s="224" t="s">
        <v>1496</v>
      </c>
    </row>
    <row r="295" spans="1:65" s="2" customFormat="1" ht="16.5" customHeight="1">
      <c r="A295" s="39"/>
      <c r="B295" s="40"/>
      <c r="C295" s="213" t="s">
        <v>1275</v>
      </c>
      <c r="D295" s="213" t="s">
        <v>147</v>
      </c>
      <c r="E295" s="214" t="s">
        <v>1497</v>
      </c>
      <c r="F295" s="215" t="s">
        <v>1495</v>
      </c>
      <c r="G295" s="216" t="s">
        <v>382</v>
      </c>
      <c r="H295" s="217">
        <v>8</v>
      </c>
      <c r="I295" s="218"/>
      <c r="J295" s="219">
        <f>ROUND(I295*H295,2)</f>
        <v>0</v>
      </c>
      <c r="K295" s="215" t="s">
        <v>19</v>
      </c>
      <c r="L295" s="45"/>
      <c r="M295" s="220" t="s">
        <v>19</v>
      </c>
      <c r="N295" s="221" t="s">
        <v>42</v>
      </c>
      <c r="O295" s="85"/>
      <c r="P295" s="222">
        <f>O295*H295</f>
        <v>0</v>
      </c>
      <c r="Q295" s="222">
        <v>0</v>
      </c>
      <c r="R295" s="222">
        <f>Q295*H295</f>
        <v>0</v>
      </c>
      <c r="S295" s="222">
        <v>0</v>
      </c>
      <c r="T295" s="223">
        <f>S295*H295</f>
        <v>0</v>
      </c>
      <c r="U295" s="39"/>
      <c r="V295" s="39"/>
      <c r="W295" s="39"/>
      <c r="X295" s="39"/>
      <c r="Y295" s="39"/>
      <c r="Z295" s="39"/>
      <c r="AA295" s="39"/>
      <c r="AB295" s="39"/>
      <c r="AC295" s="39"/>
      <c r="AD295" s="39"/>
      <c r="AE295" s="39"/>
      <c r="AR295" s="224" t="s">
        <v>152</v>
      </c>
      <c r="AT295" s="224" t="s">
        <v>147</v>
      </c>
      <c r="AU295" s="224" t="s">
        <v>81</v>
      </c>
      <c r="AY295" s="18" t="s">
        <v>144</v>
      </c>
      <c r="BE295" s="225">
        <f>IF(N295="základní",J295,0)</f>
        <v>0</v>
      </c>
      <c r="BF295" s="225">
        <f>IF(N295="snížená",J295,0)</f>
        <v>0</v>
      </c>
      <c r="BG295" s="225">
        <f>IF(N295="zákl. přenesená",J295,0)</f>
        <v>0</v>
      </c>
      <c r="BH295" s="225">
        <f>IF(N295="sníž. přenesená",J295,0)</f>
        <v>0</v>
      </c>
      <c r="BI295" s="225">
        <f>IF(N295="nulová",J295,0)</f>
        <v>0</v>
      </c>
      <c r="BJ295" s="18" t="s">
        <v>79</v>
      </c>
      <c r="BK295" s="225">
        <f>ROUND(I295*H295,2)</f>
        <v>0</v>
      </c>
      <c r="BL295" s="18" t="s">
        <v>152</v>
      </c>
      <c r="BM295" s="224" t="s">
        <v>1498</v>
      </c>
    </row>
    <row r="296" spans="1:65" s="2" customFormat="1" ht="16.5" customHeight="1">
      <c r="A296" s="39"/>
      <c r="B296" s="40"/>
      <c r="C296" s="213" t="s">
        <v>1499</v>
      </c>
      <c r="D296" s="213" t="s">
        <v>147</v>
      </c>
      <c r="E296" s="214" t="s">
        <v>1500</v>
      </c>
      <c r="F296" s="215" t="s">
        <v>1501</v>
      </c>
      <c r="G296" s="216" t="s">
        <v>150</v>
      </c>
      <c r="H296" s="217">
        <v>40</v>
      </c>
      <c r="I296" s="218"/>
      <c r="J296" s="219">
        <f>ROUND(I296*H296,2)</f>
        <v>0</v>
      </c>
      <c r="K296" s="215" t="s">
        <v>19</v>
      </c>
      <c r="L296" s="45"/>
      <c r="M296" s="220" t="s">
        <v>19</v>
      </c>
      <c r="N296" s="221" t="s">
        <v>42</v>
      </c>
      <c r="O296" s="85"/>
      <c r="P296" s="222">
        <f>O296*H296</f>
        <v>0</v>
      </c>
      <c r="Q296" s="222">
        <v>0</v>
      </c>
      <c r="R296" s="222">
        <f>Q296*H296</f>
        <v>0</v>
      </c>
      <c r="S296" s="222">
        <v>0</v>
      </c>
      <c r="T296" s="223">
        <f>S296*H296</f>
        <v>0</v>
      </c>
      <c r="U296" s="39"/>
      <c r="V296" s="39"/>
      <c r="W296" s="39"/>
      <c r="X296" s="39"/>
      <c r="Y296" s="39"/>
      <c r="Z296" s="39"/>
      <c r="AA296" s="39"/>
      <c r="AB296" s="39"/>
      <c r="AC296" s="39"/>
      <c r="AD296" s="39"/>
      <c r="AE296" s="39"/>
      <c r="AR296" s="224" t="s">
        <v>152</v>
      </c>
      <c r="AT296" s="224" t="s">
        <v>147</v>
      </c>
      <c r="AU296" s="224" t="s">
        <v>81</v>
      </c>
      <c r="AY296" s="18" t="s">
        <v>144</v>
      </c>
      <c r="BE296" s="225">
        <f>IF(N296="základní",J296,0)</f>
        <v>0</v>
      </c>
      <c r="BF296" s="225">
        <f>IF(N296="snížená",J296,0)</f>
        <v>0</v>
      </c>
      <c r="BG296" s="225">
        <f>IF(N296="zákl. přenesená",J296,0)</f>
        <v>0</v>
      </c>
      <c r="BH296" s="225">
        <f>IF(N296="sníž. přenesená",J296,0)</f>
        <v>0</v>
      </c>
      <c r="BI296" s="225">
        <f>IF(N296="nulová",J296,0)</f>
        <v>0</v>
      </c>
      <c r="BJ296" s="18" t="s">
        <v>79</v>
      </c>
      <c r="BK296" s="225">
        <f>ROUND(I296*H296,2)</f>
        <v>0</v>
      </c>
      <c r="BL296" s="18" t="s">
        <v>152</v>
      </c>
      <c r="BM296" s="224" t="s">
        <v>1502</v>
      </c>
    </row>
    <row r="297" spans="1:65" s="2" customFormat="1" ht="16.5" customHeight="1">
      <c r="A297" s="39"/>
      <c r="B297" s="40"/>
      <c r="C297" s="213" t="s">
        <v>1278</v>
      </c>
      <c r="D297" s="213" t="s">
        <v>147</v>
      </c>
      <c r="E297" s="214" t="s">
        <v>1503</v>
      </c>
      <c r="F297" s="215" t="s">
        <v>1504</v>
      </c>
      <c r="G297" s="216" t="s">
        <v>528</v>
      </c>
      <c r="H297" s="217">
        <v>55</v>
      </c>
      <c r="I297" s="218"/>
      <c r="J297" s="219">
        <f>ROUND(I297*H297,2)</f>
        <v>0</v>
      </c>
      <c r="K297" s="215" t="s">
        <v>19</v>
      </c>
      <c r="L297" s="45"/>
      <c r="M297" s="220" t="s">
        <v>19</v>
      </c>
      <c r="N297" s="221" t="s">
        <v>42</v>
      </c>
      <c r="O297" s="85"/>
      <c r="P297" s="222">
        <f>O297*H297</f>
        <v>0</v>
      </c>
      <c r="Q297" s="222">
        <v>0</v>
      </c>
      <c r="R297" s="222">
        <f>Q297*H297</f>
        <v>0</v>
      </c>
      <c r="S297" s="222">
        <v>0</v>
      </c>
      <c r="T297" s="223">
        <f>S297*H297</f>
        <v>0</v>
      </c>
      <c r="U297" s="39"/>
      <c r="V297" s="39"/>
      <c r="W297" s="39"/>
      <c r="X297" s="39"/>
      <c r="Y297" s="39"/>
      <c r="Z297" s="39"/>
      <c r="AA297" s="39"/>
      <c r="AB297" s="39"/>
      <c r="AC297" s="39"/>
      <c r="AD297" s="39"/>
      <c r="AE297" s="39"/>
      <c r="AR297" s="224" t="s">
        <v>152</v>
      </c>
      <c r="AT297" s="224" t="s">
        <v>147</v>
      </c>
      <c r="AU297" s="224" t="s">
        <v>81</v>
      </c>
      <c r="AY297" s="18" t="s">
        <v>144</v>
      </c>
      <c r="BE297" s="225">
        <f>IF(N297="základní",J297,0)</f>
        <v>0</v>
      </c>
      <c r="BF297" s="225">
        <f>IF(N297="snížená",J297,0)</f>
        <v>0</v>
      </c>
      <c r="BG297" s="225">
        <f>IF(N297="zákl. přenesená",J297,0)</f>
        <v>0</v>
      </c>
      <c r="BH297" s="225">
        <f>IF(N297="sníž. přenesená",J297,0)</f>
        <v>0</v>
      </c>
      <c r="BI297" s="225">
        <f>IF(N297="nulová",J297,0)</f>
        <v>0</v>
      </c>
      <c r="BJ297" s="18" t="s">
        <v>79</v>
      </c>
      <c r="BK297" s="225">
        <f>ROUND(I297*H297,2)</f>
        <v>0</v>
      </c>
      <c r="BL297" s="18" t="s">
        <v>152</v>
      </c>
      <c r="BM297" s="224" t="s">
        <v>1505</v>
      </c>
    </row>
    <row r="298" spans="1:65" s="2" customFormat="1" ht="16.5" customHeight="1">
      <c r="A298" s="39"/>
      <c r="B298" s="40"/>
      <c r="C298" s="213" t="s">
        <v>1506</v>
      </c>
      <c r="D298" s="213" t="s">
        <v>147</v>
      </c>
      <c r="E298" s="214" t="s">
        <v>1507</v>
      </c>
      <c r="F298" s="215" t="s">
        <v>1508</v>
      </c>
      <c r="G298" s="216" t="s">
        <v>1120</v>
      </c>
      <c r="H298" s="217">
        <v>10</v>
      </c>
      <c r="I298" s="218"/>
      <c r="J298" s="219">
        <f>ROUND(I298*H298,2)</f>
        <v>0</v>
      </c>
      <c r="K298" s="215" t="s">
        <v>19</v>
      </c>
      <c r="L298" s="45"/>
      <c r="M298" s="220" t="s">
        <v>19</v>
      </c>
      <c r="N298" s="221" t="s">
        <v>42</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152</v>
      </c>
      <c r="AT298" s="224" t="s">
        <v>147</v>
      </c>
      <c r="AU298" s="224" t="s">
        <v>81</v>
      </c>
      <c r="AY298" s="18" t="s">
        <v>144</v>
      </c>
      <c r="BE298" s="225">
        <f>IF(N298="základní",J298,0)</f>
        <v>0</v>
      </c>
      <c r="BF298" s="225">
        <f>IF(N298="snížená",J298,0)</f>
        <v>0</v>
      </c>
      <c r="BG298" s="225">
        <f>IF(N298="zákl. přenesená",J298,0)</f>
        <v>0</v>
      </c>
      <c r="BH298" s="225">
        <f>IF(N298="sníž. přenesená",J298,0)</f>
        <v>0</v>
      </c>
      <c r="BI298" s="225">
        <f>IF(N298="nulová",J298,0)</f>
        <v>0</v>
      </c>
      <c r="BJ298" s="18" t="s">
        <v>79</v>
      </c>
      <c r="BK298" s="225">
        <f>ROUND(I298*H298,2)</f>
        <v>0</v>
      </c>
      <c r="BL298" s="18" t="s">
        <v>152</v>
      </c>
      <c r="BM298" s="224" t="s">
        <v>1509</v>
      </c>
    </row>
    <row r="299" spans="1:65" s="2" customFormat="1" ht="16.5" customHeight="1">
      <c r="A299" s="39"/>
      <c r="B299" s="40"/>
      <c r="C299" s="213" t="s">
        <v>1280</v>
      </c>
      <c r="D299" s="213" t="s">
        <v>147</v>
      </c>
      <c r="E299" s="214" t="s">
        <v>1510</v>
      </c>
      <c r="F299" s="215" t="s">
        <v>1511</v>
      </c>
      <c r="G299" s="216" t="s">
        <v>1120</v>
      </c>
      <c r="H299" s="217">
        <v>1</v>
      </c>
      <c r="I299" s="218"/>
      <c r="J299" s="219">
        <f>ROUND(I299*H299,2)</f>
        <v>0</v>
      </c>
      <c r="K299" s="215" t="s">
        <v>19</v>
      </c>
      <c r="L299" s="45"/>
      <c r="M299" s="220" t="s">
        <v>19</v>
      </c>
      <c r="N299" s="221" t="s">
        <v>42</v>
      </c>
      <c r="O299" s="85"/>
      <c r="P299" s="222">
        <f>O299*H299</f>
        <v>0</v>
      </c>
      <c r="Q299" s="222">
        <v>0</v>
      </c>
      <c r="R299" s="222">
        <f>Q299*H299</f>
        <v>0</v>
      </c>
      <c r="S299" s="222">
        <v>0</v>
      </c>
      <c r="T299" s="223">
        <f>S299*H299</f>
        <v>0</v>
      </c>
      <c r="U299" s="39"/>
      <c r="V299" s="39"/>
      <c r="W299" s="39"/>
      <c r="X299" s="39"/>
      <c r="Y299" s="39"/>
      <c r="Z299" s="39"/>
      <c r="AA299" s="39"/>
      <c r="AB299" s="39"/>
      <c r="AC299" s="39"/>
      <c r="AD299" s="39"/>
      <c r="AE299" s="39"/>
      <c r="AR299" s="224" t="s">
        <v>152</v>
      </c>
      <c r="AT299" s="224" t="s">
        <v>147</v>
      </c>
      <c r="AU299" s="224" t="s">
        <v>81</v>
      </c>
      <c r="AY299" s="18" t="s">
        <v>144</v>
      </c>
      <c r="BE299" s="225">
        <f>IF(N299="základní",J299,0)</f>
        <v>0</v>
      </c>
      <c r="BF299" s="225">
        <f>IF(N299="snížená",J299,0)</f>
        <v>0</v>
      </c>
      <c r="BG299" s="225">
        <f>IF(N299="zákl. přenesená",J299,0)</f>
        <v>0</v>
      </c>
      <c r="BH299" s="225">
        <f>IF(N299="sníž. přenesená",J299,0)</f>
        <v>0</v>
      </c>
      <c r="BI299" s="225">
        <f>IF(N299="nulová",J299,0)</f>
        <v>0</v>
      </c>
      <c r="BJ299" s="18" t="s">
        <v>79</v>
      </c>
      <c r="BK299" s="225">
        <f>ROUND(I299*H299,2)</f>
        <v>0</v>
      </c>
      <c r="BL299" s="18" t="s">
        <v>152</v>
      </c>
      <c r="BM299" s="224" t="s">
        <v>1512</v>
      </c>
    </row>
    <row r="300" spans="1:63" s="12" customFormat="1" ht="22.8" customHeight="1">
      <c r="A300" s="12"/>
      <c r="B300" s="197"/>
      <c r="C300" s="198"/>
      <c r="D300" s="199" t="s">
        <v>70</v>
      </c>
      <c r="E300" s="211" t="s">
        <v>516</v>
      </c>
      <c r="F300" s="211" t="s">
        <v>1513</v>
      </c>
      <c r="G300" s="198"/>
      <c r="H300" s="198"/>
      <c r="I300" s="201"/>
      <c r="J300" s="212">
        <f>BK300</f>
        <v>0</v>
      </c>
      <c r="K300" s="198"/>
      <c r="L300" s="203"/>
      <c r="M300" s="204"/>
      <c r="N300" s="205"/>
      <c r="O300" s="205"/>
      <c r="P300" s="206">
        <f>SUM(P301:P327)</f>
        <v>0</v>
      </c>
      <c r="Q300" s="205"/>
      <c r="R300" s="206">
        <f>SUM(R301:R327)</f>
        <v>0</v>
      </c>
      <c r="S300" s="205"/>
      <c r="T300" s="207">
        <f>SUM(T301:T327)</f>
        <v>0</v>
      </c>
      <c r="U300" s="12"/>
      <c r="V300" s="12"/>
      <c r="W300" s="12"/>
      <c r="X300" s="12"/>
      <c r="Y300" s="12"/>
      <c r="Z300" s="12"/>
      <c r="AA300" s="12"/>
      <c r="AB300" s="12"/>
      <c r="AC300" s="12"/>
      <c r="AD300" s="12"/>
      <c r="AE300" s="12"/>
      <c r="AR300" s="208" t="s">
        <v>79</v>
      </c>
      <c r="AT300" s="209" t="s">
        <v>70</v>
      </c>
      <c r="AU300" s="209" t="s">
        <v>79</v>
      </c>
      <c r="AY300" s="208" t="s">
        <v>144</v>
      </c>
      <c r="BK300" s="210">
        <f>SUM(BK301:BK327)</f>
        <v>0</v>
      </c>
    </row>
    <row r="301" spans="1:65" s="2" customFormat="1" ht="16.5" customHeight="1">
      <c r="A301" s="39"/>
      <c r="B301" s="40"/>
      <c r="C301" s="213" t="s">
        <v>1514</v>
      </c>
      <c r="D301" s="213" t="s">
        <v>147</v>
      </c>
      <c r="E301" s="214" t="s">
        <v>1515</v>
      </c>
      <c r="F301" s="215" t="s">
        <v>1516</v>
      </c>
      <c r="G301" s="216" t="s">
        <v>237</v>
      </c>
      <c r="H301" s="217">
        <v>32</v>
      </c>
      <c r="I301" s="218"/>
      <c r="J301" s="219">
        <f>ROUND(I301*H301,2)</f>
        <v>0</v>
      </c>
      <c r="K301" s="215" t="s">
        <v>19</v>
      </c>
      <c r="L301" s="45"/>
      <c r="M301" s="220" t="s">
        <v>19</v>
      </c>
      <c r="N301" s="221" t="s">
        <v>42</v>
      </c>
      <c r="O301" s="85"/>
      <c r="P301" s="222">
        <f>O301*H301</f>
        <v>0</v>
      </c>
      <c r="Q301" s="222">
        <v>0</v>
      </c>
      <c r="R301" s="222">
        <f>Q301*H301</f>
        <v>0</v>
      </c>
      <c r="S301" s="222">
        <v>0</v>
      </c>
      <c r="T301" s="223">
        <f>S301*H301</f>
        <v>0</v>
      </c>
      <c r="U301" s="39"/>
      <c r="V301" s="39"/>
      <c r="W301" s="39"/>
      <c r="X301" s="39"/>
      <c r="Y301" s="39"/>
      <c r="Z301" s="39"/>
      <c r="AA301" s="39"/>
      <c r="AB301" s="39"/>
      <c r="AC301" s="39"/>
      <c r="AD301" s="39"/>
      <c r="AE301" s="39"/>
      <c r="AR301" s="224" t="s">
        <v>152</v>
      </c>
      <c r="AT301" s="224" t="s">
        <v>147</v>
      </c>
      <c r="AU301" s="224" t="s">
        <v>81</v>
      </c>
      <c r="AY301" s="18" t="s">
        <v>144</v>
      </c>
      <c r="BE301" s="225">
        <f>IF(N301="základní",J301,0)</f>
        <v>0</v>
      </c>
      <c r="BF301" s="225">
        <f>IF(N301="snížená",J301,0)</f>
        <v>0</v>
      </c>
      <c r="BG301" s="225">
        <f>IF(N301="zákl. přenesená",J301,0)</f>
        <v>0</v>
      </c>
      <c r="BH301" s="225">
        <f>IF(N301="sníž. přenesená",J301,0)</f>
        <v>0</v>
      </c>
      <c r="BI301" s="225">
        <f>IF(N301="nulová",J301,0)</f>
        <v>0</v>
      </c>
      <c r="BJ301" s="18" t="s">
        <v>79</v>
      </c>
      <c r="BK301" s="225">
        <f>ROUND(I301*H301,2)</f>
        <v>0</v>
      </c>
      <c r="BL301" s="18" t="s">
        <v>152</v>
      </c>
      <c r="BM301" s="224" t="s">
        <v>1517</v>
      </c>
    </row>
    <row r="302" spans="1:47" s="2" customFormat="1" ht="12">
      <c r="A302" s="39"/>
      <c r="B302" s="40"/>
      <c r="C302" s="41"/>
      <c r="D302" s="233" t="s">
        <v>417</v>
      </c>
      <c r="E302" s="41"/>
      <c r="F302" s="277" t="s">
        <v>1518</v>
      </c>
      <c r="G302" s="41"/>
      <c r="H302" s="41"/>
      <c r="I302" s="228"/>
      <c r="J302" s="41"/>
      <c r="K302" s="41"/>
      <c r="L302" s="45"/>
      <c r="M302" s="229"/>
      <c r="N302" s="230"/>
      <c r="O302" s="85"/>
      <c r="P302" s="85"/>
      <c r="Q302" s="85"/>
      <c r="R302" s="85"/>
      <c r="S302" s="85"/>
      <c r="T302" s="86"/>
      <c r="U302" s="39"/>
      <c r="V302" s="39"/>
      <c r="W302" s="39"/>
      <c r="X302" s="39"/>
      <c r="Y302" s="39"/>
      <c r="Z302" s="39"/>
      <c r="AA302" s="39"/>
      <c r="AB302" s="39"/>
      <c r="AC302" s="39"/>
      <c r="AD302" s="39"/>
      <c r="AE302" s="39"/>
      <c r="AT302" s="18" t="s">
        <v>417</v>
      </c>
      <c r="AU302" s="18" t="s">
        <v>81</v>
      </c>
    </row>
    <row r="303" spans="1:65" s="2" customFormat="1" ht="16.5" customHeight="1">
      <c r="A303" s="39"/>
      <c r="B303" s="40"/>
      <c r="C303" s="213" t="s">
        <v>1285</v>
      </c>
      <c r="D303" s="213" t="s">
        <v>147</v>
      </c>
      <c r="E303" s="214" t="s">
        <v>1519</v>
      </c>
      <c r="F303" s="215" t="s">
        <v>1520</v>
      </c>
      <c r="G303" s="216" t="s">
        <v>237</v>
      </c>
      <c r="H303" s="217">
        <v>8</v>
      </c>
      <c r="I303" s="218"/>
      <c r="J303" s="219">
        <f>ROUND(I303*H303,2)</f>
        <v>0</v>
      </c>
      <c r="K303" s="215" t="s">
        <v>19</v>
      </c>
      <c r="L303" s="45"/>
      <c r="M303" s="220" t="s">
        <v>19</v>
      </c>
      <c r="N303" s="221" t="s">
        <v>42</v>
      </c>
      <c r="O303" s="85"/>
      <c r="P303" s="222">
        <f>O303*H303</f>
        <v>0</v>
      </c>
      <c r="Q303" s="222">
        <v>0</v>
      </c>
      <c r="R303" s="222">
        <f>Q303*H303</f>
        <v>0</v>
      </c>
      <c r="S303" s="222">
        <v>0</v>
      </c>
      <c r="T303" s="223">
        <f>S303*H303</f>
        <v>0</v>
      </c>
      <c r="U303" s="39"/>
      <c r="V303" s="39"/>
      <c r="W303" s="39"/>
      <c r="X303" s="39"/>
      <c r="Y303" s="39"/>
      <c r="Z303" s="39"/>
      <c r="AA303" s="39"/>
      <c r="AB303" s="39"/>
      <c r="AC303" s="39"/>
      <c r="AD303" s="39"/>
      <c r="AE303" s="39"/>
      <c r="AR303" s="224" t="s">
        <v>152</v>
      </c>
      <c r="AT303" s="224" t="s">
        <v>147</v>
      </c>
      <c r="AU303" s="224" t="s">
        <v>81</v>
      </c>
      <c r="AY303" s="18" t="s">
        <v>144</v>
      </c>
      <c r="BE303" s="225">
        <f>IF(N303="základní",J303,0)</f>
        <v>0</v>
      </c>
      <c r="BF303" s="225">
        <f>IF(N303="snížená",J303,0)</f>
        <v>0</v>
      </c>
      <c r="BG303" s="225">
        <f>IF(N303="zákl. přenesená",J303,0)</f>
        <v>0</v>
      </c>
      <c r="BH303" s="225">
        <f>IF(N303="sníž. přenesená",J303,0)</f>
        <v>0</v>
      </c>
      <c r="BI303" s="225">
        <f>IF(N303="nulová",J303,0)</f>
        <v>0</v>
      </c>
      <c r="BJ303" s="18" t="s">
        <v>79</v>
      </c>
      <c r="BK303" s="225">
        <f>ROUND(I303*H303,2)</f>
        <v>0</v>
      </c>
      <c r="BL303" s="18" t="s">
        <v>152</v>
      </c>
      <c r="BM303" s="224" t="s">
        <v>1521</v>
      </c>
    </row>
    <row r="304" spans="1:47" s="2" customFormat="1" ht="12">
      <c r="A304" s="39"/>
      <c r="B304" s="40"/>
      <c r="C304" s="41"/>
      <c r="D304" s="233" t="s">
        <v>417</v>
      </c>
      <c r="E304" s="41"/>
      <c r="F304" s="277" t="s">
        <v>1522</v>
      </c>
      <c r="G304" s="41"/>
      <c r="H304" s="41"/>
      <c r="I304" s="228"/>
      <c r="J304" s="41"/>
      <c r="K304" s="41"/>
      <c r="L304" s="45"/>
      <c r="M304" s="229"/>
      <c r="N304" s="230"/>
      <c r="O304" s="85"/>
      <c r="P304" s="85"/>
      <c r="Q304" s="85"/>
      <c r="R304" s="85"/>
      <c r="S304" s="85"/>
      <c r="T304" s="86"/>
      <c r="U304" s="39"/>
      <c r="V304" s="39"/>
      <c r="W304" s="39"/>
      <c r="X304" s="39"/>
      <c r="Y304" s="39"/>
      <c r="Z304" s="39"/>
      <c r="AA304" s="39"/>
      <c r="AB304" s="39"/>
      <c r="AC304" s="39"/>
      <c r="AD304" s="39"/>
      <c r="AE304" s="39"/>
      <c r="AT304" s="18" t="s">
        <v>417</v>
      </c>
      <c r="AU304" s="18" t="s">
        <v>81</v>
      </c>
    </row>
    <row r="305" spans="1:65" s="2" customFormat="1" ht="16.5" customHeight="1">
      <c r="A305" s="39"/>
      <c r="B305" s="40"/>
      <c r="C305" s="213" t="s">
        <v>1523</v>
      </c>
      <c r="D305" s="213" t="s">
        <v>147</v>
      </c>
      <c r="E305" s="214" t="s">
        <v>1524</v>
      </c>
      <c r="F305" s="215" t="s">
        <v>1525</v>
      </c>
      <c r="G305" s="216" t="s">
        <v>237</v>
      </c>
      <c r="H305" s="217">
        <v>2</v>
      </c>
      <c r="I305" s="218"/>
      <c r="J305" s="219">
        <f>ROUND(I305*H305,2)</f>
        <v>0</v>
      </c>
      <c r="K305" s="215" t="s">
        <v>19</v>
      </c>
      <c r="L305" s="45"/>
      <c r="M305" s="220" t="s">
        <v>19</v>
      </c>
      <c r="N305" s="221" t="s">
        <v>42</v>
      </c>
      <c r="O305" s="85"/>
      <c r="P305" s="222">
        <f>O305*H305</f>
        <v>0</v>
      </c>
      <c r="Q305" s="222">
        <v>0</v>
      </c>
      <c r="R305" s="222">
        <f>Q305*H305</f>
        <v>0</v>
      </c>
      <c r="S305" s="222">
        <v>0</v>
      </c>
      <c r="T305" s="223">
        <f>S305*H305</f>
        <v>0</v>
      </c>
      <c r="U305" s="39"/>
      <c r="V305" s="39"/>
      <c r="W305" s="39"/>
      <c r="X305" s="39"/>
      <c r="Y305" s="39"/>
      <c r="Z305" s="39"/>
      <c r="AA305" s="39"/>
      <c r="AB305" s="39"/>
      <c r="AC305" s="39"/>
      <c r="AD305" s="39"/>
      <c r="AE305" s="39"/>
      <c r="AR305" s="224" t="s">
        <v>152</v>
      </c>
      <c r="AT305" s="224" t="s">
        <v>147</v>
      </c>
      <c r="AU305" s="224" t="s">
        <v>81</v>
      </c>
      <c r="AY305" s="18" t="s">
        <v>144</v>
      </c>
      <c r="BE305" s="225">
        <f>IF(N305="základní",J305,0)</f>
        <v>0</v>
      </c>
      <c r="BF305" s="225">
        <f>IF(N305="snížená",J305,0)</f>
        <v>0</v>
      </c>
      <c r="BG305" s="225">
        <f>IF(N305="zákl. přenesená",J305,0)</f>
        <v>0</v>
      </c>
      <c r="BH305" s="225">
        <f>IF(N305="sníž. přenesená",J305,0)</f>
        <v>0</v>
      </c>
      <c r="BI305" s="225">
        <f>IF(N305="nulová",J305,0)</f>
        <v>0</v>
      </c>
      <c r="BJ305" s="18" t="s">
        <v>79</v>
      </c>
      <c r="BK305" s="225">
        <f>ROUND(I305*H305,2)</f>
        <v>0</v>
      </c>
      <c r="BL305" s="18" t="s">
        <v>152</v>
      </c>
      <c r="BM305" s="224" t="s">
        <v>1526</v>
      </c>
    </row>
    <row r="306" spans="1:47" s="2" customFormat="1" ht="12">
      <c r="A306" s="39"/>
      <c r="B306" s="40"/>
      <c r="C306" s="41"/>
      <c r="D306" s="233" t="s">
        <v>417</v>
      </c>
      <c r="E306" s="41"/>
      <c r="F306" s="277" t="s">
        <v>1527</v>
      </c>
      <c r="G306" s="41"/>
      <c r="H306" s="41"/>
      <c r="I306" s="228"/>
      <c r="J306" s="41"/>
      <c r="K306" s="41"/>
      <c r="L306" s="45"/>
      <c r="M306" s="229"/>
      <c r="N306" s="230"/>
      <c r="O306" s="85"/>
      <c r="P306" s="85"/>
      <c r="Q306" s="85"/>
      <c r="R306" s="85"/>
      <c r="S306" s="85"/>
      <c r="T306" s="86"/>
      <c r="U306" s="39"/>
      <c r="V306" s="39"/>
      <c r="W306" s="39"/>
      <c r="X306" s="39"/>
      <c r="Y306" s="39"/>
      <c r="Z306" s="39"/>
      <c r="AA306" s="39"/>
      <c r="AB306" s="39"/>
      <c r="AC306" s="39"/>
      <c r="AD306" s="39"/>
      <c r="AE306" s="39"/>
      <c r="AT306" s="18" t="s">
        <v>417</v>
      </c>
      <c r="AU306" s="18" t="s">
        <v>81</v>
      </c>
    </row>
    <row r="307" spans="1:65" s="2" customFormat="1" ht="16.5" customHeight="1">
      <c r="A307" s="39"/>
      <c r="B307" s="40"/>
      <c r="C307" s="213" t="s">
        <v>1288</v>
      </c>
      <c r="D307" s="213" t="s">
        <v>147</v>
      </c>
      <c r="E307" s="214" t="s">
        <v>1528</v>
      </c>
      <c r="F307" s="215" t="s">
        <v>1529</v>
      </c>
      <c r="G307" s="216" t="s">
        <v>237</v>
      </c>
      <c r="H307" s="217">
        <v>1</v>
      </c>
      <c r="I307" s="218"/>
      <c r="J307" s="219">
        <f>ROUND(I307*H307,2)</f>
        <v>0</v>
      </c>
      <c r="K307" s="215" t="s">
        <v>19</v>
      </c>
      <c r="L307" s="45"/>
      <c r="M307" s="220" t="s">
        <v>19</v>
      </c>
      <c r="N307" s="221" t="s">
        <v>42</v>
      </c>
      <c r="O307" s="85"/>
      <c r="P307" s="222">
        <f>O307*H307</f>
        <v>0</v>
      </c>
      <c r="Q307" s="222">
        <v>0</v>
      </c>
      <c r="R307" s="222">
        <f>Q307*H307</f>
        <v>0</v>
      </c>
      <c r="S307" s="222">
        <v>0</v>
      </c>
      <c r="T307" s="223">
        <f>S307*H307</f>
        <v>0</v>
      </c>
      <c r="U307" s="39"/>
      <c r="V307" s="39"/>
      <c r="W307" s="39"/>
      <c r="X307" s="39"/>
      <c r="Y307" s="39"/>
      <c r="Z307" s="39"/>
      <c r="AA307" s="39"/>
      <c r="AB307" s="39"/>
      <c r="AC307" s="39"/>
      <c r="AD307" s="39"/>
      <c r="AE307" s="39"/>
      <c r="AR307" s="224" t="s">
        <v>152</v>
      </c>
      <c r="AT307" s="224" t="s">
        <v>147</v>
      </c>
      <c r="AU307" s="224" t="s">
        <v>81</v>
      </c>
      <c r="AY307" s="18" t="s">
        <v>144</v>
      </c>
      <c r="BE307" s="225">
        <f>IF(N307="základní",J307,0)</f>
        <v>0</v>
      </c>
      <c r="BF307" s="225">
        <f>IF(N307="snížená",J307,0)</f>
        <v>0</v>
      </c>
      <c r="BG307" s="225">
        <f>IF(N307="zákl. přenesená",J307,0)</f>
        <v>0</v>
      </c>
      <c r="BH307" s="225">
        <f>IF(N307="sníž. přenesená",J307,0)</f>
        <v>0</v>
      </c>
      <c r="BI307" s="225">
        <f>IF(N307="nulová",J307,0)</f>
        <v>0</v>
      </c>
      <c r="BJ307" s="18" t="s">
        <v>79</v>
      </c>
      <c r="BK307" s="225">
        <f>ROUND(I307*H307,2)</f>
        <v>0</v>
      </c>
      <c r="BL307" s="18" t="s">
        <v>152</v>
      </c>
      <c r="BM307" s="224" t="s">
        <v>1530</v>
      </c>
    </row>
    <row r="308" spans="1:47" s="2" customFormat="1" ht="12">
      <c r="A308" s="39"/>
      <c r="B308" s="40"/>
      <c r="C308" s="41"/>
      <c r="D308" s="233" t="s">
        <v>417</v>
      </c>
      <c r="E308" s="41"/>
      <c r="F308" s="277" t="s">
        <v>1527</v>
      </c>
      <c r="G308" s="41"/>
      <c r="H308" s="41"/>
      <c r="I308" s="228"/>
      <c r="J308" s="41"/>
      <c r="K308" s="41"/>
      <c r="L308" s="45"/>
      <c r="M308" s="229"/>
      <c r="N308" s="230"/>
      <c r="O308" s="85"/>
      <c r="P308" s="85"/>
      <c r="Q308" s="85"/>
      <c r="R308" s="85"/>
      <c r="S308" s="85"/>
      <c r="T308" s="86"/>
      <c r="U308" s="39"/>
      <c r="V308" s="39"/>
      <c r="W308" s="39"/>
      <c r="X308" s="39"/>
      <c r="Y308" s="39"/>
      <c r="Z308" s="39"/>
      <c r="AA308" s="39"/>
      <c r="AB308" s="39"/>
      <c r="AC308" s="39"/>
      <c r="AD308" s="39"/>
      <c r="AE308" s="39"/>
      <c r="AT308" s="18" t="s">
        <v>417</v>
      </c>
      <c r="AU308" s="18" t="s">
        <v>81</v>
      </c>
    </row>
    <row r="309" spans="1:65" s="2" customFormat="1" ht="16.5" customHeight="1">
      <c r="A309" s="39"/>
      <c r="B309" s="40"/>
      <c r="C309" s="213" t="s">
        <v>1531</v>
      </c>
      <c r="D309" s="213" t="s">
        <v>147</v>
      </c>
      <c r="E309" s="214" t="s">
        <v>1532</v>
      </c>
      <c r="F309" s="215" t="s">
        <v>1533</v>
      </c>
      <c r="G309" s="216" t="s">
        <v>382</v>
      </c>
      <c r="H309" s="217">
        <v>8</v>
      </c>
      <c r="I309" s="218"/>
      <c r="J309" s="219">
        <f>ROUND(I309*H309,2)</f>
        <v>0</v>
      </c>
      <c r="K309" s="215" t="s">
        <v>19</v>
      </c>
      <c r="L309" s="45"/>
      <c r="M309" s="220" t="s">
        <v>19</v>
      </c>
      <c r="N309" s="221" t="s">
        <v>42</v>
      </c>
      <c r="O309" s="85"/>
      <c r="P309" s="222">
        <f>O309*H309</f>
        <v>0</v>
      </c>
      <c r="Q309" s="222">
        <v>0</v>
      </c>
      <c r="R309" s="222">
        <f>Q309*H309</f>
        <v>0</v>
      </c>
      <c r="S309" s="222">
        <v>0</v>
      </c>
      <c r="T309" s="223">
        <f>S309*H309</f>
        <v>0</v>
      </c>
      <c r="U309" s="39"/>
      <c r="V309" s="39"/>
      <c r="W309" s="39"/>
      <c r="X309" s="39"/>
      <c r="Y309" s="39"/>
      <c r="Z309" s="39"/>
      <c r="AA309" s="39"/>
      <c r="AB309" s="39"/>
      <c r="AC309" s="39"/>
      <c r="AD309" s="39"/>
      <c r="AE309" s="39"/>
      <c r="AR309" s="224" t="s">
        <v>152</v>
      </c>
      <c r="AT309" s="224" t="s">
        <v>147</v>
      </c>
      <c r="AU309" s="224" t="s">
        <v>81</v>
      </c>
      <c r="AY309" s="18" t="s">
        <v>144</v>
      </c>
      <c r="BE309" s="225">
        <f>IF(N309="základní",J309,0)</f>
        <v>0</v>
      </c>
      <c r="BF309" s="225">
        <f>IF(N309="snížená",J309,0)</f>
        <v>0</v>
      </c>
      <c r="BG309" s="225">
        <f>IF(N309="zákl. přenesená",J309,0)</f>
        <v>0</v>
      </c>
      <c r="BH309" s="225">
        <f>IF(N309="sníž. přenesená",J309,0)</f>
        <v>0</v>
      </c>
      <c r="BI309" s="225">
        <f>IF(N309="nulová",J309,0)</f>
        <v>0</v>
      </c>
      <c r="BJ309" s="18" t="s">
        <v>79</v>
      </c>
      <c r="BK309" s="225">
        <f>ROUND(I309*H309,2)</f>
        <v>0</v>
      </c>
      <c r="BL309" s="18" t="s">
        <v>152</v>
      </c>
      <c r="BM309" s="224" t="s">
        <v>1534</v>
      </c>
    </row>
    <row r="310" spans="1:65" s="2" customFormat="1" ht="16.5" customHeight="1">
      <c r="A310" s="39"/>
      <c r="B310" s="40"/>
      <c r="C310" s="213" t="s">
        <v>1291</v>
      </c>
      <c r="D310" s="213" t="s">
        <v>147</v>
      </c>
      <c r="E310" s="214" t="s">
        <v>1535</v>
      </c>
      <c r="F310" s="215" t="s">
        <v>1536</v>
      </c>
      <c r="G310" s="216" t="s">
        <v>382</v>
      </c>
      <c r="H310" s="217">
        <v>2</v>
      </c>
      <c r="I310" s="218"/>
      <c r="J310" s="219">
        <f>ROUND(I310*H310,2)</f>
        <v>0</v>
      </c>
      <c r="K310" s="215" t="s">
        <v>19</v>
      </c>
      <c r="L310" s="45"/>
      <c r="M310" s="220" t="s">
        <v>19</v>
      </c>
      <c r="N310" s="221" t="s">
        <v>42</v>
      </c>
      <c r="O310" s="85"/>
      <c r="P310" s="222">
        <f>O310*H310</f>
        <v>0</v>
      </c>
      <c r="Q310" s="222">
        <v>0</v>
      </c>
      <c r="R310" s="222">
        <f>Q310*H310</f>
        <v>0</v>
      </c>
      <c r="S310" s="222">
        <v>0</v>
      </c>
      <c r="T310" s="223">
        <f>S310*H310</f>
        <v>0</v>
      </c>
      <c r="U310" s="39"/>
      <c r="V310" s="39"/>
      <c r="W310" s="39"/>
      <c r="X310" s="39"/>
      <c r="Y310" s="39"/>
      <c r="Z310" s="39"/>
      <c r="AA310" s="39"/>
      <c r="AB310" s="39"/>
      <c r="AC310" s="39"/>
      <c r="AD310" s="39"/>
      <c r="AE310" s="39"/>
      <c r="AR310" s="224" t="s">
        <v>152</v>
      </c>
      <c r="AT310" s="224" t="s">
        <v>147</v>
      </c>
      <c r="AU310" s="224" t="s">
        <v>81</v>
      </c>
      <c r="AY310" s="18" t="s">
        <v>144</v>
      </c>
      <c r="BE310" s="225">
        <f>IF(N310="základní",J310,0)</f>
        <v>0</v>
      </c>
      <c r="BF310" s="225">
        <f>IF(N310="snížená",J310,0)</f>
        <v>0</v>
      </c>
      <c r="BG310" s="225">
        <f>IF(N310="zákl. přenesená",J310,0)</f>
        <v>0</v>
      </c>
      <c r="BH310" s="225">
        <f>IF(N310="sníž. přenesená",J310,0)</f>
        <v>0</v>
      </c>
      <c r="BI310" s="225">
        <f>IF(N310="nulová",J310,0)</f>
        <v>0</v>
      </c>
      <c r="BJ310" s="18" t="s">
        <v>79</v>
      </c>
      <c r="BK310" s="225">
        <f>ROUND(I310*H310,2)</f>
        <v>0</v>
      </c>
      <c r="BL310" s="18" t="s">
        <v>152</v>
      </c>
      <c r="BM310" s="224" t="s">
        <v>1537</v>
      </c>
    </row>
    <row r="311" spans="1:65" s="2" customFormat="1" ht="16.5" customHeight="1">
      <c r="A311" s="39"/>
      <c r="B311" s="40"/>
      <c r="C311" s="213" t="s">
        <v>1538</v>
      </c>
      <c r="D311" s="213" t="s">
        <v>147</v>
      </c>
      <c r="E311" s="214" t="s">
        <v>1539</v>
      </c>
      <c r="F311" s="215" t="s">
        <v>1540</v>
      </c>
      <c r="G311" s="216" t="s">
        <v>382</v>
      </c>
      <c r="H311" s="217">
        <v>4</v>
      </c>
      <c r="I311" s="218"/>
      <c r="J311" s="219">
        <f>ROUND(I311*H311,2)</f>
        <v>0</v>
      </c>
      <c r="K311" s="215" t="s">
        <v>19</v>
      </c>
      <c r="L311" s="45"/>
      <c r="M311" s="220" t="s">
        <v>19</v>
      </c>
      <c r="N311" s="221" t="s">
        <v>42</v>
      </c>
      <c r="O311" s="85"/>
      <c r="P311" s="222">
        <f>O311*H311</f>
        <v>0</v>
      </c>
      <c r="Q311" s="222">
        <v>0</v>
      </c>
      <c r="R311" s="222">
        <f>Q311*H311</f>
        <v>0</v>
      </c>
      <c r="S311" s="222">
        <v>0</v>
      </c>
      <c r="T311" s="223">
        <f>S311*H311</f>
        <v>0</v>
      </c>
      <c r="U311" s="39"/>
      <c r="V311" s="39"/>
      <c r="W311" s="39"/>
      <c r="X311" s="39"/>
      <c r="Y311" s="39"/>
      <c r="Z311" s="39"/>
      <c r="AA311" s="39"/>
      <c r="AB311" s="39"/>
      <c r="AC311" s="39"/>
      <c r="AD311" s="39"/>
      <c r="AE311" s="39"/>
      <c r="AR311" s="224" t="s">
        <v>152</v>
      </c>
      <c r="AT311" s="224" t="s">
        <v>147</v>
      </c>
      <c r="AU311" s="224" t="s">
        <v>81</v>
      </c>
      <c r="AY311" s="18" t="s">
        <v>144</v>
      </c>
      <c r="BE311" s="225">
        <f>IF(N311="základní",J311,0)</f>
        <v>0</v>
      </c>
      <c r="BF311" s="225">
        <f>IF(N311="snížená",J311,0)</f>
        <v>0</v>
      </c>
      <c r="BG311" s="225">
        <f>IF(N311="zákl. přenesená",J311,0)</f>
        <v>0</v>
      </c>
      <c r="BH311" s="225">
        <f>IF(N311="sníž. přenesená",J311,0)</f>
        <v>0</v>
      </c>
      <c r="BI311" s="225">
        <f>IF(N311="nulová",J311,0)</f>
        <v>0</v>
      </c>
      <c r="BJ311" s="18" t="s">
        <v>79</v>
      </c>
      <c r="BK311" s="225">
        <f>ROUND(I311*H311,2)</f>
        <v>0</v>
      </c>
      <c r="BL311" s="18" t="s">
        <v>152</v>
      </c>
      <c r="BM311" s="224" t="s">
        <v>1541</v>
      </c>
    </row>
    <row r="312" spans="1:65" s="2" customFormat="1" ht="16.5" customHeight="1">
      <c r="A312" s="39"/>
      <c r="B312" s="40"/>
      <c r="C312" s="213" t="s">
        <v>1293</v>
      </c>
      <c r="D312" s="213" t="s">
        <v>147</v>
      </c>
      <c r="E312" s="214" t="s">
        <v>1542</v>
      </c>
      <c r="F312" s="215" t="s">
        <v>1543</v>
      </c>
      <c r="G312" s="216" t="s">
        <v>382</v>
      </c>
      <c r="H312" s="217">
        <v>1</v>
      </c>
      <c r="I312" s="218"/>
      <c r="J312" s="219">
        <f>ROUND(I312*H312,2)</f>
        <v>0</v>
      </c>
      <c r="K312" s="215" t="s">
        <v>19</v>
      </c>
      <c r="L312" s="45"/>
      <c r="M312" s="220" t="s">
        <v>19</v>
      </c>
      <c r="N312" s="221" t="s">
        <v>42</v>
      </c>
      <c r="O312" s="85"/>
      <c r="P312" s="222">
        <f>O312*H312</f>
        <v>0</v>
      </c>
      <c r="Q312" s="222">
        <v>0</v>
      </c>
      <c r="R312" s="222">
        <f>Q312*H312</f>
        <v>0</v>
      </c>
      <c r="S312" s="222">
        <v>0</v>
      </c>
      <c r="T312" s="223">
        <f>S312*H312</f>
        <v>0</v>
      </c>
      <c r="U312" s="39"/>
      <c r="V312" s="39"/>
      <c r="W312" s="39"/>
      <c r="X312" s="39"/>
      <c r="Y312" s="39"/>
      <c r="Z312" s="39"/>
      <c r="AA312" s="39"/>
      <c r="AB312" s="39"/>
      <c r="AC312" s="39"/>
      <c r="AD312" s="39"/>
      <c r="AE312" s="39"/>
      <c r="AR312" s="224" t="s">
        <v>152</v>
      </c>
      <c r="AT312" s="224" t="s">
        <v>147</v>
      </c>
      <c r="AU312" s="224" t="s">
        <v>81</v>
      </c>
      <c r="AY312" s="18" t="s">
        <v>144</v>
      </c>
      <c r="BE312" s="225">
        <f>IF(N312="základní",J312,0)</f>
        <v>0</v>
      </c>
      <c r="BF312" s="225">
        <f>IF(N312="snížená",J312,0)</f>
        <v>0</v>
      </c>
      <c r="BG312" s="225">
        <f>IF(N312="zákl. přenesená",J312,0)</f>
        <v>0</v>
      </c>
      <c r="BH312" s="225">
        <f>IF(N312="sníž. přenesená",J312,0)</f>
        <v>0</v>
      </c>
      <c r="BI312" s="225">
        <f>IF(N312="nulová",J312,0)</f>
        <v>0</v>
      </c>
      <c r="BJ312" s="18" t="s">
        <v>79</v>
      </c>
      <c r="BK312" s="225">
        <f>ROUND(I312*H312,2)</f>
        <v>0</v>
      </c>
      <c r="BL312" s="18" t="s">
        <v>152</v>
      </c>
      <c r="BM312" s="224" t="s">
        <v>1544</v>
      </c>
    </row>
    <row r="313" spans="1:65" s="2" customFormat="1" ht="16.5" customHeight="1">
      <c r="A313" s="39"/>
      <c r="B313" s="40"/>
      <c r="C313" s="213" t="s">
        <v>1545</v>
      </c>
      <c r="D313" s="213" t="s">
        <v>147</v>
      </c>
      <c r="E313" s="214" t="s">
        <v>1546</v>
      </c>
      <c r="F313" s="215" t="s">
        <v>1547</v>
      </c>
      <c r="G313" s="216" t="s">
        <v>382</v>
      </c>
      <c r="H313" s="217">
        <v>4</v>
      </c>
      <c r="I313" s="218"/>
      <c r="J313" s="219">
        <f>ROUND(I313*H313,2)</f>
        <v>0</v>
      </c>
      <c r="K313" s="215" t="s">
        <v>19</v>
      </c>
      <c r="L313" s="45"/>
      <c r="M313" s="220" t="s">
        <v>19</v>
      </c>
      <c r="N313" s="221" t="s">
        <v>42</v>
      </c>
      <c r="O313" s="85"/>
      <c r="P313" s="222">
        <f>O313*H313</f>
        <v>0</v>
      </c>
      <c r="Q313" s="222">
        <v>0</v>
      </c>
      <c r="R313" s="222">
        <f>Q313*H313</f>
        <v>0</v>
      </c>
      <c r="S313" s="222">
        <v>0</v>
      </c>
      <c r="T313" s="223">
        <f>S313*H313</f>
        <v>0</v>
      </c>
      <c r="U313" s="39"/>
      <c r="V313" s="39"/>
      <c r="W313" s="39"/>
      <c r="X313" s="39"/>
      <c r="Y313" s="39"/>
      <c r="Z313" s="39"/>
      <c r="AA313" s="39"/>
      <c r="AB313" s="39"/>
      <c r="AC313" s="39"/>
      <c r="AD313" s="39"/>
      <c r="AE313" s="39"/>
      <c r="AR313" s="224" t="s">
        <v>152</v>
      </c>
      <c r="AT313" s="224" t="s">
        <v>147</v>
      </c>
      <c r="AU313" s="224" t="s">
        <v>81</v>
      </c>
      <c r="AY313" s="18" t="s">
        <v>144</v>
      </c>
      <c r="BE313" s="225">
        <f>IF(N313="základní",J313,0)</f>
        <v>0</v>
      </c>
      <c r="BF313" s="225">
        <f>IF(N313="snížená",J313,0)</f>
        <v>0</v>
      </c>
      <c r="BG313" s="225">
        <f>IF(N313="zákl. přenesená",J313,0)</f>
        <v>0</v>
      </c>
      <c r="BH313" s="225">
        <f>IF(N313="sníž. přenesená",J313,0)</f>
        <v>0</v>
      </c>
      <c r="BI313" s="225">
        <f>IF(N313="nulová",J313,0)</f>
        <v>0</v>
      </c>
      <c r="BJ313" s="18" t="s">
        <v>79</v>
      </c>
      <c r="BK313" s="225">
        <f>ROUND(I313*H313,2)</f>
        <v>0</v>
      </c>
      <c r="BL313" s="18" t="s">
        <v>152</v>
      </c>
      <c r="BM313" s="224" t="s">
        <v>1548</v>
      </c>
    </row>
    <row r="314" spans="1:65" s="2" customFormat="1" ht="16.5" customHeight="1">
      <c r="A314" s="39"/>
      <c r="B314" s="40"/>
      <c r="C314" s="213" t="s">
        <v>1296</v>
      </c>
      <c r="D314" s="213" t="s">
        <v>147</v>
      </c>
      <c r="E314" s="214" t="s">
        <v>1549</v>
      </c>
      <c r="F314" s="215" t="s">
        <v>1550</v>
      </c>
      <c r="G314" s="216" t="s">
        <v>382</v>
      </c>
      <c r="H314" s="217">
        <v>1</v>
      </c>
      <c r="I314" s="218"/>
      <c r="J314" s="219">
        <f>ROUND(I314*H314,2)</f>
        <v>0</v>
      </c>
      <c r="K314" s="215" t="s">
        <v>19</v>
      </c>
      <c r="L314" s="45"/>
      <c r="M314" s="220" t="s">
        <v>19</v>
      </c>
      <c r="N314" s="221" t="s">
        <v>42</v>
      </c>
      <c r="O314" s="85"/>
      <c r="P314" s="222">
        <f>O314*H314</f>
        <v>0</v>
      </c>
      <c r="Q314" s="222">
        <v>0</v>
      </c>
      <c r="R314" s="222">
        <f>Q314*H314</f>
        <v>0</v>
      </c>
      <c r="S314" s="222">
        <v>0</v>
      </c>
      <c r="T314" s="223">
        <f>S314*H314</f>
        <v>0</v>
      </c>
      <c r="U314" s="39"/>
      <c r="V314" s="39"/>
      <c r="W314" s="39"/>
      <c r="X314" s="39"/>
      <c r="Y314" s="39"/>
      <c r="Z314" s="39"/>
      <c r="AA314" s="39"/>
      <c r="AB314" s="39"/>
      <c r="AC314" s="39"/>
      <c r="AD314" s="39"/>
      <c r="AE314" s="39"/>
      <c r="AR314" s="224" t="s">
        <v>152</v>
      </c>
      <c r="AT314" s="224" t="s">
        <v>147</v>
      </c>
      <c r="AU314" s="224" t="s">
        <v>81</v>
      </c>
      <c r="AY314" s="18" t="s">
        <v>144</v>
      </c>
      <c r="BE314" s="225">
        <f>IF(N314="základní",J314,0)</f>
        <v>0</v>
      </c>
      <c r="BF314" s="225">
        <f>IF(N314="snížená",J314,0)</f>
        <v>0</v>
      </c>
      <c r="BG314" s="225">
        <f>IF(N314="zákl. přenesená",J314,0)</f>
        <v>0</v>
      </c>
      <c r="BH314" s="225">
        <f>IF(N314="sníž. přenesená",J314,0)</f>
        <v>0</v>
      </c>
      <c r="BI314" s="225">
        <f>IF(N314="nulová",J314,0)</f>
        <v>0</v>
      </c>
      <c r="BJ314" s="18" t="s">
        <v>79</v>
      </c>
      <c r="BK314" s="225">
        <f>ROUND(I314*H314,2)</f>
        <v>0</v>
      </c>
      <c r="BL314" s="18" t="s">
        <v>152</v>
      </c>
      <c r="BM314" s="224" t="s">
        <v>1551</v>
      </c>
    </row>
    <row r="315" spans="1:65" s="2" customFormat="1" ht="16.5" customHeight="1">
      <c r="A315" s="39"/>
      <c r="B315" s="40"/>
      <c r="C315" s="213" t="s">
        <v>1552</v>
      </c>
      <c r="D315" s="213" t="s">
        <v>147</v>
      </c>
      <c r="E315" s="214" t="s">
        <v>1553</v>
      </c>
      <c r="F315" s="215" t="s">
        <v>1554</v>
      </c>
      <c r="G315" s="216" t="s">
        <v>382</v>
      </c>
      <c r="H315" s="217">
        <v>10</v>
      </c>
      <c r="I315" s="218"/>
      <c r="J315" s="219">
        <f>ROUND(I315*H315,2)</f>
        <v>0</v>
      </c>
      <c r="K315" s="215" t="s">
        <v>19</v>
      </c>
      <c r="L315" s="45"/>
      <c r="M315" s="220" t="s">
        <v>19</v>
      </c>
      <c r="N315" s="221" t="s">
        <v>42</v>
      </c>
      <c r="O315" s="85"/>
      <c r="P315" s="222">
        <f>O315*H315</f>
        <v>0</v>
      </c>
      <c r="Q315" s="222">
        <v>0</v>
      </c>
      <c r="R315" s="222">
        <f>Q315*H315</f>
        <v>0</v>
      </c>
      <c r="S315" s="222">
        <v>0</v>
      </c>
      <c r="T315" s="223">
        <f>S315*H315</f>
        <v>0</v>
      </c>
      <c r="U315" s="39"/>
      <c r="V315" s="39"/>
      <c r="W315" s="39"/>
      <c r="X315" s="39"/>
      <c r="Y315" s="39"/>
      <c r="Z315" s="39"/>
      <c r="AA315" s="39"/>
      <c r="AB315" s="39"/>
      <c r="AC315" s="39"/>
      <c r="AD315" s="39"/>
      <c r="AE315" s="39"/>
      <c r="AR315" s="224" t="s">
        <v>152</v>
      </c>
      <c r="AT315" s="224" t="s">
        <v>147</v>
      </c>
      <c r="AU315" s="224" t="s">
        <v>81</v>
      </c>
      <c r="AY315" s="18" t="s">
        <v>144</v>
      </c>
      <c r="BE315" s="225">
        <f>IF(N315="základní",J315,0)</f>
        <v>0</v>
      </c>
      <c r="BF315" s="225">
        <f>IF(N315="snížená",J315,0)</f>
        <v>0</v>
      </c>
      <c r="BG315" s="225">
        <f>IF(N315="zákl. přenesená",J315,0)</f>
        <v>0</v>
      </c>
      <c r="BH315" s="225">
        <f>IF(N315="sníž. přenesená",J315,0)</f>
        <v>0</v>
      </c>
      <c r="BI315" s="225">
        <f>IF(N315="nulová",J315,0)</f>
        <v>0</v>
      </c>
      <c r="BJ315" s="18" t="s">
        <v>79</v>
      </c>
      <c r="BK315" s="225">
        <f>ROUND(I315*H315,2)</f>
        <v>0</v>
      </c>
      <c r="BL315" s="18" t="s">
        <v>152</v>
      </c>
      <c r="BM315" s="224" t="s">
        <v>1555</v>
      </c>
    </row>
    <row r="316" spans="1:65" s="2" customFormat="1" ht="16.5" customHeight="1">
      <c r="A316" s="39"/>
      <c r="B316" s="40"/>
      <c r="C316" s="213" t="s">
        <v>1298</v>
      </c>
      <c r="D316" s="213" t="s">
        <v>147</v>
      </c>
      <c r="E316" s="214" t="s">
        <v>1556</v>
      </c>
      <c r="F316" s="215" t="s">
        <v>1481</v>
      </c>
      <c r="G316" s="216" t="s">
        <v>382</v>
      </c>
      <c r="H316" s="217">
        <v>10</v>
      </c>
      <c r="I316" s="218"/>
      <c r="J316" s="219">
        <f>ROUND(I316*H316,2)</f>
        <v>0</v>
      </c>
      <c r="K316" s="215" t="s">
        <v>19</v>
      </c>
      <c r="L316" s="45"/>
      <c r="M316" s="220" t="s">
        <v>19</v>
      </c>
      <c r="N316" s="221" t="s">
        <v>42</v>
      </c>
      <c r="O316" s="85"/>
      <c r="P316" s="222">
        <f>O316*H316</f>
        <v>0</v>
      </c>
      <c r="Q316" s="222">
        <v>0</v>
      </c>
      <c r="R316" s="222">
        <f>Q316*H316</f>
        <v>0</v>
      </c>
      <c r="S316" s="222">
        <v>0</v>
      </c>
      <c r="T316" s="223">
        <f>S316*H316</f>
        <v>0</v>
      </c>
      <c r="U316" s="39"/>
      <c r="V316" s="39"/>
      <c r="W316" s="39"/>
      <c r="X316" s="39"/>
      <c r="Y316" s="39"/>
      <c r="Z316" s="39"/>
      <c r="AA316" s="39"/>
      <c r="AB316" s="39"/>
      <c r="AC316" s="39"/>
      <c r="AD316" s="39"/>
      <c r="AE316" s="39"/>
      <c r="AR316" s="224" t="s">
        <v>152</v>
      </c>
      <c r="AT316" s="224" t="s">
        <v>147</v>
      </c>
      <c r="AU316" s="224" t="s">
        <v>81</v>
      </c>
      <c r="AY316" s="18" t="s">
        <v>144</v>
      </c>
      <c r="BE316" s="225">
        <f>IF(N316="základní",J316,0)</f>
        <v>0</v>
      </c>
      <c r="BF316" s="225">
        <f>IF(N316="snížená",J316,0)</f>
        <v>0</v>
      </c>
      <c r="BG316" s="225">
        <f>IF(N316="zákl. přenesená",J316,0)</f>
        <v>0</v>
      </c>
      <c r="BH316" s="225">
        <f>IF(N316="sníž. přenesená",J316,0)</f>
        <v>0</v>
      </c>
      <c r="BI316" s="225">
        <f>IF(N316="nulová",J316,0)</f>
        <v>0</v>
      </c>
      <c r="BJ316" s="18" t="s">
        <v>79</v>
      </c>
      <c r="BK316" s="225">
        <f>ROUND(I316*H316,2)</f>
        <v>0</v>
      </c>
      <c r="BL316" s="18" t="s">
        <v>152</v>
      </c>
      <c r="BM316" s="224" t="s">
        <v>1557</v>
      </c>
    </row>
    <row r="317" spans="1:65" s="2" customFormat="1" ht="16.5" customHeight="1">
      <c r="A317" s="39"/>
      <c r="B317" s="40"/>
      <c r="C317" s="213" t="s">
        <v>1558</v>
      </c>
      <c r="D317" s="213" t="s">
        <v>147</v>
      </c>
      <c r="E317" s="214" t="s">
        <v>1559</v>
      </c>
      <c r="F317" s="215" t="s">
        <v>1560</v>
      </c>
      <c r="G317" s="216" t="s">
        <v>382</v>
      </c>
      <c r="H317" s="217">
        <v>20</v>
      </c>
      <c r="I317" s="218"/>
      <c r="J317" s="219">
        <f>ROUND(I317*H317,2)</f>
        <v>0</v>
      </c>
      <c r="K317" s="215" t="s">
        <v>19</v>
      </c>
      <c r="L317" s="45"/>
      <c r="M317" s="220" t="s">
        <v>19</v>
      </c>
      <c r="N317" s="221" t="s">
        <v>42</v>
      </c>
      <c r="O317" s="85"/>
      <c r="P317" s="222">
        <f>O317*H317</f>
        <v>0</v>
      </c>
      <c r="Q317" s="222">
        <v>0</v>
      </c>
      <c r="R317" s="222">
        <f>Q317*H317</f>
        <v>0</v>
      </c>
      <c r="S317" s="222">
        <v>0</v>
      </c>
      <c r="T317" s="223">
        <f>S317*H317</f>
        <v>0</v>
      </c>
      <c r="U317" s="39"/>
      <c r="V317" s="39"/>
      <c r="W317" s="39"/>
      <c r="X317" s="39"/>
      <c r="Y317" s="39"/>
      <c r="Z317" s="39"/>
      <c r="AA317" s="39"/>
      <c r="AB317" s="39"/>
      <c r="AC317" s="39"/>
      <c r="AD317" s="39"/>
      <c r="AE317" s="39"/>
      <c r="AR317" s="224" t="s">
        <v>152</v>
      </c>
      <c r="AT317" s="224" t="s">
        <v>147</v>
      </c>
      <c r="AU317" s="224" t="s">
        <v>81</v>
      </c>
      <c r="AY317" s="18" t="s">
        <v>144</v>
      </c>
      <c r="BE317" s="225">
        <f>IF(N317="základní",J317,0)</f>
        <v>0</v>
      </c>
      <c r="BF317" s="225">
        <f>IF(N317="snížená",J317,0)</f>
        <v>0</v>
      </c>
      <c r="BG317" s="225">
        <f>IF(N317="zákl. přenesená",J317,0)</f>
        <v>0</v>
      </c>
      <c r="BH317" s="225">
        <f>IF(N317="sníž. přenesená",J317,0)</f>
        <v>0</v>
      </c>
      <c r="BI317" s="225">
        <f>IF(N317="nulová",J317,0)</f>
        <v>0</v>
      </c>
      <c r="BJ317" s="18" t="s">
        <v>79</v>
      </c>
      <c r="BK317" s="225">
        <f>ROUND(I317*H317,2)</f>
        <v>0</v>
      </c>
      <c r="BL317" s="18" t="s">
        <v>152</v>
      </c>
      <c r="BM317" s="224" t="s">
        <v>1561</v>
      </c>
    </row>
    <row r="318" spans="1:65" s="2" customFormat="1" ht="16.5" customHeight="1">
      <c r="A318" s="39"/>
      <c r="B318" s="40"/>
      <c r="C318" s="213" t="s">
        <v>1301</v>
      </c>
      <c r="D318" s="213" t="s">
        <v>147</v>
      </c>
      <c r="E318" s="214" t="s">
        <v>1562</v>
      </c>
      <c r="F318" s="215" t="s">
        <v>1488</v>
      </c>
      <c r="G318" s="216" t="s">
        <v>382</v>
      </c>
      <c r="H318" s="217">
        <v>20</v>
      </c>
      <c r="I318" s="218"/>
      <c r="J318" s="219">
        <f>ROUND(I318*H318,2)</f>
        <v>0</v>
      </c>
      <c r="K318" s="215" t="s">
        <v>19</v>
      </c>
      <c r="L318" s="45"/>
      <c r="M318" s="220" t="s">
        <v>19</v>
      </c>
      <c r="N318" s="221" t="s">
        <v>42</v>
      </c>
      <c r="O318" s="85"/>
      <c r="P318" s="222">
        <f>O318*H318</f>
        <v>0</v>
      </c>
      <c r="Q318" s="222">
        <v>0</v>
      </c>
      <c r="R318" s="222">
        <f>Q318*H318</f>
        <v>0</v>
      </c>
      <c r="S318" s="222">
        <v>0</v>
      </c>
      <c r="T318" s="223">
        <f>S318*H318</f>
        <v>0</v>
      </c>
      <c r="U318" s="39"/>
      <c r="V318" s="39"/>
      <c r="W318" s="39"/>
      <c r="X318" s="39"/>
      <c r="Y318" s="39"/>
      <c r="Z318" s="39"/>
      <c r="AA318" s="39"/>
      <c r="AB318" s="39"/>
      <c r="AC318" s="39"/>
      <c r="AD318" s="39"/>
      <c r="AE318" s="39"/>
      <c r="AR318" s="224" t="s">
        <v>152</v>
      </c>
      <c r="AT318" s="224" t="s">
        <v>147</v>
      </c>
      <c r="AU318" s="224" t="s">
        <v>81</v>
      </c>
      <c r="AY318" s="18" t="s">
        <v>144</v>
      </c>
      <c r="BE318" s="225">
        <f>IF(N318="základní",J318,0)</f>
        <v>0</v>
      </c>
      <c r="BF318" s="225">
        <f>IF(N318="snížená",J318,0)</f>
        <v>0</v>
      </c>
      <c r="BG318" s="225">
        <f>IF(N318="zákl. přenesená",J318,0)</f>
        <v>0</v>
      </c>
      <c r="BH318" s="225">
        <f>IF(N318="sníž. přenesená",J318,0)</f>
        <v>0</v>
      </c>
      <c r="BI318" s="225">
        <f>IF(N318="nulová",J318,0)</f>
        <v>0</v>
      </c>
      <c r="BJ318" s="18" t="s">
        <v>79</v>
      </c>
      <c r="BK318" s="225">
        <f>ROUND(I318*H318,2)</f>
        <v>0</v>
      </c>
      <c r="BL318" s="18" t="s">
        <v>152</v>
      </c>
      <c r="BM318" s="224" t="s">
        <v>1563</v>
      </c>
    </row>
    <row r="319" spans="1:65" s="2" customFormat="1" ht="16.5" customHeight="1">
      <c r="A319" s="39"/>
      <c r="B319" s="40"/>
      <c r="C319" s="213" t="s">
        <v>1564</v>
      </c>
      <c r="D319" s="213" t="s">
        <v>147</v>
      </c>
      <c r="E319" s="214" t="s">
        <v>1565</v>
      </c>
      <c r="F319" s="215" t="s">
        <v>1491</v>
      </c>
      <c r="G319" s="216" t="s">
        <v>382</v>
      </c>
      <c r="H319" s="217">
        <v>5</v>
      </c>
      <c r="I319" s="218"/>
      <c r="J319" s="219">
        <f>ROUND(I319*H319,2)</f>
        <v>0</v>
      </c>
      <c r="K319" s="215" t="s">
        <v>19</v>
      </c>
      <c r="L319" s="45"/>
      <c r="M319" s="220" t="s">
        <v>19</v>
      </c>
      <c r="N319" s="221" t="s">
        <v>42</v>
      </c>
      <c r="O319" s="85"/>
      <c r="P319" s="222">
        <f>O319*H319</f>
        <v>0</v>
      </c>
      <c r="Q319" s="222">
        <v>0</v>
      </c>
      <c r="R319" s="222">
        <f>Q319*H319</f>
        <v>0</v>
      </c>
      <c r="S319" s="222">
        <v>0</v>
      </c>
      <c r="T319" s="223">
        <f>S319*H319</f>
        <v>0</v>
      </c>
      <c r="U319" s="39"/>
      <c r="V319" s="39"/>
      <c r="W319" s="39"/>
      <c r="X319" s="39"/>
      <c r="Y319" s="39"/>
      <c r="Z319" s="39"/>
      <c r="AA319" s="39"/>
      <c r="AB319" s="39"/>
      <c r="AC319" s="39"/>
      <c r="AD319" s="39"/>
      <c r="AE319" s="39"/>
      <c r="AR319" s="224" t="s">
        <v>152</v>
      </c>
      <c r="AT319" s="224" t="s">
        <v>147</v>
      </c>
      <c r="AU319" s="224" t="s">
        <v>81</v>
      </c>
      <c r="AY319" s="18" t="s">
        <v>144</v>
      </c>
      <c r="BE319" s="225">
        <f>IF(N319="základní",J319,0)</f>
        <v>0</v>
      </c>
      <c r="BF319" s="225">
        <f>IF(N319="snížená",J319,0)</f>
        <v>0</v>
      </c>
      <c r="BG319" s="225">
        <f>IF(N319="zákl. přenesená",J319,0)</f>
        <v>0</v>
      </c>
      <c r="BH319" s="225">
        <f>IF(N319="sníž. přenesená",J319,0)</f>
        <v>0</v>
      </c>
      <c r="BI319" s="225">
        <f>IF(N319="nulová",J319,0)</f>
        <v>0</v>
      </c>
      <c r="BJ319" s="18" t="s">
        <v>79</v>
      </c>
      <c r="BK319" s="225">
        <f>ROUND(I319*H319,2)</f>
        <v>0</v>
      </c>
      <c r="BL319" s="18" t="s">
        <v>152</v>
      </c>
      <c r="BM319" s="224" t="s">
        <v>1566</v>
      </c>
    </row>
    <row r="320" spans="1:65" s="2" customFormat="1" ht="16.5" customHeight="1">
      <c r="A320" s="39"/>
      <c r="B320" s="40"/>
      <c r="C320" s="213" t="s">
        <v>1303</v>
      </c>
      <c r="D320" s="213" t="s">
        <v>147</v>
      </c>
      <c r="E320" s="214" t="s">
        <v>1567</v>
      </c>
      <c r="F320" s="215" t="s">
        <v>1495</v>
      </c>
      <c r="G320" s="216" t="s">
        <v>382</v>
      </c>
      <c r="H320" s="217">
        <v>8</v>
      </c>
      <c r="I320" s="218"/>
      <c r="J320" s="219">
        <f>ROUND(I320*H320,2)</f>
        <v>0</v>
      </c>
      <c r="K320" s="215" t="s">
        <v>19</v>
      </c>
      <c r="L320" s="45"/>
      <c r="M320" s="220" t="s">
        <v>19</v>
      </c>
      <c r="N320" s="221" t="s">
        <v>42</v>
      </c>
      <c r="O320" s="85"/>
      <c r="P320" s="222">
        <f>O320*H320</f>
        <v>0</v>
      </c>
      <c r="Q320" s="222">
        <v>0</v>
      </c>
      <c r="R320" s="222">
        <f>Q320*H320</f>
        <v>0</v>
      </c>
      <c r="S320" s="222">
        <v>0</v>
      </c>
      <c r="T320" s="223">
        <f>S320*H320</f>
        <v>0</v>
      </c>
      <c r="U320" s="39"/>
      <c r="V320" s="39"/>
      <c r="W320" s="39"/>
      <c r="X320" s="39"/>
      <c r="Y320" s="39"/>
      <c r="Z320" s="39"/>
      <c r="AA320" s="39"/>
      <c r="AB320" s="39"/>
      <c r="AC320" s="39"/>
      <c r="AD320" s="39"/>
      <c r="AE320" s="39"/>
      <c r="AR320" s="224" t="s">
        <v>152</v>
      </c>
      <c r="AT320" s="224" t="s">
        <v>147</v>
      </c>
      <c r="AU320" s="224" t="s">
        <v>81</v>
      </c>
      <c r="AY320" s="18" t="s">
        <v>144</v>
      </c>
      <c r="BE320" s="225">
        <f>IF(N320="základní",J320,0)</f>
        <v>0</v>
      </c>
      <c r="BF320" s="225">
        <f>IF(N320="snížená",J320,0)</f>
        <v>0</v>
      </c>
      <c r="BG320" s="225">
        <f>IF(N320="zákl. přenesená",J320,0)</f>
        <v>0</v>
      </c>
      <c r="BH320" s="225">
        <f>IF(N320="sníž. přenesená",J320,0)</f>
        <v>0</v>
      </c>
      <c r="BI320" s="225">
        <f>IF(N320="nulová",J320,0)</f>
        <v>0</v>
      </c>
      <c r="BJ320" s="18" t="s">
        <v>79</v>
      </c>
      <c r="BK320" s="225">
        <f>ROUND(I320*H320,2)</f>
        <v>0</v>
      </c>
      <c r="BL320" s="18" t="s">
        <v>152</v>
      </c>
      <c r="BM320" s="224" t="s">
        <v>1568</v>
      </c>
    </row>
    <row r="321" spans="1:65" s="2" customFormat="1" ht="16.5" customHeight="1">
      <c r="A321" s="39"/>
      <c r="B321" s="40"/>
      <c r="C321" s="213" t="s">
        <v>1569</v>
      </c>
      <c r="D321" s="213" t="s">
        <v>147</v>
      </c>
      <c r="E321" s="214" t="s">
        <v>1570</v>
      </c>
      <c r="F321" s="215" t="s">
        <v>1495</v>
      </c>
      <c r="G321" s="216" t="s">
        <v>382</v>
      </c>
      <c r="H321" s="217">
        <v>2</v>
      </c>
      <c r="I321" s="218"/>
      <c r="J321" s="219">
        <f>ROUND(I321*H321,2)</f>
        <v>0</v>
      </c>
      <c r="K321" s="215" t="s">
        <v>19</v>
      </c>
      <c r="L321" s="45"/>
      <c r="M321" s="220" t="s">
        <v>19</v>
      </c>
      <c r="N321" s="221" t="s">
        <v>42</v>
      </c>
      <c r="O321" s="85"/>
      <c r="P321" s="222">
        <f>O321*H321</f>
        <v>0</v>
      </c>
      <c r="Q321" s="222">
        <v>0</v>
      </c>
      <c r="R321" s="222">
        <f>Q321*H321</f>
        <v>0</v>
      </c>
      <c r="S321" s="222">
        <v>0</v>
      </c>
      <c r="T321" s="223">
        <f>S321*H321</f>
        <v>0</v>
      </c>
      <c r="U321" s="39"/>
      <c r="V321" s="39"/>
      <c r="W321" s="39"/>
      <c r="X321" s="39"/>
      <c r="Y321" s="39"/>
      <c r="Z321" s="39"/>
      <c r="AA321" s="39"/>
      <c r="AB321" s="39"/>
      <c r="AC321" s="39"/>
      <c r="AD321" s="39"/>
      <c r="AE321" s="39"/>
      <c r="AR321" s="224" t="s">
        <v>152</v>
      </c>
      <c r="AT321" s="224" t="s">
        <v>147</v>
      </c>
      <c r="AU321" s="224" t="s">
        <v>81</v>
      </c>
      <c r="AY321" s="18" t="s">
        <v>144</v>
      </c>
      <c r="BE321" s="225">
        <f>IF(N321="základní",J321,0)</f>
        <v>0</v>
      </c>
      <c r="BF321" s="225">
        <f>IF(N321="snížená",J321,0)</f>
        <v>0</v>
      </c>
      <c r="BG321" s="225">
        <f>IF(N321="zákl. přenesená",J321,0)</f>
        <v>0</v>
      </c>
      <c r="BH321" s="225">
        <f>IF(N321="sníž. přenesená",J321,0)</f>
        <v>0</v>
      </c>
      <c r="BI321" s="225">
        <f>IF(N321="nulová",J321,0)</f>
        <v>0</v>
      </c>
      <c r="BJ321" s="18" t="s">
        <v>79</v>
      </c>
      <c r="BK321" s="225">
        <f>ROUND(I321*H321,2)</f>
        <v>0</v>
      </c>
      <c r="BL321" s="18" t="s">
        <v>152</v>
      </c>
      <c r="BM321" s="224" t="s">
        <v>1571</v>
      </c>
    </row>
    <row r="322" spans="1:65" s="2" customFormat="1" ht="16.5" customHeight="1">
      <c r="A322" s="39"/>
      <c r="B322" s="40"/>
      <c r="C322" s="213" t="s">
        <v>1307</v>
      </c>
      <c r="D322" s="213" t="s">
        <v>147</v>
      </c>
      <c r="E322" s="214" t="s">
        <v>1572</v>
      </c>
      <c r="F322" s="215" t="s">
        <v>1501</v>
      </c>
      <c r="G322" s="216" t="s">
        <v>150</v>
      </c>
      <c r="H322" s="217">
        <v>30</v>
      </c>
      <c r="I322" s="218"/>
      <c r="J322" s="219">
        <f>ROUND(I322*H322,2)</f>
        <v>0</v>
      </c>
      <c r="K322" s="215" t="s">
        <v>19</v>
      </c>
      <c r="L322" s="45"/>
      <c r="M322" s="220" t="s">
        <v>19</v>
      </c>
      <c r="N322" s="221" t="s">
        <v>42</v>
      </c>
      <c r="O322" s="85"/>
      <c r="P322" s="222">
        <f>O322*H322</f>
        <v>0</v>
      </c>
      <c r="Q322" s="222">
        <v>0</v>
      </c>
      <c r="R322" s="222">
        <f>Q322*H322</f>
        <v>0</v>
      </c>
      <c r="S322" s="222">
        <v>0</v>
      </c>
      <c r="T322" s="223">
        <f>S322*H322</f>
        <v>0</v>
      </c>
      <c r="U322" s="39"/>
      <c r="V322" s="39"/>
      <c r="W322" s="39"/>
      <c r="X322" s="39"/>
      <c r="Y322" s="39"/>
      <c r="Z322" s="39"/>
      <c r="AA322" s="39"/>
      <c r="AB322" s="39"/>
      <c r="AC322" s="39"/>
      <c r="AD322" s="39"/>
      <c r="AE322" s="39"/>
      <c r="AR322" s="224" t="s">
        <v>152</v>
      </c>
      <c r="AT322" s="224" t="s">
        <v>147</v>
      </c>
      <c r="AU322" s="224" t="s">
        <v>81</v>
      </c>
      <c r="AY322" s="18" t="s">
        <v>144</v>
      </c>
      <c r="BE322" s="225">
        <f>IF(N322="základní",J322,0)</f>
        <v>0</v>
      </c>
      <c r="BF322" s="225">
        <f>IF(N322="snížená",J322,0)</f>
        <v>0</v>
      </c>
      <c r="BG322" s="225">
        <f>IF(N322="zákl. přenesená",J322,0)</f>
        <v>0</v>
      </c>
      <c r="BH322" s="225">
        <f>IF(N322="sníž. přenesená",J322,0)</f>
        <v>0</v>
      </c>
      <c r="BI322" s="225">
        <f>IF(N322="nulová",J322,0)</f>
        <v>0</v>
      </c>
      <c r="BJ322" s="18" t="s">
        <v>79</v>
      </c>
      <c r="BK322" s="225">
        <f>ROUND(I322*H322,2)</f>
        <v>0</v>
      </c>
      <c r="BL322" s="18" t="s">
        <v>152</v>
      </c>
      <c r="BM322" s="224" t="s">
        <v>1573</v>
      </c>
    </row>
    <row r="323" spans="1:65" s="2" customFormat="1" ht="16.5" customHeight="1">
      <c r="A323" s="39"/>
      <c r="B323" s="40"/>
      <c r="C323" s="213" t="s">
        <v>1574</v>
      </c>
      <c r="D323" s="213" t="s">
        <v>147</v>
      </c>
      <c r="E323" s="214" t="s">
        <v>1575</v>
      </c>
      <c r="F323" s="215" t="s">
        <v>1576</v>
      </c>
      <c r="G323" s="216" t="s">
        <v>382</v>
      </c>
      <c r="H323" s="217">
        <v>30</v>
      </c>
      <c r="I323" s="218"/>
      <c r="J323" s="219">
        <f>ROUND(I323*H323,2)</f>
        <v>0</v>
      </c>
      <c r="K323" s="215" t="s">
        <v>19</v>
      </c>
      <c r="L323" s="45"/>
      <c r="M323" s="220" t="s">
        <v>19</v>
      </c>
      <c r="N323" s="221" t="s">
        <v>42</v>
      </c>
      <c r="O323" s="85"/>
      <c r="P323" s="222">
        <f>O323*H323</f>
        <v>0</v>
      </c>
      <c r="Q323" s="222">
        <v>0</v>
      </c>
      <c r="R323" s="222">
        <f>Q323*H323</f>
        <v>0</v>
      </c>
      <c r="S323" s="222">
        <v>0</v>
      </c>
      <c r="T323" s="223">
        <f>S323*H323</f>
        <v>0</v>
      </c>
      <c r="U323" s="39"/>
      <c r="V323" s="39"/>
      <c r="W323" s="39"/>
      <c r="X323" s="39"/>
      <c r="Y323" s="39"/>
      <c r="Z323" s="39"/>
      <c r="AA323" s="39"/>
      <c r="AB323" s="39"/>
      <c r="AC323" s="39"/>
      <c r="AD323" s="39"/>
      <c r="AE323" s="39"/>
      <c r="AR323" s="224" t="s">
        <v>152</v>
      </c>
      <c r="AT323" s="224" t="s">
        <v>147</v>
      </c>
      <c r="AU323" s="224" t="s">
        <v>81</v>
      </c>
      <c r="AY323" s="18" t="s">
        <v>144</v>
      </c>
      <c r="BE323" s="225">
        <f>IF(N323="základní",J323,0)</f>
        <v>0</v>
      </c>
      <c r="BF323" s="225">
        <f>IF(N323="snížená",J323,0)</f>
        <v>0</v>
      </c>
      <c r="BG323" s="225">
        <f>IF(N323="zákl. přenesená",J323,0)</f>
        <v>0</v>
      </c>
      <c r="BH323" s="225">
        <f>IF(N323="sníž. přenesená",J323,0)</f>
        <v>0</v>
      </c>
      <c r="BI323" s="225">
        <f>IF(N323="nulová",J323,0)</f>
        <v>0</v>
      </c>
      <c r="BJ323" s="18" t="s">
        <v>79</v>
      </c>
      <c r="BK323" s="225">
        <f>ROUND(I323*H323,2)</f>
        <v>0</v>
      </c>
      <c r="BL323" s="18" t="s">
        <v>152</v>
      </c>
      <c r="BM323" s="224" t="s">
        <v>1577</v>
      </c>
    </row>
    <row r="324" spans="1:65" s="2" customFormat="1" ht="16.5" customHeight="1">
      <c r="A324" s="39"/>
      <c r="B324" s="40"/>
      <c r="C324" s="213" t="s">
        <v>1309</v>
      </c>
      <c r="D324" s="213" t="s">
        <v>147</v>
      </c>
      <c r="E324" s="214" t="s">
        <v>1578</v>
      </c>
      <c r="F324" s="215" t="s">
        <v>1579</v>
      </c>
      <c r="G324" s="216" t="s">
        <v>382</v>
      </c>
      <c r="H324" s="217">
        <v>10</v>
      </c>
      <c r="I324" s="218"/>
      <c r="J324" s="219">
        <f>ROUND(I324*H324,2)</f>
        <v>0</v>
      </c>
      <c r="K324" s="215" t="s">
        <v>19</v>
      </c>
      <c r="L324" s="45"/>
      <c r="M324" s="220" t="s">
        <v>19</v>
      </c>
      <c r="N324" s="221" t="s">
        <v>42</v>
      </c>
      <c r="O324" s="85"/>
      <c r="P324" s="222">
        <f>O324*H324</f>
        <v>0</v>
      </c>
      <c r="Q324" s="222">
        <v>0</v>
      </c>
      <c r="R324" s="222">
        <f>Q324*H324</f>
        <v>0</v>
      </c>
      <c r="S324" s="222">
        <v>0</v>
      </c>
      <c r="T324" s="223">
        <f>S324*H324</f>
        <v>0</v>
      </c>
      <c r="U324" s="39"/>
      <c r="V324" s="39"/>
      <c r="W324" s="39"/>
      <c r="X324" s="39"/>
      <c r="Y324" s="39"/>
      <c r="Z324" s="39"/>
      <c r="AA324" s="39"/>
      <c r="AB324" s="39"/>
      <c r="AC324" s="39"/>
      <c r="AD324" s="39"/>
      <c r="AE324" s="39"/>
      <c r="AR324" s="224" t="s">
        <v>152</v>
      </c>
      <c r="AT324" s="224" t="s">
        <v>147</v>
      </c>
      <c r="AU324" s="224" t="s">
        <v>81</v>
      </c>
      <c r="AY324" s="18" t="s">
        <v>144</v>
      </c>
      <c r="BE324" s="225">
        <f>IF(N324="základní",J324,0)</f>
        <v>0</v>
      </c>
      <c r="BF324" s="225">
        <f>IF(N324="snížená",J324,0)</f>
        <v>0</v>
      </c>
      <c r="BG324" s="225">
        <f>IF(N324="zákl. přenesená",J324,0)</f>
        <v>0</v>
      </c>
      <c r="BH324" s="225">
        <f>IF(N324="sníž. přenesená",J324,0)</f>
        <v>0</v>
      </c>
      <c r="BI324" s="225">
        <f>IF(N324="nulová",J324,0)</f>
        <v>0</v>
      </c>
      <c r="BJ324" s="18" t="s">
        <v>79</v>
      </c>
      <c r="BK324" s="225">
        <f>ROUND(I324*H324,2)</f>
        <v>0</v>
      </c>
      <c r="BL324" s="18" t="s">
        <v>152</v>
      </c>
      <c r="BM324" s="224" t="s">
        <v>1580</v>
      </c>
    </row>
    <row r="325" spans="1:65" s="2" customFormat="1" ht="16.5" customHeight="1">
      <c r="A325" s="39"/>
      <c r="B325" s="40"/>
      <c r="C325" s="213" t="s">
        <v>1581</v>
      </c>
      <c r="D325" s="213" t="s">
        <v>147</v>
      </c>
      <c r="E325" s="214" t="s">
        <v>1582</v>
      </c>
      <c r="F325" s="215" t="s">
        <v>1504</v>
      </c>
      <c r="G325" s="216" t="s">
        <v>528</v>
      </c>
      <c r="H325" s="217">
        <v>45</v>
      </c>
      <c r="I325" s="218"/>
      <c r="J325" s="219">
        <f>ROUND(I325*H325,2)</f>
        <v>0</v>
      </c>
      <c r="K325" s="215" t="s">
        <v>19</v>
      </c>
      <c r="L325" s="45"/>
      <c r="M325" s="220" t="s">
        <v>19</v>
      </c>
      <c r="N325" s="221" t="s">
        <v>42</v>
      </c>
      <c r="O325" s="85"/>
      <c r="P325" s="222">
        <f>O325*H325</f>
        <v>0</v>
      </c>
      <c r="Q325" s="222">
        <v>0</v>
      </c>
      <c r="R325" s="222">
        <f>Q325*H325</f>
        <v>0</v>
      </c>
      <c r="S325" s="222">
        <v>0</v>
      </c>
      <c r="T325" s="223">
        <f>S325*H325</f>
        <v>0</v>
      </c>
      <c r="U325" s="39"/>
      <c r="V325" s="39"/>
      <c r="W325" s="39"/>
      <c r="X325" s="39"/>
      <c r="Y325" s="39"/>
      <c r="Z325" s="39"/>
      <c r="AA325" s="39"/>
      <c r="AB325" s="39"/>
      <c r="AC325" s="39"/>
      <c r="AD325" s="39"/>
      <c r="AE325" s="39"/>
      <c r="AR325" s="224" t="s">
        <v>152</v>
      </c>
      <c r="AT325" s="224" t="s">
        <v>147</v>
      </c>
      <c r="AU325" s="224" t="s">
        <v>81</v>
      </c>
      <c r="AY325" s="18" t="s">
        <v>144</v>
      </c>
      <c r="BE325" s="225">
        <f>IF(N325="základní",J325,0)</f>
        <v>0</v>
      </c>
      <c r="BF325" s="225">
        <f>IF(N325="snížená",J325,0)</f>
        <v>0</v>
      </c>
      <c r="BG325" s="225">
        <f>IF(N325="zákl. přenesená",J325,0)</f>
        <v>0</v>
      </c>
      <c r="BH325" s="225">
        <f>IF(N325="sníž. přenesená",J325,0)</f>
        <v>0</v>
      </c>
      <c r="BI325" s="225">
        <f>IF(N325="nulová",J325,0)</f>
        <v>0</v>
      </c>
      <c r="BJ325" s="18" t="s">
        <v>79</v>
      </c>
      <c r="BK325" s="225">
        <f>ROUND(I325*H325,2)</f>
        <v>0</v>
      </c>
      <c r="BL325" s="18" t="s">
        <v>152</v>
      </c>
      <c r="BM325" s="224" t="s">
        <v>1583</v>
      </c>
    </row>
    <row r="326" spans="1:65" s="2" customFormat="1" ht="16.5" customHeight="1">
      <c r="A326" s="39"/>
      <c r="B326" s="40"/>
      <c r="C326" s="213" t="s">
        <v>1313</v>
      </c>
      <c r="D326" s="213" t="s">
        <v>147</v>
      </c>
      <c r="E326" s="214" t="s">
        <v>1584</v>
      </c>
      <c r="F326" s="215" t="s">
        <v>1508</v>
      </c>
      <c r="G326" s="216" t="s">
        <v>1120</v>
      </c>
      <c r="H326" s="217">
        <v>5</v>
      </c>
      <c r="I326" s="218"/>
      <c r="J326" s="219">
        <f>ROUND(I326*H326,2)</f>
        <v>0</v>
      </c>
      <c r="K326" s="215" t="s">
        <v>19</v>
      </c>
      <c r="L326" s="45"/>
      <c r="M326" s="220" t="s">
        <v>19</v>
      </c>
      <c r="N326" s="221" t="s">
        <v>42</v>
      </c>
      <c r="O326" s="85"/>
      <c r="P326" s="222">
        <f>O326*H326</f>
        <v>0</v>
      </c>
      <c r="Q326" s="222">
        <v>0</v>
      </c>
      <c r="R326" s="222">
        <f>Q326*H326</f>
        <v>0</v>
      </c>
      <c r="S326" s="222">
        <v>0</v>
      </c>
      <c r="T326" s="223">
        <f>S326*H326</f>
        <v>0</v>
      </c>
      <c r="U326" s="39"/>
      <c r="V326" s="39"/>
      <c r="W326" s="39"/>
      <c r="X326" s="39"/>
      <c r="Y326" s="39"/>
      <c r="Z326" s="39"/>
      <c r="AA326" s="39"/>
      <c r="AB326" s="39"/>
      <c r="AC326" s="39"/>
      <c r="AD326" s="39"/>
      <c r="AE326" s="39"/>
      <c r="AR326" s="224" t="s">
        <v>152</v>
      </c>
      <c r="AT326" s="224" t="s">
        <v>147</v>
      </c>
      <c r="AU326" s="224" t="s">
        <v>81</v>
      </c>
      <c r="AY326" s="18" t="s">
        <v>144</v>
      </c>
      <c r="BE326" s="225">
        <f>IF(N326="základní",J326,0)</f>
        <v>0</v>
      </c>
      <c r="BF326" s="225">
        <f>IF(N326="snížená",J326,0)</f>
        <v>0</v>
      </c>
      <c r="BG326" s="225">
        <f>IF(N326="zákl. přenesená",J326,0)</f>
        <v>0</v>
      </c>
      <c r="BH326" s="225">
        <f>IF(N326="sníž. přenesená",J326,0)</f>
        <v>0</v>
      </c>
      <c r="BI326" s="225">
        <f>IF(N326="nulová",J326,0)</f>
        <v>0</v>
      </c>
      <c r="BJ326" s="18" t="s">
        <v>79</v>
      </c>
      <c r="BK326" s="225">
        <f>ROUND(I326*H326,2)</f>
        <v>0</v>
      </c>
      <c r="BL326" s="18" t="s">
        <v>152</v>
      </c>
      <c r="BM326" s="224" t="s">
        <v>1585</v>
      </c>
    </row>
    <row r="327" spans="1:65" s="2" customFormat="1" ht="16.5" customHeight="1">
      <c r="A327" s="39"/>
      <c r="B327" s="40"/>
      <c r="C327" s="213" t="s">
        <v>1586</v>
      </c>
      <c r="D327" s="213" t="s">
        <v>147</v>
      </c>
      <c r="E327" s="214" t="s">
        <v>1587</v>
      </c>
      <c r="F327" s="215" t="s">
        <v>1511</v>
      </c>
      <c r="G327" s="216" t="s">
        <v>1120</v>
      </c>
      <c r="H327" s="217">
        <v>1</v>
      </c>
      <c r="I327" s="218"/>
      <c r="J327" s="219">
        <f>ROUND(I327*H327,2)</f>
        <v>0</v>
      </c>
      <c r="K327" s="215" t="s">
        <v>19</v>
      </c>
      <c r="L327" s="45"/>
      <c r="M327" s="220" t="s">
        <v>19</v>
      </c>
      <c r="N327" s="221" t="s">
        <v>42</v>
      </c>
      <c r="O327" s="85"/>
      <c r="P327" s="222">
        <f>O327*H327</f>
        <v>0</v>
      </c>
      <c r="Q327" s="222">
        <v>0</v>
      </c>
      <c r="R327" s="222">
        <f>Q327*H327</f>
        <v>0</v>
      </c>
      <c r="S327" s="222">
        <v>0</v>
      </c>
      <c r="T327" s="223">
        <f>S327*H327</f>
        <v>0</v>
      </c>
      <c r="U327" s="39"/>
      <c r="V327" s="39"/>
      <c r="W327" s="39"/>
      <c r="X327" s="39"/>
      <c r="Y327" s="39"/>
      <c r="Z327" s="39"/>
      <c r="AA327" s="39"/>
      <c r="AB327" s="39"/>
      <c r="AC327" s="39"/>
      <c r="AD327" s="39"/>
      <c r="AE327" s="39"/>
      <c r="AR327" s="224" t="s">
        <v>152</v>
      </c>
      <c r="AT327" s="224" t="s">
        <v>147</v>
      </c>
      <c r="AU327" s="224" t="s">
        <v>81</v>
      </c>
      <c r="AY327" s="18" t="s">
        <v>144</v>
      </c>
      <c r="BE327" s="225">
        <f>IF(N327="základní",J327,0)</f>
        <v>0</v>
      </c>
      <c r="BF327" s="225">
        <f>IF(N327="snížená",J327,0)</f>
        <v>0</v>
      </c>
      <c r="BG327" s="225">
        <f>IF(N327="zákl. přenesená",J327,0)</f>
        <v>0</v>
      </c>
      <c r="BH327" s="225">
        <f>IF(N327="sníž. přenesená",J327,0)</f>
        <v>0</v>
      </c>
      <c r="BI327" s="225">
        <f>IF(N327="nulová",J327,0)</f>
        <v>0</v>
      </c>
      <c r="BJ327" s="18" t="s">
        <v>79</v>
      </c>
      <c r="BK327" s="225">
        <f>ROUND(I327*H327,2)</f>
        <v>0</v>
      </c>
      <c r="BL327" s="18" t="s">
        <v>152</v>
      </c>
      <c r="BM327" s="224" t="s">
        <v>1588</v>
      </c>
    </row>
    <row r="328" spans="1:63" s="12" customFormat="1" ht="22.8" customHeight="1">
      <c r="A328" s="12"/>
      <c r="B328" s="197"/>
      <c r="C328" s="198"/>
      <c r="D328" s="199" t="s">
        <v>70</v>
      </c>
      <c r="E328" s="211" t="s">
        <v>70</v>
      </c>
      <c r="F328" s="211" t="s">
        <v>1589</v>
      </c>
      <c r="G328" s="198"/>
      <c r="H328" s="198"/>
      <c r="I328" s="201"/>
      <c r="J328" s="212">
        <f>BK328</f>
        <v>0</v>
      </c>
      <c r="K328" s="198"/>
      <c r="L328" s="203"/>
      <c r="M328" s="204"/>
      <c r="N328" s="205"/>
      <c r="O328" s="205"/>
      <c r="P328" s="206">
        <f>SUM(P329:P350)</f>
        <v>0</v>
      </c>
      <c r="Q328" s="205"/>
      <c r="R328" s="206">
        <f>SUM(R329:R350)</f>
        <v>0</v>
      </c>
      <c r="S328" s="205"/>
      <c r="T328" s="207">
        <f>SUM(T329:T350)</f>
        <v>0</v>
      </c>
      <c r="U328" s="12"/>
      <c r="V328" s="12"/>
      <c r="W328" s="12"/>
      <c r="X328" s="12"/>
      <c r="Y328" s="12"/>
      <c r="Z328" s="12"/>
      <c r="AA328" s="12"/>
      <c r="AB328" s="12"/>
      <c r="AC328" s="12"/>
      <c r="AD328" s="12"/>
      <c r="AE328" s="12"/>
      <c r="AR328" s="208" t="s">
        <v>79</v>
      </c>
      <c r="AT328" s="209" t="s">
        <v>70</v>
      </c>
      <c r="AU328" s="209" t="s">
        <v>79</v>
      </c>
      <c r="AY328" s="208" t="s">
        <v>144</v>
      </c>
      <c r="BK328" s="210">
        <f>SUM(BK329:BK350)</f>
        <v>0</v>
      </c>
    </row>
    <row r="329" spans="1:65" s="2" customFormat="1" ht="16.5" customHeight="1">
      <c r="A329" s="39"/>
      <c r="B329" s="40"/>
      <c r="C329" s="213" t="s">
        <v>1316</v>
      </c>
      <c r="D329" s="213" t="s">
        <v>147</v>
      </c>
      <c r="E329" s="214" t="s">
        <v>1590</v>
      </c>
      <c r="F329" s="215" t="s">
        <v>1591</v>
      </c>
      <c r="G329" s="216" t="s">
        <v>1120</v>
      </c>
      <c r="H329" s="217">
        <v>4</v>
      </c>
      <c r="I329" s="218"/>
      <c r="J329" s="219">
        <f>ROUND(I329*H329,2)</f>
        <v>0</v>
      </c>
      <c r="K329" s="215" t="s">
        <v>19</v>
      </c>
      <c r="L329" s="45"/>
      <c r="M329" s="220" t="s">
        <v>19</v>
      </c>
      <c r="N329" s="221" t="s">
        <v>42</v>
      </c>
      <c r="O329" s="85"/>
      <c r="P329" s="222">
        <f>O329*H329</f>
        <v>0</v>
      </c>
      <c r="Q329" s="222">
        <v>0</v>
      </c>
      <c r="R329" s="222">
        <f>Q329*H329</f>
        <v>0</v>
      </c>
      <c r="S329" s="222">
        <v>0</v>
      </c>
      <c r="T329" s="223">
        <f>S329*H329</f>
        <v>0</v>
      </c>
      <c r="U329" s="39"/>
      <c r="V329" s="39"/>
      <c r="W329" s="39"/>
      <c r="X329" s="39"/>
      <c r="Y329" s="39"/>
      <c r="Z329" s="39"/>
      <c r="AA329" s="39"/>
      <c r="AB329" s="39"/>
      <c r="AC329" s="39"/>
      <c r="AD329" s="39"/>
      <c r="AE329" s="39"/>
      <c r="AR329" s="224" t="s">
        <v>152</v>
      </c>
      <c r="AT329" s="224" t="s">
        <v>147</v>
      </c>
      <c r="AU329" s="224" t="s">
        <v>81</v>
      </c>
      <c r="AY329" s="18" t="s">
        <v>144</v>
      </c>
      <c r="BE329" s="225">
        <f>IF(N329="základní",J329,0)</f>
        <v>0</v>
      </c>
      <c r="BF329" s="225">
        <f>IF(N329="snížená",J329,0)</f>
        <v>0</v>
      </c>
      <c r="BG329" s="225">
        <f>IF(N329="zákl. přenesená",J329,0)</f>
        <v>0</v>
      </c>
      <c r="BH329" s="225">
        <f>IF(N329="sníž. přenesená",J329,0)</f>
        <v>0</v>
      </c>
      <c r="BI329" s="225">
        <f>IF(N329="nulová",J329,0)</f>
        <v>0</v>
      </c>
      <c r="BJ329" s="18" t="s">
        <v>79</v>
      </c>
      <c r="BK329" s="225">
        <f>ROUND(I329*H329,2)</f>
        <v>0</v>
      </c>
      <c r="BL329" s="18" t="s">
        <v>152</v>
      </c>
      <c r="BM329" s="224" t="s">
        <v>1592</v>
      </c>
    </row>
    <row r="330" spans="1:47" s="2" customFormat="1" ht="12">
      <c r="A330" s="39"/>
      <c r="B330" s="40"/>
      <c r="C330" s="41"/>
      <c r="D330" s="233" t="s">
        <v>417</v>
      </c>
      <c r="E330" s="41"/>
      <c r="F330" s="277" t="s">
        <v>1593</v>
      </c>
      <c r="G330" s="41"/>
      <c r="H330" s="41"/>
      <c r="I330" s="228"/>
      <c r="J330" s="41"/>
      <c r="K330" s="41"/>
      <c r="L330" s="45"/>
      <c r="M330" s="229"/>
      <c r="N330" s="230"/>
      <c r="O330" s="85"/>
      <c r="P330" s="85"/>
      <c r="Q330" s="85"/>
      <c r="R330" s="85"/>
      <c r="S330" s="85"/>
      <c r="T330" s="86"/>
      <c r="U330" s="39"/>
      <c r="V330" s="39"/>
      <c r="W330" s="39"/>
      <c r="X330" s="39"/>
      <c r="Y330" s="39"/>
      <c r="Z330" s="39"/>
      <c r="AA330" s="39"/>
      <c r="AB330" s="39"/>
      <c r="AC330" s="39"/>
      <c r="AD330" s="39"/>
      <c r="AE330" s="39"/>
      <c r="AT330" s="18" t="s">
        <v>417</v>
      </c>
      <c r="AU330" s="18" t="s">
        <v>81</v>
      </c>
    </row>
    <row r="331" spans="1:65" s="2" customFormat="1" ht="16.5" customHeight="1">
      <c r="A331" s="39"/>
      <c r="B331" s="40"/>
      <c r="C331" s="213" t="s">
        <v>1594</v>
      </c>
      <c r="D331" s="213" t="s">
        <v>147</v>
      </c>
      <c r="E331" s="214" t="s">
        <v>1595</v>
      </c>
      <c r="F331" s="215" t="s">
        <v>1591</v>
      </c>
      <c r="G331" s="216" t="s">
        <v>1120</v>
      </c>
      <c r="H331" s="217">
        <v>1</v>
      </c>
      <c r="I331" s="218"/>
      <c r="J331" s="219">
        <f>ROUND(I331*H331,2)</f>
        <v>0</v>
      </c>
      <c r="K331" s="215" t="s">
        <v>19</v>
      </c>
      <c r="L331" s="45"/>
      <c r="M331" s="220" t="s">
        <v>19</v>
      </c>
      <c r="N331" s="221" t="s">
        <v>42</v>
      </c>
      <c r="O331" s="85"/>
      <c r="P331" s="222">
        <f>O331*H331</f>
        <v>0</v>
      </c>
      <c r="Q331" s="222">
        <v>0</v>
      </c>
      <c r="R331" s="222">
        <f>Q331*H331</f>
        <v>0</v>
      </c>
      <c r="S331" s="222">
        <v>0</v>
      </c>
      <c r="T331" s="223">
        <f>S331*H331</f>
        <v>0</v>
      </c>
      <c r="U331" s="39"/>
      <c r="V331" s="39"/>
      <c r="W331" s="39"/>
      <c r="X331" s="39"/>
      <c r="Y331" s="39"/>
      <c r="Z331" s="39"/>
      <c r="AA331" s="39"/>
      <c r="AB331" s="39"/>
      <c r="AC331" s="39"/>
      <c r="AD331" s="39"/>
      <c r="AE331" s="39"/>
      <c r="AR331" s="224" t="s">
        <v>152</v>
      </c>
      <c r="AT331" s="224" t="s">
        <v>147</v>
      </c>
      <c r="AU331" s="224" t="s">
        <v>81</v>
      </c>
      <c r="AY331" s="18" t="s">
        <v>144</v>
      </c>
      <c r="BE331" s="225">
        <f>IF(N331="základní",J331,0)</f>
        <v>0</v>
      </c>
      <c r="BF331" s="225">
        <f>IF(N331="snížená",J331,0)</f>
        <v>0</v>
      </c>
      <c r="BG331" s="225">
        <f>IF(N331="zákl. přenesená",J331,0)</f>
        <v>0</v>
      </c>
      <c r="BH331" s="225">
        <f>IF(N331="sníž. přenesená",J331,0)</f>
        <v>0</v>
      </c>
      <c r="BI331" s="225">
        <f>IF(N331="nulová",J331,0)</f>
        <v>0</v>
      </c>
      <c r="BJ331" s="18" t="s">
        <v>79</v>
      </c>
      <c r="BK331" s="225">
        <f>ROUND(I331*H331,2)</f>
        <v>0</v>
      </c>
      <c r="BL331" s="18" t="s">
        <v>152</v>
      </c>
      <c r="BM331" s="224" t="s">
        <v>1596</v>
      </c>
    </row>
    <row r="332" spans="1:47" s="2" customFormat="1" ht="12">
      <c r="A332" s="39"/>
      <c r="B332" s="40"/>
      <c r="C332" s="41"/>
      <c r="D332" s="233" t="s">
        <v>417</v>
      </c>
      <c r="E332" s="41"/>
      <c r="F332" s="277" t="s">
        <v>1597</v>
      </c>
      <c r="G332" s="41"/>
      <c r="H332" s="41"/>
      <c r="I332" s="228"/>
      <c r="J332" s="41"/>
      <c r="K332" s="41"/>
      <c r="L332" s="45"/>
      <c r="M332" s="229"/>
      <c r="N332" s="230"/>
      <c r="O332" s="85"/>
      <c r="P332" s="85"/>
      <c r="Q332" s="85"/>
      <c r="R332" s="85"/>
      <c r="S332" s="85"/>
      <c r="T332" s="86"/>
      <c r="U332" s="39"/>
      <c r="V332" s="39"/>
      <c r="W332" s="39"/>
      <c r="X332" s="39"/>
      <c r="Y332" s="39"/>
      <c r="Z332" s="39"/>
      <c r="AA332" s="39"/>
      <c r="AB332" s="39"/>
      <c r="AC332" s="39"/>
      <c r="AD332" s="39"/>
      <c r="AE332" s="39"/>
      <c r="AT332" s="18" t="s">
        <v>417</v>
      </c>
      <c r="AU332" s="18" t="s">
        <v>81</v>
      </c>
    </row>
    <row r="333" spans="1:65" s="2" customFormat="1" ht="16.5" customHeight="1">
      <c r="A333" s="39"/>
      <c r="B333" s="40"/>
      <c r="C333" s="213" t="s">
        <v>1319</v>
      </c>
      <c r="D333" s="213" t="s">
        <v>147</v>
      </c>
      <c r="E333" s="214" t="s">
        <v>1598</v>
      </c>
      <c r="F333" s="215" t="s">
        <v>1599</v>
      </c>
      <c r="G333" s="216" t="s">
        <v>1120</v>
      </c>
      <c r="H333" s="217">
        <v>1</v>
      </c>
      <c r="I333" s="218"/>
      <c r="J333" s="219">
        <f>ROUND(I333*H333,2)</f>
        <v>0</v>
      </c>
      <c r="K333" s="215" t="s">
        <v>19</v>
      </c>
      <c r="L333" s="45"/>
      <c r="M333" s="220" t="s">
        <v>19</v>
      </c>
      <c r="N333" s="221" t="s">
        <v>42</v>
      </c>
      <c r="O333" s="85"/>
      <c r="P333" s="222">
        <f>O333*H333</f>
        <v>0</v>
      </c>
      <c r="Q333" s="222">
        <v>0</v>
      </c>
      <c r="R333" s="222">
        <f>Q333*H333</f>
        <v>0</v>
      </c>
      <c r="S333" s="222">
        <v>0</v>
      </c>
      <c r="T333" s="223">
        <f>S333*H333</f>
        <v>0</v>
      </c>
      <c r="U333" s="39"/>
      <c r="V333" s="39"/>
      <c r="W333" s="39"/>
      <c r="X333" s="39"/>
      <c r="Y333" s="39"/>
      <c r="Z333" s="39"/>
      <c r="AA333" s="39"/>
      <c r="AB333" s="39"/>
      <c r="AC333" s="39"/>
      <c r="AD333" s="39"/>
      <c r="AE333" s="39"/>
      <c r="AR333" s="224" t="s">
        <v>152</v>
      </c>
      <c r="AT333" s="224" t="s">
        <v>147</v>
      </c>
      <c r="AU333" s="224" t="s">
        <v>81</v>
      </c>
      <c r="AY333" s="18" t="s">
        <v>144</v>
      </c>
      <c r="BE333" s="225">
        <f>IF(N333="základní",J333,0)</f>
        <v>0</v>
      </c>
      <c r="BF333" s="225">
        <f>IF(N333="snížená",J333,0)</f>
        <v>0</v>
      </c>
      <c r="BG333" s="225">
        <f>IF(N333="zákl. přenesená",J333,0)</f>
        <v>0</v>
      </c>
      <c r="BH333" s="225">
        <f>IF(N333="sníž. přenesená",J333,0)</f>
        <v>0</v>
      </c>
      <c r="BI333" s="225">
        <f>IF(N333="nulová",J333,0)</f>
        <v>0</v>
      </c>
      <c r="BJ333" s="18" t="s">
        <v>79</v>
      </c>
      <c r="BK333" s="225">
        <f>ROUND(I333*H333,2)</f>
        <v>0</v>
      </c>
      <c r="BL333" s="18" t="s">
        <v>152</v>
      </c>
      <c r="BM333" s="224" t="s">
        <v>1600</v>
      </c>
    </row>
    <row r="334" spans="1:65" s="2" customFormat="1" ht="16.5" customHeight="1">
      <c r="A334" s="39"/>
      <c r="B334" s="40"/>
      <c r="C334" s="213" t="s">
        <v>1601</v>
      </c>
      <c r="D334" s="213" t="s">
        <v>147</v>
      </c>
      <c r="E334" s="214" t="s">
        <v>1602</v>
      </c>
      <c r="F334" s="215" t="s">
        <v>1603</v>
      </c>
      <c r="G334" s="216" t="s">
        <v>1120</v>
      </c>
      <c r="H334" s="217">
        <v>1</v>
      </c>
      <c r="I334" s="218"/>
      <c r="J334" s="219">
        <f>ROUND(I334*H334,2)</f>
        <v>0</v>
      </c>
      <c r="K334" s="215" t="s">
        <v>19</v>
      </c>
      <c r="L334" s="45"/>
      <c r="M334" s="220" t="s">
        <v>19</v>
      </c>
      <c r="N334" s="221" t="s">
        <v>42</v>
      </c>
      <c r="O334" s="85"/>
      <c r="P334" s="222">
        <f>O334*H334</f>
        <v>0</v>
      </c>
      <c r="Q334" s="222">
        <v>0</v>
      </c>
      <c r="R334" s="222">
        <f>Q334*H334</f>
        <v>0</v>
      </c>
      <c r="S334" s="222">
        <v>0</v>
      </c>
      <c r="T334" s="223">
        <f>S334*H334</f>
        <v>0</v>
      </c>
      <c r="U334" s="39"/>
      <c r="V334" s="39"/>
      <c r="W334" s="39"/>
      <c r="X334" s="39"/>
      <c r="Y334" s="39"/>
      <c r="Z334" s="39"/>
      <c r="AA334" s="39"/>
      <c r="AB334" s="39"/>
      <c r="AC334" s="39"/>
      <c r="AD334" s="39"/>
      <c r="AE334" s="39"/>
      <c r="AR334" s="224" t="s">
        <v>152</v>
      </c>
      <c r="AT334" s="224" t="s">
        <v>147</v>
      </c>
      <c r="AU334" s="224" t="s">
        <v>81</v>
      </c>
      <c r="AY334" s="18" t="s">
        <v>144</v>
      </c>
      <c r="BE334" s="225">
        <f>IF(N334="základní",J334,0)</f>
        <v>0</v>
      </c>
      <c r="BF334" s="225">
        <f>IF(N334="snížená",J334,0)</f>
        <v>0</v>
      </c>
      <c r="BG334" s="225">
        <f>IF(N334="zákl. přenesená",J334,0)</f>
        <v>0</v>
      </c>
      <c r="BH334" s="225">
        <f>IF(N334="sníž. přenesená",J334,0)</f>
        <v>0</v>
      </c>
      <c r="BI334" s="225">
        <f>IF(N334="nulová",J334,0)</f>
        <v>0</v>
      </c>
      <c r="BJ334" s="18" t="s">
        <v>79</v>
      </c>
      <c r="BK334" s="225">
        <f>ROUND(I334*H334,2)</f>
        <v>0</v>
      </c>
      <c r="BL334" s="18" t="s">
        <v>152</v>
      </c>
      <c r="BM334" s="224" t="s">
        <v>1604</v>
      </c>
    </row>
    <row r="335" spans="1:65" s="2" customFormat="1" ht="16.5" customHeight="1">
      <c r="A335" s="39"/>
      <c r="B335" s="40"/>
      <c r="C335" s="213" t="s">
        <v>1322</v>
      </c>
      <c r="D335" s="213" t="s">
        <v>147</v>
      </c>
      <c r="E335" s="214" t="s">
        <v>1605</v>
      </c>
      <c r="F335" s="215" t="s">
        <v>1606</v>
      </c>
      <c r="G335" s="216" t="s">
        <v>1120</v>
      </c>
      <c r="H335" s="217">
        <v>52</v>
      </c>
      <c r="I335" s="218"/>
      <c r="J335" s="219">
        <f>ROUND(I335*H335,2)</f>
        <v>0</v>
      </c>
      <c r="K335" s="215" t="s">
        <v>19</v>
      </c>
      <c r="L335" s="45"/>
      <c r="M335" s="220" t="s">
        <v>19</v>
      </c>
      <c r="N335" s="221" t="s">
        <v>42</v>
      </c>
      <c r="O335" s="85"/>
      <c r="P335" s="222">
        <f>O335*H335</f>
        <v>0</v>
      </c>
      <c r="Q335" s="222">
        <v>0</v>
      </c>
      <c r="R335" s="222">
        <f>Q335*H335</f>
        <v>0</v>
      </c>
      <c r="S335" s="222">
        <v>0</v>
      </c>
      <c r="T335" s="223">
        <f>S335*H335</f>
        <v>0</v>
      </c>
      <c r="U335" s="39"/>
      <c r="V335" s="39"/>
      <c r="W335" s="39"/>
      <c r="X335" s="39"/>
      <c r="Y335" s="39"/>
      <c r="Z335" s="39"/>
      <c r="AA335" s="39"/>
      <c r="AB335" s="39"/>
      <c r="AC335" s="39"/>
      <c r="AD335" s="39"/>
      <c r="AE335" s="39"/>
      <c r="AR335" s="224" t="s">
        <v>152</v>
      </c>
      <c r="AT335" s="224" t="s">
        <v>147</v>
      </c>
      <c r="AU335" s="224" t="s">
        <v>81</v>
      </c>
      <c r="AY335" s="18" t="s">
        <v>144</v>
      </c>
      <c r="BE335" s="225">
        <f>IF(N335="základní",J335,0)</f>
        <v>0</v>
      </c>
      <c r="BF335" s="225">
        <f>IF(N335="snížená",J335,0)</f>
        <v>0</v>
      </c>
      <c r="BG335" s="225">
        <f>IF(N335="zákl. přenesená",J335,0)</f>
        <v>0</v>
      </c>
      <c r="BH335" s="225">
        <f>IF(N335="sníž. přenesená",J335,0)</f>
        <v>0</v>
      </c>
      <c r="BI335" s="225">
        <f>IF(N335="nulová",J335,0)</f>
        <v>0</v>
      </c>
      <c r="BJ335" s="18" t="s">
        <v>79</v>
      </c>
      <c r="BK335" s="225">
        <f>ROUND(I335*H335,2)</f>
        <v>0</v>
      </c>
      <c r="BL335" s="18" t="s">
        <v>152</v>
      </c>
      <c r="BM335" s="224" t="s">
        <v>1607</v>
      </c>
    </row>
    <row r="336" spans="1:65" s="2" customFormat="1" ht="16.5" customHeight="1">
      <c r="A336" s="39"/>
      <c r="B336" s="40"/>
      <c r="C336" s="213" t="s">
        <v>1608</v>
      </c>
      <c r="D336" s="213" t="s">
        <v>147</v>
      </c>
      <c r="E336" s="214" t="s">
        <v>1609</v>
      </c>
      <c r="F336" s="215" t="s">
        <v>1610</v>
      </c>
      <c r="G336" s="216" t="s">
        <v>382</v>
      </c>
      <c r="H336" s="217">
        <v>5</v>
      </c>
      <c r="I336" s="218"/>
      <c r="J336" s="219">
        <f>ROUND(I336*H336,2)</f>
        <v>0</v>
      </c>
      <c r="K336" s="215" t="s">
        <v>19</v>
      </c>
      <c r="L336" s="45"/>
      <c r="M336" s="220" t="s">
        <v>19</v>
      </c>
      <c r="N336" s="221" t="s">
        <v>42</v>
      </c>
      <c r="O336" s="85"/>
      <c r="P336" s="222">
        <f>O336*H336</f>
        <v>0</v>
      </c>
      <c r="Q336" s="222">
        <v>0</v>
      </c>
      <c r="R336" s="222">
        <f>Q336*H336</f>
        <v>0</v>
      </c>
      <c r="S336" s="222">
        <v>0</v>
      </c>
      <c r="T336" s="223">
        <f>S336*H336</f>
        <v>0</v>
      </c>
      <c r="U336" s="39"/>
      <c r="V336" s="39"/>
      <c r="W336" s="39"/>
      <c r="X336" s="39"/>
      <c r="Y336" s="39"/>
      <c r="Z336" s="39"/>
      <c r="AA336" s="39"/>
      <c r="AB336" s="39"/>
      <c r="AC336" s="39"/>
      <c r="AD336" s="39"/>
      <c r="AE336" s="39"/>
      <c r="AR336" s="224" t="s">
        <v>152</v>
      </c>
      <c r="AT336" s="224" t="s">
        <v>147</v>
      </c>
      <c r="AU336" s="224" t="s">
        <v>81</v>
      </c>
      <c r="AY336" s="18" t="s">
        <v>144</v>
      </c>
      <c r="BE336" s="225">
        <f>IF(N336="základní",J336,0)</f>
        <v>0</v>
      </c>
      <c r="BF336" s="225">
        <f>IF(N336="snížená",J336,0)</f>
        <v>0</v>
      </c>
      <c r="BG336" s="225">
        <f>IF(N336="zákl. přenesená",J336,0)</f>
        <v>0</v>
      </c>
      <c r="BH336" s="225">
        <f>IF(N336="sníž. přenesená",J336,0)</f>
        <v>0</v>
      </c>
      <c r="BI336" s="225">
        <f>IF(N336="nulová",J336,0)</f>
        <v>0</v>
      </c>
      <c r="BJ336" s="18" t="s">
        <v>79</v>
      </c>
      <c r="BK336" s="225">
        <f>ROUND(I336*H336,2)</f>
        <v>0</v>
      </c>
      <c r="BL336" s="18" t="s">
        <v>152</v>
      </c>
      <c r="BM336" s="224" t="s">
        <v>1611</v>
      </c>
    </row>
    <row r="337" spans="1:65" s="2" customFormat="1" ht="16.5" customHeight="1">
      <c r="A337" s="39"/>
      <c r="B337" s="40"/>
      <c r="C337" s="213" t="s">
        <v>1325</v>
      </c>
      <c r="D337" s="213" t="s">
        <v>147</v>
      </c>
      <c r="E337" s="214" t="s">
        <v>1612</v>
      </c>
      <c r="F337" s="215" t="s">
        <v>1613</v>
      </c>
      <c r="G337" s="216" t="s">
        <v>382</v>
      </c>
      <c r="H337" s="217">
        <v>10</v>
      </c>
      <c r="I337" s="218"/>
      <c r="J337" s="219">
        <f>ROUND(I337*H337,2)</f>
        <v>0</v>
      </c>
      <c r="K337" s="215" t="s">
        <v>19</v>
      </c>
      <c r="L337" s="45"/>
      <c r="M337" s="220" t="s">
        <v>19</v>
      </c>
      <c r="N337" s="221" t="s">
        <v>42</v>
      </c>
      <c r="O337" s="85"/>
      <c r="P337" s="222">
        <f>O337*H337</f>
        <v>0</v>
      </c>
      <c r="Q337" s="222">
        <v>0</v>
      </c>
      <c r="R337" s="222">
        <f>Q337*H337</f>
        <v>0</v>
      </c>
      <c r="S337" s="222">
        <v>0</v>
      </c>
      <c r="T337" s="223">
        <f>S337*H337</f>
        <v>0</v>
      </c>
      <c r="U337" s="39"/>
      <c r="V337" s="39"/>
      <c r="W337" s="39"/>
      <c r="X337" s="39"/>
      <c r="Y337" s="39"/>
      <c r="Z337" s="39"/>
      <c r="AA337" s="39"/>
      <c r="AB337" s="39"/>
      <c r="AC337" s="39"/>
      <c r="AD337" s="39"/>
      <c r="AE337" s="39"/>
      <c r="AR337" s="224" t="s">
        <v>152</v>
      </c>
      <c r="AT337" s="224" t="s">
        <v>147</v>
      </c>
      <c r="AU337" s="224" t="s">
        <v>81</v>
      </c>
      <c r="AY337" s="18" t="s">
        <v>144</v>
      </c>
      <c r="BE337" s="225">
        <f>IF(N337="základní",J337,0)</f>
        <v>0</v>
      </c>
      <c r="BF337" s="225">
        <f>IF(N337="snížená",J337,0)</f>
        <v>0</v>
      </c>
      <c r="BG337" s="225">
        <f>IF(N337="zákl. přenesená",J337,0)</f>
        <v>0</v>
      </c>
      <c r="BH337" s="225">
        <f>IF(N337="sníž. přenesená",J337,0)</f>
        <v>0</v>
      </c>
      <c r="BI337" s="225">
        <f>IF(N337="nulová",J337,0)</f>
        <v>0</v>
      </c>
      <c r="BJ337" s="18" t="s">
        <v>79</v>
      </c>
      <c r="BK337" s="225">
        <f>ROUND(I337*H337,2)</f>
        <v>0</v>
      </c>
      <c r="BL337" s="18" t="s">
        <v>152</v>
      </c>
      <c r="BM337" s="224" t="s">
        <v>1614</v>
      </c>
    </row>
    <row r="338" spans="1:65" s="2" customFormat="1" ht="16.5" customHeight="1">
      <c r="A338" s="39"/>
      <c r="B338" s="40"/>
      <c r="C338" s="213" t="s">
        <v>1615</v>
      </c>
      <c r="D338" s="213" t="s">
        <v>147</v>
      </c>
      <c r="E338" s="214" t="s">
        <v>1616</v>
      </c>
      <c r="F338" s="215" t="s">
        <v>1617</v>
      </c>
      <c r="G338" s="216" t="s">
        <v>382</v>
      </c>
      <c r="H338" s="217">
        <v>4</v>
      </c>
      <c r="I338" s="218"/>
      <c r="J338" s="219">
        <f>ROUND(I338*H338,2)</f>
        <v>0</v>
      </c>
      <c r="K338" s="215" t="s">
        <v>19</v>
      </c>
      <c r="L338" s="45"/>
      <c r="M338" s="220" t="s">
        <v>19</v>
      </c>
      <c r="N338" s="221" t="s">
        <v>42</v>
      </c>
      <c r="O338" s="85"/>
      <c r="P338" s="222">
        <f>O338*H338</f>
        <v>0</v>
      </c>
      <c r="Q338" s="222">
        <v>0</v>
      </c>
      <c r="R338" s="222">
        <f>Q338*H338</f>
        <v>0</v>
      </c>
      <c r="S338" s="222">
        <v>0</v>
      </c>
      <c r="T338" s="223">
        <f>S338*H338</f>
        <v>0</v>
      </c>
      <c r="U338" s="39"/>
      <c r="V338" s="39"/>
      <c r="W338" s="39"/>
      <c r="X338" s="39"/>
      <c r="Y338" s="39"/>
      <c r="Z338" s="39"/>
      <c r="AA338" s="39"/>
      <c r="AB338" s="39"/>
      <c r="AC338" s="39"/>
      <c r="AD338" s="39"/>
      <c r="AE338" s="39"/>
      <c r="AR338" s="224" t="s">
        <v>152</v>
      </c>
      <c r="AT338" s="224" t="s">
        <v>147</v>
      </c>
      <c r="AU338" s="224" t="s">
        <v>81</v>
      </c>
      <c r="AY338" s="18" t="s">
        <v>144</v>
      </c>
      <c r="BE338" s="225">
        <f>IF(N338="základní",J338,0)</f>
        <v>0</v>
      </c>
      <c r="BF338" s="225">
        <f>IF(N338="snížená",J338,0)</f>
        <v>0</v>
      </c>
      <c r="BG338" s="225">
        <f>IF(N338="zákl. přenesená",J338,0)</f>
        <v>0</v>
      </c>
      <c r="BH338" s="225">
        <f>IF(N338="sníž. přenesená",J338,0)</f>
        <v>0</v>
      </c>
      <c r="BI338" s="225">
        <f>IF(N338="nulová",J338,0)</f>
        <v>0</v>
      </c>
      <c r="BJ338" s="18" t="s">
        <v>79</v>
      </c>
      <c r="BK338" s="225">
        <f>ROUND(I338*H338,2)</f>
        <v>0</v>
      </c>
      <c r="BL338" s="18" t="s">
        <v>152</v>
      </c>
      <c r="BM338" s="224" t="s">
        <v>1618</v>
      </c>
    </row>
    <row r="339" spans="1:65" s="2" customFormat="1" ht="16.5" customHeight="1">
      <c r="A339" s="39"/>
      <c r="B339" s="40"/>
      <c r="C339" s="213" t="s">
        <v>1328</v>
      </c>
      <c r="D339" s="213" t="s">
        <v>147</v>
      </c>
      <c r="E339" s="214" t="s">
        <v>1619</v>
      </c>
      <c r="F339" s="215" t="s">
        <v>1620</v>
      </c>
      <c r="G339" s="216" t="s">
        <v>382</v>
      </c>
      <c r="H339" s="217">
        <v>11</v>
      </c>
      <c r="I339" s="218"/>
      <c r="J339" s="219">
        <f>ROUND(I339*H339,2)</f>
        <v>0</v>
      </c>
      <c r="K339" s="215" t="s">
        <v>19</v>
      </c>
      <c r="L339" s="45"/>
      <c r="M339" s="220" t="s">
        <v>19</v>
      </c>
      <c r="N339" s="221" t="s">
        <v>42</v>
      </c>
      <c r="O339" s="85"/>
      <c r="P339" s="222">
        <f>O339*H339</f>
        <v>0</v>
      </c>
      <c r="Q339" s="222">
        <v>0</v>
      </c>
      <c r="R339" s="222">
        <f>Q339*H339</f>
        <v>0</v>
      </c>
      <c r="S339" s="222">
        <v>0</v>
      </c>
      <c r="T339" s="223">
        <f>S339*H339</f>
        <v>0</v>
      </c>
      <c r="U339" s="39"/>
      <c r="V339" s="39"/>
      <c r="W339" s="39"/>
      <c r="X339" s="39"/>
      <c r="Y339" s="39"/>
      <c r="Z339" s="39"/>
      <c r="AA339" s="39"/>
      <c r="AB339" s="39"/>
      <c r="AC339" s="39"/>
      <c r="AD339" s="39"/>
      <c r="AE339" s="39"/>
      <c r="AR339" s="224" t="s">
        <v>152</v>
      </c>
      <c r="AT339" s="224" t="s">
        <v>147</v>
      </c>
      <c r="AU339" s="224" t="s">
        <v>81</v>
      </c>
      <c r="AY339" s="18" t="s">
        <v>144</v>
      </c>
      <c r="BE339" s="225">
        <f>IF(N339="základní",J339,0)</f>
        <v>0</v>
      </c>
      <c r="BF339" s="225">
        <f>IF(N339="snížená",J339,0)</f>
        <v>0</v>
      </c>
      <c r="BG339" s="225">
        <f>IF(N339="zákl. přenesená",J339,0)</f>
        <v>0</v>
      </c>
      <c r="BH339" s="225">
        <f>IF(N339="sníž. přenesená",J339,0)</f>
        <v>0</v>
      </c>
      <c r="BI339" s="225">
        <f>IF(N339="nulová",J339,0)</f>
        <v>0</v>
      </c>
      <c r="BJ339" s="18" t="s">
        <v>79</v>
      </c>
      <c r="BK339" s="225">
        <f>ROUND(I339*H339,2)</f>
        <v>0</v>
      </c>
      <c r="BL339" s="18" t="s">
        <v>152</v>
      </c>
      <c r="BM339" s="224" t="s">
        <v>1621</v>
      </c>
    </row>
    <row r="340" spans="1:65" s="2" customFormat="1" ht="16.5" customHeight="1">
      <c r="A340" s="39"/>
      <c r="B340" s="40"/>
      <c r="C340" s="213" t="s">
        <v>1622</v>
      </c>
      <c r="D340" s="213" t="s">
        <v>147</v>
      </c>
      <c r="E340" s="214" t="s">
        <v>1623</v>
      </c>
      <c r="F340" s="215" t="s">
        <v>1624</v>
      </c>
      <c r="G340" s="216" t="s">
        <v>382</v>
      </c>
      <c r="H340" s="217">
        <v>27</v>
      </c>
      <c r="I340" s="218"/>
      <c r="J340" s="219">
        <f>ROUND(I340*H340,2)</f>
        <v>0</v>
      </c>
      <c r="K340" s="215" t="s">
        <v>19</v>
      </c>
      <c r="L340" s="45"/>
      <c r="M340" s="220" t="s">
        <v>19</v>
      </c>
      <c r="N340" s="221" t="s">
        <v>42</v>
      </c>
      <c r="O340" s="85"/>
      <c r="P340" s="222">
        <f>O340*H340</f>
        <v>0</v>
      </c>
      <c r="Q340" s="222">
        <v>0</v>
      </c>
      <c r="R340" s="222">
        <f>Q340*H340</f>
        <v>0</v>
      </c>
      <c r="S340" s="222">
        <v>0</v>
      </c>
      <c r="T340" s="223">
        <f>S340*H340</f>
        <v>0</v>
      </c>
      <c r="U340" s="39"/>
      <c r="V340" s="39"/>
      <c r="W340" s="39"/>
      <c r="X340" s="39"/>
      <c r="Y340" s="39"/>
      <c r="Z340" s="39"/>
      <c r="AA340" s="39"/>
      <c r="AB340" s="39"/>
      <c r="AC340" s="39"/>
      <c r="AD340" s="39"/>
      <c r="AE340" s="39"/>
      <c r="AR340" s="224" t="s">
        <v>152</v>
      </c>
      <c r="AT340" s="224" t="s">
        <v>147</v>
      </c>
      <c r="AU340" s="224" t="s">
        <v>81</v>
      </c>
      <c r="AY340" s="18" t="s">
        <v>144</v>
      </c>
      <c r="BE340" s="225">
        <f>IF(N340="základní",J340,0)</f>
        <v>0</v>
      </c>
      <c r="BF340" s="225">
        <f>IF(N340="snížená",J340,0)</f>
        <v>0</v>
      </c>
      <c r="BG340" s="225">
        <f>IF(N340="zákl. přenesená",J340,0)</f>
        <v>0</v>
      </c>
      <c r="BH340" s="225">
        <f>IF(N340="sníž. přenesená",J340,0)</f>
        <v>0</v>
      </c>
      <c r="BI340" s="225">
        <f>IF(N340="nulová",J340,0)</f>
        <v>0</v>
      </c>
      <c r="BJ340" s="18" t="s">
        <v>79</v>
      </c>
      <c r="BK340" s="225">
        <f>ROUND(I340*H340,2)</f>
        <v>0</v>
      </c>
      <c r="BL340" s="18" t="s">
        <v>152</v>
      </c>
      <c r="BM340" s="224" t="s">
        <v>1625</v>
      </c>
    </row>
    <row r="341" spans="1:65" s="2" customFormat="1" ht="16.5" customHeight="1">
      <c r="A341" s="39"/>
      <c r="B341" s="40"/>
      <c r="C341" s="213" t="s">
        <v>1332</v>
      </c>
      <c r="D341" s="213" t="s">
        <v>147</v>
      </c>
      <c r="E341" s="214" t="s">
        <v>1626</v>
      </c>
      <c r="F341" s="215" t="s">
        <v>1627</v>
      </c>
      <c r="G341" s="216" t="s">
        <v>382</v>
      </c>
      <c r="H341" s="217">
        <v>10</v>
      </c>
      <c r="I341" s="218"/>
      <c r="J341" s="219">
        <f>ROUND(I341*H341,2)</f>
        <v>0</v>
      </c>
      <c r="K341" s="215" t="s">
        <v>19</v>
      </c>
      <c r="L341" s="45"/>
      <c r="M341" s="220" t="s">
        <v>19</v>
      </c>
      <c r="N341" s="221" t="s">
        <v>42</v>
      </c>
      <c r="O341" s="85"/>
      <c r="P341" s="222">
        <f>O341*H341</f>
        <v>0</v>
      </c>
      <c r="Q341" s="222">
        <v>0</v>
      </c>
      <c r="R341" s="222">
        <f>Q341*H341</f>
        <v>0</v>
      </c>
      <c r="S341" s="222">
        <v>0</v>
      </c>
      <c r="T341" s="223">
        <f>S341*H341</f>
        <v>0</v>
      </c>
      <c r="U341" s="39"/>
      <c r="V341" s="39"/>
      <c r="W341" s="39"/>
      <c r="X341" s="39"/>
      <c r="Y341" s="39"/>
      <c r="Z341" s="39"/>
      <c r="AA341" s="39"/>
      <c r="AB341" s="39"/>
      <c r="AC341" s="39"/>
      <c r="AD341" s="39"/>
      <c r="AE341" s="39"/>
      <c r="AR341" s="224" t="s">
        <v>152</v>
      </c>
      <c r="AT341" s="224" t="s">
        <v>147</v>
      </c>
      <c r="AU341" s="224" t="s">
        <v>81</v>
      </c>
      <c r="AY341" s="18" t="s">
        <v>144</v>
      </c>
      <c r="BE341" s="225">
        <f>IF(N341="základní",J341,0)</f>
        <v>0</v>
      </c>
      <c r="BF341" s="225">
        <f>IF(N341="snížená",J341,0)</f>
        <v>0</v>
      </c>
      <c r="BG341" s="225">
        <f>IF(N341="zákl. přenesená",J341,0)</f>
        <v>0</v>
      </c>
      <c r="BH341" s="225">
        <f>IF(N341="sníž. přenesená",J341,0)</f>
        <v>0</v>
      </c>
      <c r="BI341" s="225">
        <f>IF(N341="nulová",J341,0)</f>
        <v>0</v>
      </c>
      <c r="BJ341" s="18" t="s">
        <v>79</v>
      </c>
      <c r="BK341" s="225">
        <f>ROUND(I341*H341,2)</f>
        <v>0</v>
      </c>
      <c r="BL341" s="18" t="s">
        <v>152</v>
      </c>
      <c r="BM341" s="224" t="s">
        <v>1628</v>
      </c>
    </row>
    <row r="342" spans="1:65" s="2" customFormat="1" ht="16.5" customHeight="1">
      <c r="A342" s="39"/>
      <c r="B342" s="40"/>
      <c r="C342" s="213" t="s">
        <v>1629</v>
      </c>
      <c r="D342" s="213" t="s">
        <v>147</v>
      </c>
      <c r="E342" s="214" t="s">
        <v>1630</v>
      </c>
      <c r="F342" s="215" t="s">
        <v>1631</v>
      </c>
      <c r="G342" s="216" t="s">
        <v>382</v>
      </c>
      <c r="H342" s="217">
        <v>12</v>
      </c>
      <c r="I342" s="218"/>
      <c r="J342" s="219">
        <f>ROUND(I342*H342,2)</f>
        <v>0</v>
      </c>
      <c r="K342" s="215" t="s">
        <v>19</v>
      </c>
      <c r="L342" s="45"/>
      <c r="M342" s="220" t="s">
        <v>19</v>
      </c>
      <c r="N342" s="221" t="s">
        <v>42</v>
      </c>
      <c r="O342" s="85"/>
      <c r="P342" s="222">
        <f>O342*H342</f>
        <v>0</v>
      </c>
      <c r="Q342" s="222">
        <v>0</v>
      </c>
      <c r="R342" s="222">
        <f>Q342*H342</f>
        <v>0</v>
      </c>
      <c r="S342" s="222">
        <v>0</v>
      </c>
      <c r="T342" s="223">
        <f>S342*H342</f>
        <v>0</v>
      </c>
      <c r="U342" s="39"/>
      <c r="V342" s="39"/>
      <c r="W342" s="39"/>
      <c r="X342" s="39"/>
      <c r="Y342" s="39"/>
      <c r="Z342" s="39"/>
      <c r="AA342" s="39"/>
      <c r="AB342" s="39"/>
      <c r="AC342" s="39"/>
      <c r="AD342" s="39"/>
      <c r="AE342" s="39"/>
      <c r="AR342" s="224" t="s">
        <v>152</v>
      </c>
      <c r="AT342" s="224" t="s">
        <v>147</v>
      </c>
      <c r="AU342" s="224" t="s">
        <v>81</v>
      </c>
      <c r="AY342" s="18" t="s">
        <v>144</v>
      </c>
      <c r="BE342" s="225">
        <f>IF(N342="základní",J342,0)</f>
        <v>0</v>
      </c>
      <c r="BF342" s="225">
        <f>IF(N342="snížená",J342,0)</f>
        <v>0</v>
      </c>
      <c r="BG342" s="225">
        <f>IF(N342="zákl. přenesená",J342,0)</f>
        <v>0</v>
      </c>
      <c r="BH342" s="225">
        <f>IF(N342="sníž. přenesená",J342,0)</f>
        <v>0</v>
      </c>
      <c r="BI342" s="225">
        <f>IF(N342="nulová",J342,0)</f>
        <v>0</v>
      </c>
      <c r="BJ342" s="18" t="s">
        <v>79</v>
      </c>
      <c r="BK342" s="225">
        <f>ROUND(I342*H342,2)</f>
        <v>0</v>
      </c>
      <c r="BL342" s="18" t="s">
        <v>152</v>
      </c>
      <c r="BM342" s="224" t="s">
        <v>1632</v>
      </c>
    </row>
    <row r="343" spans="1:65" s="2" customFormat="1" ht="16.5" customHeight="1">
      <c r="A343" s="39"/>
      <c r="B343" s="40"/>
      <c r="C343" s="213" t="s">
        <v>1334</v>
      </c>
      <c r="D343" s="213" t="s">
        <v>147</v>
      </c>
      <c r="E343" s="214" t="s">
        <v>1633</v>
      </c>
      <c r="F343" s="215" t="s">
        <v>1634</v>
      </c>
      <c r="G343" s="216" t="s">
        <v>1120</v>
      </c>
      <c r="H343" s="217">
        <v>6</v>
      </c>
      <c r="I343" s="218"/>
      <c r="J343" s="219">
        <f>ROUND(I343*H343,2)</f>
        <v>0</v>
      </c>
      <c r="K343" s="215" t="s">
        <v>19</v>
      </c>
      <c r="L343" s="45"/>
      <c r="M343" s="220" t="s">
        <v>19</v>
      </c>
      <c r="N343" s="221" t="s">
        <v>42</v>
      </c>
      <c r="O343" s="85"/>
      <c r="P343" s="222">
        <f>O343*H343</f>
        <v>0</v>
      </c>
      <c r="Q343" s="222">
        <v>0</v>
      </c>
      <c r="R343" s="222">
        <f>Q343*H343</f>
        <v>0</v>
      </c>
      <c r="S343" s="222">
        <v>0</v>
      </c>
      <c r="T343" s="223">
        <f>S343*H343</f>
        <v>0</v>
      </c>
      <c r="U343" s="39"/>
      <c r="V343" s="39"/>
      <c r="W343" s="39"/>
      <c r="X343" s="39"/>
      <c r="Y343" s="39"/>
      <c r="Z343" s="39"/>
      <c r="AA343" s="39"/>
      <c r="AB343" s="39"/>
      <c r="AC343" s="39"/>
      <c r="AD343" s="39"/>
      <c r="AE343" s="39"/>
      <c r="AR343" s="224" t="s">
        <v>152</v>
      </c>
      <c r="AT343" s="224" t="s">
        <v>147</v>
      </c>
      <c r="AU343" s="224" t="s">
        <v>81</v>
      </c>
      <c r="AY343" s="18" t="s">
        <v>144</v>
      </c>
      <c r="BE343" s="225">
        <f>IF(N343="základní",J343,0)</f>
        <v>0</v>
      </c>
      <c r="BF343" s="225">
        <f>IF(N343="snížená",J343,0)</f>
        <v>0</v>
      </c>
      <c r="BG343" s="225">
        <f>IF(N343="zákl. přenesená",J343,0)</f>
        <v>0</v>
      </c>
      <c r="BH343" s="225">
        <f>IF(N343="sníž. přenesená",J343,0)</f>
        <v>0</v>
      </c>
      <c r="BI343" s="225">
        <f>IF(N343="nulová",J343,0)</f>
        <v>0</v>
      </c>
      <c r="BJ343" s="18" t="s">
        <v>79</v>
      </c>
      <c r="BK343" s="225">
        <f>ROUND(I343*H343,2)</f>
        <v>0</v>
      </c>
      <c r="BL343" s="18" t="s">
        <v>152</v>
      </c>
      <c r="BM343" s="224" t="s">
        <v>1635</v>
      </c>
    </row>
    <row r="344" spans="1:47" s="2" customFormat="1" ht="12">
      <c r="A344" s="39"/>
      <c r="B344" s="40"/>
      <c r="C344" s="41"/>
      <c r="D344" s="233" t="s">
        <v>417</v>
      </c>
      <c r="E344" s="41"/>
      <c r="F344" s="277" t="s">
        <v>1636</v>
      </c>
      <c r="G344" s="41"/>
      <c r="H344" s="41"/>
      <c r="I344" s="228"/>
      <c r="J344" s="41"/>
      <c r="K344" s="41"/>
      <c r="L344" s="45"/>
      <c r="M344" s="229"/>
      <c r="N344" s="230"/>
      <c r="O344" s="85"/>
      <c r="P344" s="85"/>
      <c r="Q344" s="85"/>
      <c r="R344" s="85"/>
      <c r="S344" s="85"/>
      <c r="T344" s="86"/>
      <c r="U344" s="39"/>
      <c r="V344" s="39"/>
      <c r="W344" s="39"/>
      <c r="X344" s="39"/>
      <c r="Y344" s="39"/>
      <c r="Z344" s="39"/>
      <c r="AA344" s="39"/>
      <c r="AB344" s="39"/>
      <c r="AC344" s="39"/>
      <c r="AD344" s="39"/>
      <c r="AE344" s="39"/>
      <c r="AT344" s="18" t="s">
        <v>417</v>
      </c>
      <c r="AU344" s="18" t="s">
        <v>81</v>
      </c>
    </row>
    <row r="345" spans="1:65" s="2" customFormat="1" ht="16.5" customHeight="1">
      <c r="A345" s="39"/>
      <c r="B345" s="40"/>
      <c r="C345" s="213" t="s">
        <v>1637</v>
      </c>
      <c r="D345" s="213" t="s">
        <v>147</v>
      </c>
      <c r="E345" s="214" t="s">
        <v>1638</v>
      </c>
      <c r="F345" s="215" t="s">
        <v>1639</v>
      </c>
      <c r="G345" s="216" t="s">
        <v>1640</v>
      </c>
      <c r="H345" s="217">
        <v>5</v>
      </c>
      <c r="I345" s="218"/>
      <c r="J345" s="219">
        <f>ROUND(I345*H345,2)</f>
        <v>0</v>
      </c>
      <c r="K345" s="215" t="s">
        <v>19</v>
      </c>
      <c r="L345" s="45"/>
      <c r="M345" s="220" t="s">
        <v>19</v>
      </c>
      <c r="N345" s="221" t="s">
        <v>42</v>
      </c>
      <c r="O345" s="85"/>
      <c r="P345" s="222">
        <f>O345*H345</f>
        <v>0</v>
      </c>
      <c r="Q345" s="222">
        <v>0</v>
      </c>
      <c r="R345" s="222">
        <f>Q345*H345</f>
        <v>0</v>
      </c>
      <c r="S345" s="222">
        <v>0</v>
      </c>
      <c r="T345" s="223">
        <f>S345*H345</f>
        <v>0</v>
      </c>
      <c r="U345" s="39"/>
      <c r="V345" s="39"/>
      <c r="W345" s="39"/>
      <c r="X345" s="39"/>
      <c r="Y345" s="39"/>
      <c r="Z345" s="39"/>
      <c r="AA345" s="39"/>
      <c r="AB345" s="39"/>
      <c r="AC345" s="39"/>
      <c r="AD345" s="39"/>
      <c r="AE345" s="39"/>
      <c r="AR345" s="224" t="s">
        <v>152</v>
      </c>
      <c r="AT345" s="224" t="s">
        <v>147</v>
      </c>
      <c r="AU345" s="224" t="s">
        <v>81</v>
      </c>
      <c r="AY345" s="18" t="s">
        <v>144</v>
      </c>
      <c r="BE345" s="225">
        <f>IF(N345="základní",J345,0)</f>
        <v>0</v>
      </c>
      <c r="BF345" s="225">
        <f>IF(N345="snížená",J345,0)</f>
        <v>0</v>
      </c>
      <c r="BG345" s="225">
        <f>IF(N345="zákl. přenesená",J345,0)</f>
        <v>0</v>
      </c>
      <c r="BH345" s="225">
        <f>IF(N345="sníž. přenesená",J345,0)</f>
        <v>0</v>
      </c>
      <c r="BI345" s="225">
        <f>IF(N345="nulová",J345,0)</f>
        <v>0</v>
      </c>
      <c r="BJ345" s="18" t="s">
        <v>79</v>
      </c>
      <c r="BK345" s="225">
        <f>ROUND(I345*H345,2)</f>
        <v>0</v>
      </c>
      <c r="BL345" s="18" t="s">
        <v>152</v>
      </c>
      <c r="BM345" s="224" t="s">
        <v>1641</v>
      </c>
    </row>
    <row r="346" spans="1:47" s="2" customFormat="1" ht="12">
      <c r="A346" s="39"/>
      <c r="B346" s="40"/>
      <c r="C346" s="41"/>
      <c r="D346" s="233" t="s">
        <v>417</v>
      </c>
      <c r="E346" s="41"/>
      <c r="F346" s="277" t="s">
        <v>1642</v>
      </c>
      <c r="G346" s="41"/>
      <c r="H346" s="41"/>
      <c r="I346" s="228"/>
      <c r="J346" s="41"/>
      <c r="K346" s="41"/>
      <c r="L346" s="45"/>
      <c r="M346" s="229"/>
      <c r="N346" s="230"/>
      <c r="O346" s="85"/>
      <c r="P346" s="85"/>
      <c r="Q346" s="85"/>
      <c r="R346" s="85"/>
      <c r="S346" s="85"/>
      <c r="T346" s="86"/>
      <c r="U346" s="39"/>
      <c r="V346" s="39"/>
      <c r="W346" s="39"/>
      <c r="X346" s="39"/>
      <c r="Y346" s="39"/>
      <c r="Z346" s="39"/>
      <c r="AA346" s="39"/>
      <c r="AB346" s="39"/>
      <c r="AC346" s="39"/>
      <c r="AD346" s="39"/>
      <c r="AE346" s="39"/>
      <c r="AT346" s="18" t="s">
        <v>417</v>
      </c>
      <c r="AU346" s="18" t="s">
        <v>81</v>
      </c>
    </row>
    <row r="347" spans="1:65" s="2" customFormat="1" ht="16.5" customHeight="1">
      <c r="A347" s="39"/>
      <c r="B347" s="40"/>
      <c r="C347" s="213" t="s">
        <v>1337</v>
      </c>
      <c r="D347" s="213" t="s">
        <v>147</v>
      </c>
      <c r="E347" s="214" t="s">
        <v>1643</v>
      </c>
      <c r="F347" s="215" t="s">
        <v>1644</v>
      </c>
      <c r="G347" s="216" t="s">
        <v>1120</v>
      </c>
      <c r="H347" s="217">
        <v>5</v>
      </c>
      <c r="I347" s="218"/>
      <c r="J347" s="219">
        <f>ROUND(I347*H347,2)</f>
        <v>0</v>
      </c>
      <c r="K347" s="215" t="s">
        <v>19</v>
      </c>
      <c r="L347" s="45"/>
      <c r="M347" s="220" t="s">
        <v>19</v>
      </c>
      <c r="N347" s="221" t="s">
        <v>42</v>
      </c>
      <c r="O347" s="85"/>
      <c r="P347" s="222">
        <f>O347*H347</f>
        <v>0</v>
      </c>
      <c r="Q347" s="222">
        <v>0</v>
      </c>
      <c r="R347" s="222">
        <f>Q347*H347</f>
        <v>0</v>
      </c>
      <c r="S347" s="222">
        <v>0</v>
      </c>
      <c r="T347" s="223">
        <f>S347*H347</f>
        <v>0</v>
      </c>
      <c r="U347" s="39"/>
      <c r="V347" s="39"/>
      <c r="W347" s="39"/>
      <c r="X347" s="39"/>
      <c r="Y347" s="39"/>
      <c r="Z347" s="39"/>
      <c r="AA347" s="39"/>
      <c r="AB347" s="39"/>
      <c r="AC347" s="39"/>
      <c r="AD347" s="39"/>
      <c r="AE347" s="39"/>
      <c r="AR347" s="224" t="s">
        <v>152</v>
      </c>
      <c r="AT347" s="224" t="s">
        <v>147</v>
      </c>
      <c r="AU347" s="224" t="s">
        <v>81</v>
      </c>
      <c r="AY347" s="18" t="s">
        <v>144</v>
      </c>
      <c r="BE347" s="225">
        <f>IF(N347="základní",J347,0)</f>
        <v>0</v>
      </c>
      <c r="BF347" s="225">
        <f>IF(N347="snížená",J347,0)</f>
        <v>0</v>
      </c>
      <c r="BG347" s="225">
        <f>IF(N347="zákl. přenesená",J347,0)</f>
        <v>0</v>
      </c>
      <c r="BH347" s="225">
        <f>IF(N347="sníž. přenesená",J347,0)</f>
        <v>0</v>
      </c>
      <c r="BI347" s="225">
        <f>IF(N347="nulová",J347,0)</f>
        <v>0</v>
      </c>
      <c r="BJ347" s="18" t="s">
        <v>79</v>
      </c>
      <c r="BK347" s="225">
        <f>ROUND(I347*H347,2)</f>
        <v>0</v>
      </c>
      <c r="BL347" s="18" t="s">
        <v>152</v>
      </c>
      <c r="BM347" s="224" t="s">
        <v>1645</v>
      </c>
    </row>
    <row r="348" spans="1:47" s="2" customFormat="1" ht="12">
      <c r="A348" s="39"/>
      <c r="B348" s="40"/>
      <c r="C348" s="41"/>
      <c r="D348" s="233" t="s">
        <v>417</v>
      </c>
      <c r="E348" s="41"/>
      <c r="F348" s="277" t="s">
        <v>1646</v>
      </c>
      <c r="G348" s="41"/>
      <c r="H348" s="41"/>
      <c r="I348" s="228"/>
      <c r="J348" s="41"/>
      <c r="K348" s="41"/>
      <c r="L348" s="45"/>
      <c r="M348" s="229"/>
      <c r="N348" s="230"/>
      <c r="O348" s="85"/>
      <c r="P348" s="85"/>
      <c r="Q348" s="85"/>
      <c r="R348" s="85"/>
      <c r="S348" s="85"/>
      <c r="T348" s="86"/>
      <c r="U348" s="39"/>
      <c r="V348" s="39"/>
      <c r="W348" s="39"/>
      <c r="X348" s="39"/>
      <c r="Y348" s="39"/>
      <c r="Z348" s="39"/>
      <c r="AA348" s="39"/>
      <c r="AB348" s="39"/>
      <c r="AC348" s="39"/>
      <c r="AD348" s="39"/>
      <c r="AE348" s="39"/>
      <c r="AT348" s="18" t="s">
        <v>417</v>
      </c>
      <c r="AU348" s="18" t="s">
        <v>81</v>
      </c>
    </row>
    <row r="349" spans="1:65" s="2" customFormat="1" ht="16.5" customHeight="1">
      <c r="A349" s="39"/>
      <c r="B349" s="40"/>
      <c r="C349" s="213" t="s">
        <v>1647</v>
      </c>
      <c r="D349" s="213" t="s">
        <v>147</v>
      </c>
      <c r="E349" s="214" t="s">
        <v>1648</v>
      </c>
      <c r="F349" s="215" t="s">
        <v>1649</v>
      </c>
      <c r="G349" s="216" t="s">
        <v>150</v>
      </c>
      <c r="H349" s="217">
        <v>860</v>
      </c>
      <c r="I349" s="218"/>
      <c r="J349" s="219">
        <f>ROUND(I349*H349,2)</f>
        <v>0</v>
      </c>
      <c r="K349" s="215" t="s">
        <v>19</v>
      </c>
      <c r="L349" s="45"/>
      <c r="M349" s="220" t="s">
        <v>19</v>
      </c>
      <c r="N349" s="221" t="s">
        <v>42</v>
      </c>
      <c r="O349" s="85"/>
      <c r="P349" s="222">
        <f>O349*H349</f>
        <v>0</v>
      </c>
      <c r="Q349" s="222">
        <v>0</v>
      </c>
      <c r="R349" s="222">
        <f>Q349*H349</f>
        <v>0</v>
      </c>
      <c r="S349" s="222">
        <v>0</v>
      </c>
      <c r="T349" s="223">
        <f>S349*H349</f>
        <v>0</v>
      </c>
      <c r="U349" s="39"/>
      <c r="V349" s="39"/>
      <c r="W349" s="39"/>
      <c r="X349" s="39"/>
      <c r="Y349" s="39"/>
      <c r="Z349" s="39"/>
      <c r="AA349" s="39"/>
      <c r="AB349" s="39"/>
      <c r="AC349" s="39"/>
      <c r="AD349" s="39"/>
      <c r="AE349" s="39"/>
      <c r="AR349" s="224" t="s">
        <v>152</v>
      </c>
      <c r="AT349" s="224" t="s">
        <v>147</v>
      </c>
      <c r="AU349" s="224" t="s">
        <v>81</v>
      </c>
      <c r="AY349" s="18" t="s">
        <v>144</v>
      </c>
      <c r="BE349" s="225">
        <f>IF(N349="základní",J349,0)</f>
        <v>0</v>
      </c>
      <c r="BF349" s="225">
        <f>IF(N349="snížená",J349,0)</f>
        <v>0</v>
      </c>
      <c r="BG349" s="225">
        <f>IF(N349="zákl. přenesená",J349,0)</f>
        <v>0</v>
      </c>
      <c r="BH349" s="225">
        <f>IF(N349="sníž. přenesená",J349,0)</f>
        <v>0</v>
      </c>
      <c r="BI349" s="225">
        <f>IF(N349="nulová",J349,0)</f>
        <v>0</v>
      </c>
      <c r="BJ349" s="18" t="s">
        <v>79</v>
      </c>
      <c r="BK349" s="225">
        <f>ROUND(I349*H349,2)</f>
        <v>0</v>
      </c>
      <c r="BL349" s="18" t="s">
        <v>152</v>
      </c>
      <c r="BM349" s="224" t="s">
        <v>1650</v>
      </c>
    </row>
    <row r="350" spans="1:65" s="2" customFormat="1" ht="16.5" customHeight="1">
      <c r="A350" s="39"/>
      <c r="B350" s="40"/>
      <c r="C350" s="213" t="s">
        <v>1339</v>
      </c>
      <c r="D350" s="213" t="s">
        <v>147</v>
      </c>
      <c r="E350" s="214" t="s">
        <v>1651</v>
      </c>
      <c r="F350" s="215" t="s">
        <v>1652</v>
      </c>
      <c r="G350" s="216" t="s">
        <v>150</v>
      </c>
      <c r="H350" s="217">
        <v>730</v>
      </c>
      <c r="I350" s="218"/>
      <c r="J350" s="219">
        <f>ROUND(I350*H350,2)</f>
        <v>0</v>
      </c>
      <c r="K350" s="215" t="s">
        <v>19</v>
      </c>
      <c r="L350" s="45"/>
      <c r="M350" s="220" t="s">
        <v>19</v>
      </c>
      <c r="N350" s="221" t="s">
        <v>42</v>
      </c>
      <c r="O350" s="85"/>
      <c r="P350" s="222">
        <f>O350*H350</f>
        <v>0</v>
      </c>
      <c r="Q350" s="222">
        <v>0</v>
      </c>
      <c r="R350" s="222">
        <f>Q350*H350</f>
        <v>0</v>
      </c>
      <c r="S350" s="222">
        <v>0</v>
      </c>
      <c r="T350" s="223">
        <f>S350*H350</f>
        <v>0</v>
      </c>
      <c r="U350" s="39"/>
      <c r="V350" s="39"/>
      <c r="W350" s="39"/>
      <c r="X350" s="39"/>
      <c r="Y350" s="39"/>
      <c r="Z350" s="39"/>
      <c r="AA350" s="39"/>
      <c r="AB350" s="39"/>
      <c r="AC350" s="39"/>
      <c r="AD350" s="39"/>
      <c r="AE350" s="39"/>
      <c r="AR350" s="224" t="s">
        <v>152</v>
      </c>
      <c r="AT350" s="224" t="s">
        <v>147</v>
      </c>
      <c r="AU350" s="224" t="s">
        <v>81</v>
      </c>
      <c r="AY350" s="18" t="s">
        <v>144</v>
      </c>
      <c r="BE350" s="225">
        <f>IF(N350="základní",J350,0)</f>
        <v>0</v>
      </c>
      <c r="BF350" s="225">
        <f>IF(N350="snížená",J350,0)</f>
        <v>0</v>
      </c>
      <c r="BG350" s="225">
        <f>IF(N350="zákl. přenesená",J350,0)</f>
        <v>0</v>
      </c>
      <c r="BH350" s="225">
        <f>IF(N350="sníž. přenesená",J350,0)</f>
        <v>0</v>
      </c>
      <c r="BI350" s="225">
        <f>IF(N350="nulová",J350,0)</f>
        <v>0</v>
      </c>
      <c r="BJ350" s="18" t="s">
        <v>79</v>
      </c>
      <c r="BK350" s="225">
        <f>ROUND(I350*H350,2)</f>
        <v>0</v>
      </c>
      <c r="BL350" s="18" t="s">
        <v>152</v>
      </c>
      <c r="BM350" s="224" t="s">
        <v>1653</v>
      </c>
    </row>
    <row r="351" spans="1:63" s="12" customFormat="1" ht="22.8" customHeight="1">
      <c r="A351" s="12"/>
      <c r="B351" s="197"/>
      <c r="C351" s="198"/>
      <c r="D351" s="199" t="s">
        <v>70</v>
      </c>
      <c r="E351" s="211" t="s">
        <v>1654</v>
      </c>
      <c r="F351" s="211" t="s">
        <v>1655</v>
      </c>
      <c r="G351" s="198"/>
      <c r="H351" s="198"/>
      <c r="I351" s="201"/>
      <c r="J351" s="212">
        <f>BK351</f>
        <v>0</v>
      </c>
      <c r="K351" s="198"/>
      <c r="L351" s="203"/>
      <c r="M351" s="204"/>
      <c r="N351" s="205"/>
      <c r="O351" s="205"/>
      <c r="P351" s="206">
        <f>SUM(P352:P358)</f>
        <v>0</v>
      </c>
      <c r="Q351" s="205"/>
      <c r="R351" s="206">
        <f>SUM(R352:R358)</f>
        <v>0</v>
      </c>
      <c r="S351" s="205"/>
      <c r="T351" s="207">
        <f>SUM(T352:T358)</f>
        <v>0</v>
      </c>
      <c r="U351" s="12"/>
      <c r="V351" s="12"/>
      <c r="W351" s="12"/>
      <c r="X351" s="12"/>
      <c r="Y351" s="12"/>
      <c r="Z351" s="12"/>
      <c r="AA351" s="12"/>
      <c r="AB351" s="12"/>
      <c r="AC351" s="12"/>
      <c r="AD351" s="12"/>
      <c r="AE351" s="12"/>
      <c r="AR351" s="208" t="s">
        <v>79</v>
      </c>
      <c r="AT351" s="209" t="s">
        <v>70</v>
      </c>
      <c r="AU351" s="209" t="s">
        <v>79</v>
      </c>
      <c r="AY351" s="208" t="s">
        <v>144</v>
      </c>
      <c r="BK351" s="210">
        <f>SUM(BK352:BK358)</f>
        <v>0</v>
      </c>
    </row>
    <row r="352" spans="1:65" s="2" customFormat="1" ht="16.5" customHeight="1">
      <c r="A352" s="39"/>
      <c r="B352" s="40"/>
      <c r="C352" s="213" t="s">
        <v>1656</v>
      </c>
      <c r="D352" s="213" t="s">
        <v>147</v>
      </c>
      <c r="E352" s="214" t="s">
        <v>1657</v>
      </c>
      <c r="F352" s="215" t="s">
        <v>1658</v>
      </c>
      <c r="G352" s="216" t="s">
        <v>334</v>
      </c>
      <c r="H352" s="217">
        <v>100</v>
      </c>
      <c r="I352" s="218"/>
      <c r="J352" s="219">
        <f>ROUND(I352*H352,2)</f>
        <v>0</v>
      </c>
      <c r="K352" s="215" t="s">
        <v>19</v>
      </c>
      <c r="L352" s="45"/>
      <c r="M352" s="220" t="s">
        <v>19</v>
      </c>
      <c r="N352" s="221" t="s">
        <v>42</v>
      </c>
      <c r="O352" s="85"/>
      <c r="P352" s="222">
        <f>O352*H352</f>
        <v>0</v>
      </c>
      <c r="Q352" s="222">
        <v>0</v>
      </c>
      <c r="R352" s="222">
        <f>Q352*H352</f>
        <v>0</v>
      </c>
      <c r="S352" s="222">
        <v>0</v>
      </c>
      <c r="T352" s="223">
        <f>S352*H352</f>
        <v>0</v>
      </c>
      <c r="U352" s="39"/>
      <c r="V352" s="39"/>
      <c r="W352" s="39"/>
      <c r="X352" s="39"/>
      <c r="Y352" s="39"/>
      <c r="Z352" s="39"/>
      <c r="AA352" s="39"/>
      <c r="AB352" s="39"/>
      <c r="AC352" s="39"/>
      <c r="AD352" s="39"/>
      <c r="AE352" s="39"/>
      <c r="AR352" s="224" t="s">
        <v>152</v>
      </c>
      <c r="AT352" s="224" t="s">
        <v>147</v>
      </c>
      <c r="AU352" s="224" t="s">
        <v>81</v>
      </c>
      <c r="AY352" s="18" t="s">
        <v>144</v>
      </c>
      <c r="BE352" s="225">
        <f>IF(N352="základní",J352,0)</f>
        <v>0</v>
      </c>
      <c r="BF352" s="225">
        <f>IF(N352="snížená",J352,0)</f>
        <v>0</v>
      </c>
      <c r="BG352" s="225">
        <f>IF(N352="zákl. přenesená",J352,0)</f>
        <v>0</v>
      </c>
      <c r="BH352" s="225">
        <f>IF(N352="sníž. přenesená",J352,0)</f>
        <v>0</v>
      </c>
      <c r="BI352" s="225">
        <f>IF(N352="nulová",J352,0)</f>
        <v>0</v>
      </c>
      <c r="BJ352" s="18" t="s">
        <v>79</v>
      </c>
      <c r="BK352" s="225">
        <f>ROUND(I352*H352,2)</f>
        <v>0</v>
      </c>
      <c r="BL352" s="18" t="s">
        <v>152</v>
      </c>
      <c r="BM352" s="224" t="s">
        <v>1659</v>
      </c>
    </row>
    <row r="353" spans="1:65" s="2" customFormat="1" ht="16.5" customHeight="1">
      <c r="A353" s="39"/>
      <c r="B353" s="40"/>
      <c r="C353" s="213" t="s">
        <v>1342</v>
      </c>
      <c r="D353" s="213" t="s">
        <v>147</v>
      </c>
      <c r="E353" s="214" t="s">
        <v>1660</v>
      </c>
      <c r="F353" s="215" t="s">
        <v>1661</v>
      </c>
      <c r="G353" s="216" t="s">
        <v>1120</v>
      </c>
      <c r="H353" s="217">
        <v>1</v>
      </c>
      <c r="I353" s="218"/>
      <c r="J353" s="219">
        <f>ROUND(I353*H353,2)</f>
        <v>0</v>
      </c>
      <c r="K353" s="215" t="s">
        <v>19</v>
      </c>
      <c r="L353" s="45"/>
      <c r="M353" s="220" t="s">
        <v>19</v>
      </c>
      <c r="N353" s="221" t="s">
        <v>42</v>
      </c>
      <c r="O353" s="85"/>
      <c r="P353" s="222">
        <f>O353*H353</f>
        <v>0</v>
      </c>
      <c r="Q353" s="222">
        <v>0</v>
      </c>
      <c r="R353" s="222">
        <f>Q353*H353</f>
        <v>0</v>
      </c>
      <c r="S353" s="222">
        <v>0</v>
      </c>
      <c r="T353" s="223">
        <f>S353*H353</f>
        <v>0</v>
      </c>
      <c r="U353" s="39"/>
      <c r="V353" s="39"/>
      <c r="W353" s="39"/>
      <c r="X353" s="39"/>
      <c r="Y353" s="39"/>
      <c r="Z353" s="39"/>
      <c r="AA353" s="39"/>
      <c r="AB353" s="39"/>
      <c r="AC353" s="39"/>
      <c r="AD353" s="39"/>
      <c r="AE353" s="39"/>
      <c r="AR353" s="224" t="s">
        <v>152</v>
      </c>
      <c r="AT353" s="224" t="s">
        <v>147</v>
      </c>
      <c r="AU353" s="224" t="s">
        <v>81</v>
      </c>
      <c r="AY353" s="18" t="s">
        <v>144</v>
      </c>
      <c r="BE353" s="225">
        <f>IF(N353="základní",J353,0)</f>
        <v>0</v>
      </c>
      <c r="BF353" s="225">
        <f>IF(N353="snížená",J353,0)</f>
        <v>0</v>
      </c>
      <c r="BG353" s="225">
        <f>IF(N353="zákl. přenesená",J353,0)</f>
        <v>0</v>
      </c>
      <c r="BH353" s="225">
        <f>IF(N353="sníž. přenesená",J353,0)</f>
        <v>0</v>
      </c>
      <c r="BI353" s="225">
        <f>IF(N353="nulová",J353,0)</f>
        <v>0</v>
      </c>
      <c r="BJ353" s="18" t="s">
        <v>79</v>
      </c>
      <c r="BK353" s="225">
        <f>ROUND(I353*H353,2)</f>
        <v>0</v>
      </c>
      <c r="BL353" s="18" t="s">
        <v>152</v>
      </c>
      <c r="BM353" s="224" t="s">
        <v>1662</v>
      </c>
    </row>
    <row r="354" spans="1:65" s="2" customFormat="1" ht="16.5" customHeight="1">
      <c r="A354" s="39"/>
      <c r="B354" s="40"/>
      <c r="C354" s="213" t="s">
        <v>1663</v>
      </c>
      <c r="D354" s="213" t="s">
        <v>147</v>
      </c>
      <c r="E354" s="214" t="s">
        <v>1664</v>
      </c>
      <c r="F354" s="215" t="s">
        <v>1665</v>
      </c>
      <c r="G354" s="216" t="s">
        <v>1120</v>
      </c>
      <c r="H354" s="217">
        <v>1</v>
      </c>
      <c r="I354" s="218"/>
      <c r="J354" s="219">
        <f>ROUND(I354*H354,2)</f>
        <v>0</v>
      </c>
      <c r="K354" s="215" t="s">
        <v>19</v>
      </c>
      <c r="L354" s="45"/>
      <c r="M354" s="220" t="s">
        <v>19</v>
      </c>
      <c r="N354" s="221" t="s">
        <v>42</v>
      </c>
      <c r="O354" s="85"/>
      <c r="P354" s="222">
        <f>O354*H354</f>
        <v>0</v>
      </c>
      <c r="Q354" s="222">
        <v>0</v>
      </c>
      <c r="R354" s="222">
        <f>Q354*H354</f>
        <v>0</v>
      </c>
      <c r="S354" s="222">
        <v>0</v>
      </c>
      <c r="T354" s="223">
        <f>S354*H354</f>
        <v>0</v>
      </c>
      <c r="U354" s="39"/>
      <c r="V354" s="39"/>
      <c r="W354" s="39"/>
      <c r="X354" s="39"/>
      <c r="Y354" s="39"/>
      <c r="Z354" s="39"/>
      <c r="AA354" s="39"/>
      <c r="AB354" s="39"/>
      <c r="AC354" s="39"/>
      <c r="AD354" s="39"/>
      <c r="AE354" s="39"/>
      <c r="AR354" s="224" t="s">
        <v>152</v>
      </c>
      <c r="AT354" s="224" t="s">
        <v>147</v>
      </c>
      <c r="AU354" s="224" t="s">
        <v>81</v>
      </c>
      <c r="AY354" s="18" t="s">
        <v>144</v>
      </c>
      <c r="BE354" s="225">
        <f>IF(N354="základní",J354,0)</f>
        <v>0</v>
      </c>
      <c r="BF354" s="225">
        <f>IF(N354="snížená",J354,0)</f>
        <v>0</v>
      </c>
      <c r="BG354" s="225">
        <f>IF(N354="zákl. přenesená",J354,0)</f>
        <v>0</v>
      </c>
      <c r="BH354" s="225">
        <f>IF(N354="sníž. přenesená",J354,0)</f>
        <v>0</v>
      </c>
      <c r="BI354" s="225">
        <f>IF(N354="nulová",J354,0)</f>
        <v>0</v>
      </c>
      <c r="BJ354" s="18" t="s">
        <v>79</v>
      </c>
      <c r="BK354" s="225">
        <f>ROUND(I354*H354,2)</f>
        <v>0</v>
      </c>
      <c r="BL354" s="18" t="s">
        <v>152</v>
      </c>
      <c r="BM354" s="224" t="s">
        <v>1666</v>
      </c>
    </row>
    <row r="355" spans="1:65" s="2" customFormat="1" ht="16.5" customHeight="1">
      <c r="A355" s="39"/>
      <c r="B355" s="40"/>
      <c r="C355" s="213" t="s">
        <v>1345</v>
      </c>
      <c r="D355" s="213" t="s">
        <v>147</v>
      </c>
      <c r="E355" s="214" t="s">
        <v>1667</v>
      </c>
      <c r="F355" s="215" t="s">
        <v>1668</v>
      </c>
      <c r="G355" s="216" t="s">
        <v>1120</v>
      </c>
      <c r="H355" s="217">
        <v>1</v>
      </c>
      <c r="I355" s="218"/>
      <c r="J355" s="219">
        <f>ROUND(I355*H355,2)</f>
        <v>0</v>
      </c>
      <c r="K355" s="215" t="s">
        <v>19</v>
      </c>
      <c r="L355" s="45"/>
      <c r="M355" s="220" t="s">
        <v>19</v>
      </c>
      <c r="N355" s="221" t="s">
        <v>42</v>
      </c>
      <c r="O355" s="85"/>
      <c r="P355" s="222">
        <f>O355*H355</f>
        <v>0</v>
      </c>
      <c r="Q355" s="222">
        <v>0</v>
      </c>
      <c r="R355" s="222">
        <f>Q355*H355</f>
        <v>0</v>
      </c>
      <c r="S355" s="222">
        <v>0</v>
      </c>
      <c r="T355" s="223">
        <f>S355*H355</f>
        <v>0</v>
      </c>
      <c r="U355" s="39"/>
      <c r="V355" s="39"/>
      <c r="W355" s="39"/>
      <c r="X355" s="39"/>
      <c r="Y355" s="39"/>
      <c r="Z355" s="39"/>
      <c r="AA355" s="39"/>
      <c r="AB355" s="39"/>
      <c r="AC355" s="39"/>
      <c r="AD355" s="39"/>
      <c r="AE355" s="39"/>
      <c r="AR355" s="224" t="s">
        <v>152</v>
      </c>
      <c r="AT355" s="224" t="s">
        <v>147</v>
      </c>
      <c r="AU355" s="224" t="s">
        <v>81</v>
      </c>
      <c r="AY355" s="18" t="s">
        <v>144</v>
      </c>
      <c r="BE355" s="225">
        <f>IF(N355="základní",J355,0)</f>
        <v>0</v>
      </c>
      <c r="BF355" s="225">
        <f>IF(N355="snížená",J355,0)</f>
        <v>0</v>
      </c>
      <c r="BG355" s="225">
        <f>IF(N355="zákl. přenesená",J355,0)</f>
        <v>0</v>
      </c>
      <c r="BH355" s="225">
        <f>IF(N355="sníž. přenesená",J355,0)</f>
        <v>0</v>
      </c>
      <c r="BI355" s="225">
        <f>IF(N355="nulová",J355,0)</f>
        <v>0</v>
      </c>
      <c r="BJ355" s="18" t="s">
        <v>79</v>
      </c>
      <c r="BK355" s="225">
        <f>ROUND(I355*H355,2)</f>
        <v>0</v>
      </c>
      <c r="BL355" s="18" t="s">
        <v>152</v>
      </c>
      <c r="BM355" s="224" t="s">
        <v>1669</v>
      </c>
    </row>
    <row r="356" spans="1:65" s="2" customFormat="1" ht="16.5" customHeight="1">
      <c r="A356" s="39"/>
      <c r="B356" s="40"/>
      <c r="C356" s="213" t="s">
        <v>1670</v>
      </c>
      <c r="D356" s="213" t="s">
        <v>147</v>
      </c>
      <c r="E356" s="214" t="s">
        <v>1671</v>
      </c>
      <c r="F356" s="215" t="s">
        <v>1672</v>
      </c>
      <c r="G356" s="216" t="s">
        <v>1120</v>
      </c>
      <c r="H356" s="217">
        <v>1</v>
      </c>
      <c r="I356" s="218"/>
      <c r="J356" s="219">
        <f>ROUND(I356*H356,2)</f>
        <v>0</v>
      </c>
      <c r="K356" s="215" t="s">
        <v>19</v>
      </c>
      <c r="L356" s="45"/>
      <c r="M356" s="220" t="s">
        <v>19</v>
      </c>
      <c r="N356" s="221" t="s">
        <v>42</v>
      </c>
      <c r="O356" s="85"/>
      <c r="P356" s="222">
        <f>O356*H356</f>
        <v>0</v>
      </c>
      <c r="Q356" s="222">
        <v>0</v>
      </c>
      <c r="R356" s="222">
        <f>Q356*H356</f>
        <v>0</v>
      </c>
      <c r="S356" s="222">
        <v>0</v>
      </c>
      <c r="T356" s="223">
        <f>S356*H356</f>
        <v>0</v>
      </c>
      <c r="U356" s="39"/>
      <c r="V356" s="39"/>
      <c r="W356" s="39"/>
      <c r="X356" s="39"/>
      <c r="Y356" s="39"/>
      <c r="Z356" s="39"/>
      <c r="AA356" s="39"/>
      <c r="AB356" s="39"/>
      <c r="AC356" s="39"/>
      <c r="AD356" s="39"/>
      <c r="AE356" s="39"/>
      <c r="AR356" s="224" t="s">
        <v>152</v>
      </c>
      <c r="AT356" s="224" t="s">
        <v>147</v>
      </c>
      <c r="AU356" s="224" t="s">
        <v>81</v>
      </c>
      <c r="AY356" s="18" t="s">
        <v>144</v>
      </c>
      <c r="BE356" s="225">
        <f>IF(N356="základní",J356,0)</f>
        <v>0</v>
      </c>
      <c r="BF356" s="225">
        <f>IF(N356="snížená",J356,0)</f>
        <v>0</v>
      </c>
      <c r="BG356" s="225">
        <f>IF(N356="zákl. přenesená",J356,0)</f>
        <v>0</v>
      </c>
      <c r="BH356" s="225">
        <f>IF(N356="sníž. přenesená",J356,0)</f>
        <v>0</v>
      </c>
      <c r="BI356" s="225">
        <f>IF(N356="nulová",J356,0)</f>
        <v>0</v>
      </c>
      <c r="BJ356" s="18" t="s">
        <v>79</v>
      </c>
      <c r="BK356" s="225">
        <f>ROUND(I356*H356,2)</f>
        <v>0</v>
      </c>
      <c r="BL356" s="18" t="s">
        <v>152</v>
      </c>
      <c r="BM356" s="224" t="s">
        <v>1673</v>
      </c>
    </row>
    <row r="357" spans="1:65" s="2" customFormat="1" ht="16.5" customHeight="1">
      <c r="A357" s="39"/>
      <c r="B357" s="40"/>
      <c r="C357" s="213" t="s">
        <v>1348</v>
      </c>
      <c r="D357" s="213" t="s">
        <v>147</v>
      </c>
      <c r="E357" s="214" t="s">
        <v>1674</v>
      </c>
      <c r="F357" s="215" t="s">
        <v>1675</v>
      </c>
      <c r="G357" s="216" t="s">
        <v>334</v>
      </c>
      <c r="H357" s="217">
        <v>60</v>
      </c>
      <c r="I357" s="218"/>
      <c r="J357" s="219">
        <f>ROUND(I357*H357,2)</f>
        <v>0</v>
      </c>
      <c r="K357" s="215" t="s">
        <v>19</v>
      </c>
      <c r="L357" s="45"/>
      <c r="M357" s="220" t="s">
        <v>19</v>
      </c>
      <c r="N357" s="221" t="s">
        <v>42</v>
      </c>
      <c r="O357" s="85"/>
      <c r="P357" s="222">
        <f>O357*H357</f>
        <v>0</v>
      </c>
      <c r="Q357" s="222">
        <v>0</v>
      </c>
      <c r="R357" s="222">
        <f>Q357*H357</f>
        <v>0</v>
      </c>
      <c r="S357" s="222">
        <v>0</v>
      </c>
      <c r="T357" s="223">
        <f>S357*H357</f>
        <v>0</v>
      </c>
      <c r="U357" s="39"/>
      <c r="V357" s="39"/>
      <c r="W357" s="39"/>
      <c r="X357" s="39"/>
      <c r="Y357" s="39"/>
      <c r="Z357" s="39"/>
      <c r="AA357" s="39"/>
      <c r="AB357" s="39"/>
      <c r="AC357" s="39"/>
      <c r="AD357" s="39"/>
      <c r="AE357" s="39"/>
      <c r="AR357" s="224" t="s">
        <v>152</v>
      </c>
      <c r="AT357" s="224" t="s">
        <v>147</v>
      </c>
      <c r="AU357" s="224" t="s">
        <v>81</v>
      </c>
      <c r="AY357" s="18" t="s">
        <v>144</v>
      </c>
      <c r="BE357" s="225">
        <f>IF(N357="základní",J357,0)</f>
        <v>0</v>
      </c>
      <c r="BF357" s="225">
        <f>IF(N357="snížená",J357,0)</f>
        <v>0</v>
      </c>
      <c r="BG357" s="225">
        <f>IF(N357="zákl. přenesená",J357,0)</f>
        <v>0</v>
      </c>
      <c r="BH357" s="225">
        <f>IF(N357="sníž. přenesená",J357,0)</f>
        <v>0</v>
      </c>
      <c r="BI357" s="225">
        <f>IF(N357="nulová",J357,0)</f>
        <v>0</v>
      </c>
      <c r="BJ357" s="18" t="s">
        <v>79</v>
      </c>
      <c r="BK357" s="225">
        <f>ROUND(I357*H357,2)</f>
        <v>0</v>
      </c>
      <c r="BL357" s="18" t="s">
        <v>152</v>
      </c>
      <c r="BM357" s="224" t="s">
        <v>1676</v>
      </c>
    </row>
    <row r="358" spans="1:65" s="2" customFormat="1" ht="16.5" customHeight="1">
      <c r="A358" s="39"/>
      <c r="B358" s="40"/>
      <c r="C358" s="213" t="s">
        <v>1677</v>
      </c>
      <c r="D358" s="213" t="s">
        <v>147</v>
      </c>
      <c r="E358" s="214" t="s">
        <v>1678</v>
      </c>
      <c r="F358" s="215" t="s">
        <v>1679</v>
      </c>
      <c r="G358" s="216" t="s">
        <v>1120</v>
      </c>
      <c r="H358" s="217">
        <v>1</v>
      </c>
      <c r="I358" s="218"/>
      <c r="J358" s="219">
        <f>ROUND(I358*H358,2)</f>
        <v>0</v>
      </c>
      <c r="K358" s="215" t="s">
        <v>19</v>
      </c>
      <c r="L358" s="45"/>
      <c r="M358" s="278" t="s">
        <v>19</v>
      </c>
      <c r="N358" s="279" t="s">
        <v>42</v>
      </c>
      <c r="O358" s="280"/>
      <c r="P358" s="281">
        <f>O358*H358</f>
        <v>0</v>
      </c>
      <c r="Q358" s="281">
        <v>0</v>
      </c>
      <c r="R358" s="281">
        <f>Q358*H358</f>
        <v>0</v>
      </c>
      <c r="S358" s="281">
        <v>0</v>
      </c>
      <c r="T358" s="282">
        <f>S358*H358</f>
        <v>0</v>
      </c>
      <c r="U358" s="39"/>
      <c r="V358" s="39"/>
      <c r="W358" s="39"/>
      <c r="X358" s="39"/>
      <c r="Y358" s="39"/>
      <c r="Z358" s="39"/>
      <c r="AA358" s="39"/>
      <c r="AB358" s="39"/>
      <c r="AC358" s="39"/>
      <c r="AD358" s="39"/>
      <c r="AE358" s="39"/>
      <c r="AR358" s="224" t="s">
        <v>152</v>
      </c>
      <c r="AT358" s="224" t="s">
        <v>147</v>
      </c>
      <c r="AU358" s="224" t="s">
        <v>81</v>
      </c>
      <c r="AY358" s="18" t="s">
        <v>144</v>
      </c>
      <c r="BE358" s="225">
        <f>IF(N358="základní",J358,0)</f>
        <v>0</v>
      </c>
      <c r="BF358" s="225">
        <f>IF(N358="snížená",J358,0)</f>
        <v>0</v>
      </c>
      <c r="BG358" s="225">
        <f>IF(N358="zákl. přenesená",J358,0)</f>
        <v>0</v>
      </c>
      <c r="BH358" s="225">
        <f>IF(N358="sníž. přenesená",J358,0)</f>
        <v>0</v>
      </c>
      <c r="BI358" s="225">
        <f>IF(N358="nulová",J358,0)</f>
        <v>0</v>
      </c>
      <c r="BJ358" s="18" t="s">
        <v>79</v>
      </c>
      <c r="BK358" s="225">
        <f>ROUND(I358*H358,2)</f>
        <v>0</v>
      </c>
      <c r="BL358" s="18" t="s">
        <v>152</v>
      </c>
      <c r="BM358" s="224" t="s">
        <v>1680</v>
      </c>
    </row>
    <row r="359" spans="1:31" s="2" customFormat="1" ht="6.95" customHeight="1">
      <c r="A359" s="39"/>
      <c r="B359" s="60"/>
      <c r="C359" s="61"/>
      <c r="D359" s="61"/>
      <c r="E359" s="61"/>
      <c r="F359" s="61"/>
      <c r="G359" s="61"/>
      <c r="H359" s="61"/>
      <c r="I359" s="61"/>
      <c r="J359" s="61"/>
      <c r="K359" s="61"/>
      <c r="L359" s="45"/>
      <c r="M359" s="39"/>
      <c r="O359" s="39"/>
      <c r="P359" s="39"/>
      <c r="Q359" s="39"/>
      <c r="R359" s="39"/>
      <c r="S359" s="39"/>
      <c r="T359" s="39"/>
      <c r="U359" s="39"/>
      <c r="V359" s="39"/>
      <c r="W359" s="39"/>
      <c r="X359" s="39"/>
      <c r="Y359" s="39"/>
      <c r="Z359" s="39"/>
      <c r="AA359" s="39"/>
      <c r="AB359" s="39"/>
      <c r="AC359" s="39"/>
      <c r="AD359" s="39"/>
      <c r="AE359" s="39"/>
    </row>
  </sheetData>
  <sheetProtection password="CC35" sheet="1" objects="1" scenarios="1" formatColumns="0" formatRows="0" autoFilter="0"/>
  <autoFilter ref="C89:K358"/>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DESKTOP-CO3P5C2\admin</dc:creator>
  <cp:keywords/>
  <dc:description/>
  <cp:lastModifiedBy>DESKTOP-CO3P5C2\admin</cp:lastModifiedBy>
  <dcterms:created xsi:type="dcterms:W3CDTF">2022-05-07T07:47:04Z</dcterms:created>
  <dcterms:modified xsi:type="dcterms:W3CDTF">2022-05-07T07:47:23Z</dcterms:modified>
  <cp:category/>
  <cp:version/>
  <cp:contentType/>
  <cp:contentStatus/>
</cp:coreProperties>
</file>