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001 - Stavební část" sheetId="3" r:id="rId3"/>
    <sheet name="002 - Větrání" sheetId="4" r:id="rId4"/>
    <sheet name="003 - Vytápění" sheetId="5" r:id="rId5"/>
    <sheet name="004 - Zdravotechnika" sheetId="6" r:id="rId6"/>
    <sheet name="005 - Elektroinstalace - ..." sheetId="7" r:id="rId7"/>
    <sheet name="001 - Rozvaděč" sheetId="8" r:id="rId8"/>
    <sheet name="002 - Montáž" sheetId="9" r:id="rId9"/>
    <sheet name="003 - Nosný materiál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'000 - Vedlejší a ostatní ...'!$C$89:$K$144</definedName>
    <definedName name="_xlnm.Print_Area" localSheetId="1">'000 - Vedlejší a ostatní ...'!$C$4:$J$41,'000 - Vedlejší a ostatní ...'!$C$47:$J$69,'000 - Vedlejší a ostatní ...'!$C$75:$K$144</definedName>
    <definedName name="_xlnm.Print_Titles" localSheetId="1">'000 - Vedlejší a ostatní ...'!$89:$89</definedName>
    <definedName name="_xlnm._FilterDatabase" localSheetId="2" hidden="1">'001 - Stavební část'!$C$105:$K$924</definedName>
    <definedName name="_xlnm.Print_Area" localSheetId="2">'001 - Stavební část'!$C$4:$J$41,'001 - Stavební část'!$C$47:$J$85,'001 - Stavební část'!$C$91:$K$924</definedName>
    <definedName name="_xlnm.Print_Titles" localSheetId="2">'001 - Stavební část'!$105:$105</definedName>
    <definedName name="_xlnm._FilterDatabase" localSheetId="3" hidden="1">'002 - Větrání'!$C$91:$K$252</definedName>
    <definedName name="_xlnm.Print_Area" localSheetId="3">'002 - Větrání'!$C$4:$J$41,'002 - Větrání'!$C$47:$J$71,'002 - Větrání'!$C$77:$K$252</definedName>
    <definedName name="_xlnm.Print_Titles" localSheetId="3">'002 - Větrání'!$91:$91</definedName>
    <definedName name="_xlnm._FilterDatabase" localSheetId="4" hidden="1">'003 - Vytápění'!$C$89:$K$191</definedName>
    <definedName name="_xlnm.Print_Area" localSheetId="4">'003 - Vytápění'!$C$4:$J$41,'003 - Vytápění'!$C$47:$J$69,'003 - Vytápění'!$C$75:$K$191</definedName>
    <definedName name="_xlnm.Print_Titles" localSheetId="4">'003 - Vytápění'!$89:$89</definedName>
    <definedName name="_xlnm._FilterDatabase" localSheetId="5" hidden="1">'004 - Zdravotechnika'!$C$98:$K$634</definedName>
    <definedName name="_xlnm.Print_Area" localSheetId="5">'004 - Zdravotechnika'!$C$4:$J$41,'004 - Zdravotechnika'!$C$47:$J$78,'004 - Zdravotechnika'!$C$84:$K$634</definedName>
    <definedName name="_xlnm.Print_Titles" localSheetId="5">'004 - Zdravotechnika'!$98:$98</definedName>
    <definedName name="_xlnm._FilterDatabase" localSheetId="6" hidden="1">'005 - Elektroinstalace - ...'!$C$90:$K$112</definedName>
    <definedName name="_xlnm.Print_Area" localSheetId="6">'005 - Elektroinstalace - ...'!$C$4:$J$41,'005 - Elektroinstalace - ...'!$C$47:$J$70,'005 - Elektroinstalace - ...'!$C$76:$K$112</definedName>
    <definedName name="_xlnm.Print_Titles" localSheetId="6">'005 - Elektroinstalace - ...'!$90:$90</definedName>
    <definedName name="_xlnm._FilterDatabase" localSheetId="7" hidden="1">'001 - Rozvaděč'!$C$92:$K$113</definedName>
    <definedName name="_xlnm.Print_Area" localSheetId="7">'001 - Rozvaděč'!$C$4:$J$43,'001 - Rozvaděč'!$C$49:$J$70,'001 - Rozvaděč'!$C$76:$K$113</definedName>
    <definedName name="_xlnm.Print_Titles" localSheetId="7">'001 - Rozvaděč'!$92:$92</definedName>
    <definedName name="_xlnm._FilterDatabase" localSheetId="8" hidden="1">'002 - Montáž'!$C$92:$K$143</definedName>
    <definedName name="_xlnm.Print_Area" localSheetId="8">'002 - Montáž'!$C$4:$J$43,'002 - Montáž'!$C$49:$J$70,'002 - Montáž'!$C$76:$K$143</definedName>
    <definedName name="_xlnm.Print_Titles" localSheetId="8">'002 - Montáž'!$92:$92</definedName>
    <definedName name="_xlnm._FilterDatabase" localSheetId="9" hidden="1">'003 - Nosný materiál'!$C$92:$K$141</definedName>
    <definedName name="_xlnm.Print_Area" localSheetId="9">'003 - Nosný materiál'!$C$4:$J$43,'003 - Nosný materiál'!$C$49:$J$70,'003 - Nosný materiál'!$C$76:$K$141</definedName>
    <definedName name="_xlnm.Print_Titles" localSheetId="9">'003 - Nosný materiál'!$92:$92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41"/>
  <c r="J40"/>
  <c i="1" r="AY65"/>
  <c i="10" r="J39"/>
  <c i="1" r="AX65"/>
  <c i="10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90"/>
  <c r="J27"/>
  <c r="J25"/>
  <c r="E25"/>
  <c r="J89"/>
  <c r="J24"/>
  <c r="J22"/>
  <c r="E22"/>
  <c r="F90"/>
  <c r="J21"/>
  <c r="J19"/>
  <c r="E19"/>
  <c r="F89"/>
  <c r="J18"/>
  <c r="J16"/>
  <c r="J60"/>
  <c r="E7"/>
  <c r="E79"/>
  <c i="9" r="J41"/>
  <c r="J40"/>
  <c i="1" r="AY64"/>
  <c i="9" r="J39"/>
  <c i="1" r="AX64"/>
  <c i="9"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63"/>
  <c r="J27"/>
  <c r="J25"/>
  <c r="E25"/>
  <c r="J89"/>
  <c r="J24"/>
  <c r="J22"/>
  <c r="E22"/>
  <c r="F90"/>
  <c r="J21"/>
  <c r="J19"/>
  <c r="E19"/>
  <c r="F89"/>
  <c r="J18"/>
  <c r="J16"/>
  <c r="J87"/>
  <c r="E7"/>
  <c r="E79"/>
  <c i="8" r="J41"/>
  <c r="J40"/>
  <c i="1" r="AY63"/>
  <c i="8" r="J39"/>
  <c i="1" r="AX63"/>
  <c i="8"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60"/>
  <c r="E58"/>
  <c r="J28"/>
  <c r="E28"/>
  <c r="J63"/>
  <c r="J27"/>
  <c r="J25"/>
  <c r="E25"/>
  <c r="J62"/>
  <c r="J24"/>
  <c r="J22"/>
  <c r="E22"/>
  <c r="F63"/>
  <c r="J21"/>
  <c r="J19"/>
  <c r="E19"/>
  <c r="F89"/>
  <c r="J18"/>
  <c r="J16"/>
  <c r="J87"/>
  <c r="E7"/>
  <c r="E52"/>
  <c i="7" r="J39"/>
  <c r="J38"/>
  <c i="1" r="AY62"/>
  <c i="7" r="J37"/>
  <c i="1" r="AX62"/>
  <c i="7" r="BI110"/>
  <c r="BH110"/>
  <c r="BG110"/>
  <c r="BF110"/>
  <c r="T110"/>
  <c r="T109"/>
  <c r="R110"/>
  <c r="R109"/>
  <c r="P110"/>
  <c r="P109"/>
  <c r="BI106"/>
  <c r="BH106"/>
  <c r="BG106"/>
  <c r="BF106"/>
  <c r="T106"/>
  <c r="T105"/>
  <c r="T104"/>
  <c r="R106"/>
  <c r="R105"/>
  <c r="R104"/>
  <c r="P106"/>
  <c r="P105"/>
  <c r="P104"/>
  <c r="BI101"/>
  <c r="BH101"/>
  <c r="BG101"/>
  <c r="BF101"/>
  <c r="T101"/>
  <c r="T100"/>
  <c r="R101"/>
  <c r="R100"/>
  <c r="P101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6" r="J39"/>
  <c r="J38"/>
  <c i="1" r="AY60"/>
  <c i="6" r="J37"/>
  <c i="1" r="AX60"/>
  <c i="6" r="BI632"/>
  <c r="BH632"/>
  <c r="BG632"/>
  <c r="BF632"/>
  <c r="T632"/>
  <c r="R632"/>
  <c r="P632"/>
  <c r="BI626"/>
  <c r="BH626"/>
  <c r="BG626"/>
  <c r="BF626"/>
  <c r="T626"/>
  <c r="R626"/>
  <c r="P626"/>
  <c r="BI620"/>
  <c r="BH620"/>
  <c r="BG620"/>
  <c r="BF620"/>
  <c r="T620"/>
  <c r="R620"/>
  <c r="P620"/>
  <c r="BI614"/>
  <c r="BH614"/>
  <c r="BG614"/>
  <c r="BF614"/>
  <c r="T614"/>
  <c r="R614"/>
  <c r="P614"/>
  <c r="BI608"/>
  <c r="BH608"/>
  <c r="BG608"/>
  <c r="BF608"/>
  <c r="T608"/>
  <c r="R608"/>
  <c r="P608"/>
  <c r="BI602"/>
  <c r="BH602"/>
  <c r="BG602"/>
  <c r="BF602"/>
  <c r="T602"/>
  <c r="R602"/>
  <c r="P602"/>
  <c r="BI596"/>
  <c r="BH596"/>
  <c r="BG596"/>
  <c r="BF596"/>
  <c r="T596"/>
  <c r="R596"/>
  <c r="P596"/>
  <c r="BI590"/>
  <c r="BH590"/>
  <c r="BG590"/>
  <c r="BF590"/>
  <c r="T590"/>
  <c r="R590"/>
  <c r="P590"/>
  <c r="BI584"/>
  <c r="BH584"/>
  <c r="BG584"/>
  <c r="BF584"/>
  <c r="T584"/>
  <c r="R584"/>
  <c r="P584"/>
  <c r="BI580"/>
  <c r="BH580"/>
  <c r="BG580"/>
  <c r="BF580"/>
  <c r="T580"/>
  <c r="R580"/>
  <c r="P580"/>
  <c r="BI577"/>
  <c r="BH577"/>
  <c r="BG577"/>
  <c r="BF577"/>
  <c r="T577"/>
  <c r="R577"/>
  <c r="P577"/>
  <c r="BI575"/>
  <c r="BH575"/>
  <c r="BG575"/>
  <c r="BF575"/>
  <c r="T575"/>
  <c r="R575"/>
  <c r="P575"/>
  <c r="BI572"/>
  <c r="BH572"/>
  <c r="BG572"/>
  <c r="BF572"/>
  <c r="T572"/>
  <c r="R572"/>
  <c r="P572"/>
  <c r="BI567"/>
  <c r="BH567"/>
  <c r="BG567"/>
  <c r="BF567"/>
  <c r="T567"/>
  <c r="R567"/>
  <c r="P567"/>
  <c r="BI561"/>
  <c r="BH561"/>
  <c r="BG561"/>
  <c r="BF561"/>
  <c r="T561"/>
  <c r="R561"/>
  <c r="P561"/>
  <c r="BI555"/>
  <c r="BH555"/>
  <c r="BG555"/>
  <c r="BF555"/>
  <c r="T555"/>
  <c r="R555"/>
  <c r="P555"/>
  <c r="BI552"/>
  <c r="BH552"/>
  <c r="BG552"/>
  <c r="BF552"/>
  <c r="T552"/>
  <c r="R552"/>
  <c r="P552"/>
  <c r="BI546"/>
  <c r="BH546"/>
  <c r="BG546"/>
  <c r="BF546"/>
  <c r="T546"/>
  <c r="R546"/>
  <c r="P546"/>
  <c r="BI540"/>
  <c r="BH540"/>
  <c r="BG540"/>
  <c r="BF540"/>
  <c r="T540"/>
  <c r="R540"/>
  <c r="P540"/>
  <c r="BI533"/>
  <c r="BH533"/>
  <c r="BG533"/>
  <c r="BF533"/>
  <c r="T533"/>
  <c r="R533"/>
  <c r="P533"/>
  <c r="BI526"/>
  <c r="BH526"/>
  <c r="BG526"/>
  <c r="BF526"/>
  <c r="T526"/>
  <c r="R526"/>
  <c r="P526"/>
  <c r="BI522"/>
  <c r="BH522"/>
  <c r="BG522"/>
  <c r="BF522"/>
  <c r="T522"/>
  <c r="R522"/>
  <c r="P522"/>
  <c r="BI519"/>
  <c r="BH519"/>
  <c r="BG519"/>
  <c r="BF519"/>
  <c r="T519"/>
  <c r="R519"/>
  <c r="P519"/>
  <c r="BI514"/>
  <c r="BH514"/>
  <c r="BG514"/>
  <c r="BF514"/>
  <c r="T514"/>
  <c r="R514"/>
  <c r="P514"/>
  <c r="BI508"/>
  <c r="BH508"/>
  <c r="BG508"/>
  <c r="BF508"/>
  <c r="T508"/>
  <c r="R508"/>
  <c r="P508"/>
  <c r="BI502"/>
  <c r="BH502"/>
  <c r="BG502"/>
  <c r="BF502"/>
  <c r="T502"/>
  <c r="R502"/>
  <c r="P502"/>
  <c r="BI496"/>
  <c r="BH496"/>
  <c r="BG496"/>
  <c r="BF496"/>
  <c r="T496"/>
  <c r="R496"/>
  <c r="P496"/>
  <c r="BI490"/>
  <c r="BH490"/>
  <c r="BG490"/>
  <c r="BF490"/>
  <c r="T490"/>
  <c r="R490"/>
  <c r="P490"/>
  <c r="BI484"/>
  <c r="BH484"/>
  <c r="BG484"/>
  <c r="BF484"/>
  <c r="T484"/>
  <c r="R484"/>
  <c r="P484"/>
  <c r="BI478"/>
  <c r="BH478"/>
  <c r="BG478"/>
  <c r="BF478"/>
  <c r="T478"/>
  <c r="R478"/>
  <c r="P478"/>
  <c r="BI472"/>
  <c r="BH472"/>
  <c r="BG472"/>
  <c r="BF472"/>
  <c r="T472"/>
  <c r="R472"/>
  <c r="P472"/>
  <c r="BI466"/>
  <c r="BH466"/>
  <c r="BG466"/>
  <c r="BF466"/>
  <c r="T466"/>
  <c r="R466"/>
  <c r="P466"/>
  <c r="BI459"/>
  <c r="BH459"/>
  <c r="BG459"/>
  <c r="BF459"/>
  <c r="T459"/>
  <c r="R459"/>
  <c r="P459"/>
  <c r="BI452"/>
  <c r="BH452"/>
  <c r="BG452"/>
  <c r="BF452"/>
  <c r="T452"/>
  <c r="R452"/>
  <c r="P452"/>
  <c r="BI445"/>
  <c r="BH445"/>
  <c r="BG445"/>
  <c r="BF445"/>
  <c r="T445"/>
  <c r="R445"/>
  <c r="P445"/>
  <c r="BI437"/>
  <c r="BH437"/>
  <c r="BG437"/>
  <c r="BF437"/>
  <c r="T437"/>
  <c r="R437"/>
  <c r="P437"/>
  <c r="BI429"/>
  <c r="BH429"/>
  <c r="BG429"/>
  <c r="BF429"/>
  <c r="T429"/>
  <c r="R429"/>
  <c r="P429"/>
  <c r="BI419"/>
  <c r="BH419"/>
  <c r="BG419"/>
  <c r="BF419"/>
  <c r="T419"/>
  <c r="R419"/>
  <c r="P419"/>
  <c r="BI409"/>
  <c r="BH409"/>
  <c r="BG409"/>
  <c r="BF409"/>
  <c r="T409"/>
  <c r="R409"/>
  <c r="P409"/>
  <c r="BI405"/>
  <c r="BH405"/>
  <c r="BG405"/>
  <c r="BF405"/>
  <c r="T405"/>
  <c r="R405"/>
  <c r="P405"/>
  <c r="BI402"/>
  <c r="BH402"/>
  <c r="BG402"/>
  <c r="BF402"/>
  <c r="T402"/>
  <c r="R402"/>
  <c r="P402"/>
  <c r="BI398"/>
  <c r="BH398"/>
  <c r="BG398"/>
  <c r="BF398"/>
  <c r="T398"/>
  <c r="R398"/>
  <c r="P398"/>
  <c r="BI391"/>
  <c r="BH391"/>
  <c r="BG391"/>
  <c r="BF391"/>
  <c r="T391"/>
  <c r="R391"/>
  <c r="P391"/>
  <c r="BI387"/>
  <c r="BH387"/>
  <c r="BG387"/>
  <c r="BF387"/>
  <c r="T387"/>
  <c r="R387"/>
  <c r="P387"/>
  <c r="BI380"/>
  <c r="BH380"/>
  <c r="BG380"/>
  <c r="BF380"/>
  <c r="T380"/>
  <c r="R380"/>
  <c r="P380"/>
  <c r="BI374"/>
  <c r="BH374"/>
  <c r="BG374"/>
  <c r="BF374"/>
  <c r="T374"/>
  <c r="R374"/>
  <c r="P374"/>
  <c r="BI366"/>
  <c r="BH366"/>
  <c r="BG366"/>
  <c r="BF366"/>
  <c r="T366"/>
  <c r="R366"/>
  <c r="P366"/>
  <c r="BI359"/>
  <c r="BH359"/>
  <c r="BG359"/>
  <c r="BF359"/>
  <c r="T359"/>
  <c r="R359"/>
  <c r="P359"/>
  <c r="BI353"/>
  <c r="BH353"/>
  <c r="BG353"/>
  <c r="BF353"/>
  <c r="T353"/>
  <c r="R353"/>
  <c r="P353"/>
  <c r="BI346"/>
  <c r="BH346"/>
  <c r="BG346"/>
  <c r="BF346"/>
  <c r="T346"/>
  <c r="R346"/>
  <c r="P346"/>
  <c r="BI341"/>
  <c r="BH341"/>
  <c r="BG341"/>
  <c r="BF341"/>
  <c r="T341"/>
  <c r="T340"/>
  <c r="R341"/>
  <c r="R340"/>
  <c r="P341"/>
  <c r="P340"/>
  <c r="BI335"/>
  <c r="BH335"/>
  <c r="BG335"/>
  <c r="BF335"/>
  <c r="T335"/>
  <c r="R335"/>
  <c r="P335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2"/>
  <c r="BH312"/>
  <c r="BG312"/>
  <c r="BF312"/>
  <c r="T312"/>
  <c r="R312"/>
  <c r="P312"/>
  <c r="BI305"/>
  <c r="BH305"/>
  <c r="BG305"/>
  <c r="BF305"/>
  <c r="T305"/>
  <c r="R305"/>
  <c r="P305"/>
  <c r="BI302"/>
  <c r="BH302"/>
  <c r="BG302"/>
  <c r="BF302"/>
  <c r="T302"/>
  <c r="R302"/>
  <c r="P302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1"/>
  <c r="BH281"/>
  <c r="BG281"/>
  <c r="BF281"/>
  <c r="T281"/>
  <c r="R281"/>
  <c r="P281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1"/>
  <c r="BH261"/>
  <c r="BG261"/>
  <c r="BF261"/>
  <c r="T261"/>
  <c r="R261"/>
  <c r="P261"/>
  <c r="BI254"/>
  <c r="BH254"/>
  <c r="BG254"/>
  <c r="BF254"/>
  <c r="T254"/>
  <c r="R254"/>
  <c r="P254"/>
  <c r="BI248"/>
  <c r="BH248"/>
  <c r="BG248"/>
  <c r="BF248"/>
  <c r="T248"/>
  <c r="R248"/>
  <c r="P248"/>
  <c r="BI241"/>
  <c r="BH241"/>
  <c r="BG241"/>
  <c r="BF241"/>
  <c r="T241"/>
  <c r="R241"/>
  <c r="P241"/>
  <c r="BI234"/>
  <c r="BH234"/>
  <c r="BG234"/>
  <c r="BF234"/>
  <c r="T234"/>
  <c r="R234"/>
  <c r="P234"/>
  <c r="BI231"/>
  <c r="BH231"/>
  <c r="BG231"/>
  <c r="BF231"/>
  <c r="T231"/>
  <c r="R231"/>
  <c r="P231"/>
  <c r="BI224"/>
  <c r="BH224"/>
  <c r="BG224"/>
  <c r="BF224"/>
  <c r="T224"/>
  <c r="R224"/>
  <c r="P224"/>
  <c r="BI214"/>
  <c r="BH214"/>
  <c r="BG214"/>
  <c r="BF214"/>
  <c r="T214"/>
  <c r="T204"/>
  <c r="R214"/>
  <c r="R204"/>
  <c r="P214"/>
  <c r="P204"/>
  <c r="BI205"/>
  <c r="BH205"/>
  <c r="BG205"/>
  <c r="BF205"/>
  <c r="T205"/>
  <c r="R205"/>
  <c r="P205"/>
  <c r="BI197"/>
  <c r="BH197"/>
  <c r="BG197"/>
  <c r="BF197"/>
  <c r="T197"/>
  <c r="T196"/>
  <c r="R197"/>
  <c r="R196"/>
  <c r="P197"/>
  <c r="P196"/>
  <c r="BI192"/>
  <c r="BH192"/>
  <c r="BG192"/>
  <c r="BF192"/>
  <c r="T192"/>
  <c r="R192"/>
  <c r="P192"/>
  <c r="BI185"/>
  <c r="BH185"/>
  <c r="BG185"/>
  <c r="BF185"/>
  <c r="T185"/>
  <c r="R185"/>
  <c r="P185"/>
  <c r="BI180"/>
  <c r="BH180"/>
  <c r="BG180"/>
  <c r="BF180"/>
  <c r="T180"/>
  <c r="R180"/>
  <c r="P180"/>
  <c r="BI173"/>
  <c r="BH173"/>
  <c r="BG173"/>
  <c r="BF173"/>
  <c r="T173"/>
  <c r="R173"/>
  <c r="P173"/>
  <c r="BI170"/>
  <c r="BH170"/>
  <c r="BG170"/>
  <c r="BF170"/>
  <c r="T170"/>
  <c r="R170"/>
  <c r="P170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30"/>
  <c r="BH130"/>
  <c r="BG130"/>
  <c r="BF130"/>
  <c r="T130"/>
  <c r="R130"/>
  <c r="P130"/>
  <c r="BI123"/>
  <c r="BH123"/>
  <c r="BG123"/>
  <c r="BF123"/>
  <c r="T123"/>
  <c r="R123"/>
  <c r="P123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96"/>
  <c r="J19"/>
  <c r="J14"/>
  <c r="J56"/>
  <c r="E7"/>
  <c r="E87"/>
  <c i="5" r="J39"/>
  <c r="J38"/>
  <c i="1" r="AY59"/>
  <c i="5" r="J37"/>
  <c i="1" r="AX59"/>
  <c i="5" r="BI186"/>
  <c r="BH186"/>
  <c r="BG186"/>
  <c r="BF186"/>
  <c r="T186"/>
  <c r="T185"/>
  <c r="R186"/>
  <c r="R185"/>
  <c r="P186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59"/>
  <c r="J19"/>
  <c r="J14"/>
  <c r="J84"/>
  <c r="E7"/>
  <c r="E78"/>
  <c i="4" r="J39"/>
  <c r="J38"/>
  <c i="1" r="AY58"/>
  <c i="4" r="J37"/>
  <c i="1" r="AX58"/>
  <c i="4" r="BI247"/>
  <c r="BH247"/>
  <c r="BG247"/>
  <c r="BF247"/>
  <c r="T247"/>
  <c r="T246"/>
  <c r="R247"/>
  <c r="R246"/>
  <c r="P247"/>
  <c r="P246"/>
  <c r="BI243"/>
  <c r="BH243"/>
  <c r="BG243"/>
  <c r="BF243"/>
  <c r="T243"/>
  <c r="R243"/>
  <c r="P243"/>
  <c r="BI240"/>
  <c r="BH240"/>
  <c r="BG240"/>
  <c r="BF240"/>
  <c r="T240"/>
  <c r="R240"/>
  <c r="P240"/>
  <c r="BI234"/>
  <c r="BH234"/>
  <c r="BG234"/>
  <c r="BF234"/>
  <c r="T234"/>
  <c r="R234"/>
  <c r="P234"/>
  <c r="BI227"/>
  <c r="BH227"/>
  <c r="BG227"/>
  <c r="BF227"/>
  <c r="T227"/>
  <c r="R227"/>
  <c r="P227"/>
  <c r="BI221"/>
  <c r="BH221"/>
  <c r="BG221"/>
  <c r="BF221"/>
  <c r="T221"/>
  <c r="R221"/>
  <c r="P221"/>
  <c r="BI214"/>
  <c r="BH214"/>
  <c r="BG214"/>
  <c r="BF214"/>
  <c r="T214"/>
  <c r="R214"/>
  <c r="P214"/>
  <c r="BI208"/>
  <c r="BH208"/>
  <c r="BG208"/>
  <c r="BF208"/>
  <c r="T208"/>
  <c r="R208"/>
  <c r="P208"/>
  <c r="BI201"/>
  <c r="BH201"/>
  <c r="BG201"/>
  <c r="BF201"/>
  <c r="T201"/>
  <c r="R201"/>
  <c r="P201"/>
  <c r="BI195"/>
  <c r="BH195"/>
  <c r="BG195"/>
  <c r="BF195"/>
  <c r="T195"/>
  <c r="R195"/>
  <c r="P195"/>
  <c r="BI188"/>
  <c r="BH188"/>
  <c r="BG188"/>
  <c r="BF188"/>
  <c r="T188"/>
  <c r="R188"/>
  <c r="P188"/>
  <c r="BI182"/>
  <c r="BH182"/>
  <c r="BG182"/>
  <c r="BF182"/>
  <c r="T182"/>
  <c r="R182"/>
  <c r="P182"/>
  <c r="BI175"/>
  <c r="BH175"/>
  <c r="BG175"/>
  <c r="BF175"/>
  <c r="T175"/>
  <c r="R175"/>
  <c r="P175"/>
  <c r="BI169"/>
  <c r="BH169"/>
  <c r="BG169"/>
  <c r="BF169"/>
  <c r="T169"/>
  <c r="R169"/>
  <c r="P169"/>
  <c r="BI162"/>
  <c r="BH162"/>
  <c r="BG162"/>
  <c r="BF162"/>
  <c r="T162"/>
  <c r="R162"/>
  <c r="P162"/>
  <c r="BI155"/>
  <c r="BH155"/>
  <c r="BG155"/>
  <c r="BF155"/>
  <c r="T155"/>
  <c r="R155"/>
  <c r="P155"/>
  <c r="BI148"/>
  <c r="BH148"/>
  <c r="BG148"/>
  <c r="BF148"/>
  <c r="T148"/>
  <c r="R148"/>
  <c r="P148"/>
  <c r="BI142"/>
  <c r="BH142"/>
  <c r="BG142"/>
  <c r="BF142"/>
  <c r="T142"/>
  <c r="R142"/>
  <c r="P142"/>
  <c r="BI135"/>
  <c r="BH135"/>
  <c r="BG135"/>
  <c r="BF135"/>
  <c r="T135"/>
  <c r="R135"/>
  <c r="P135"/>
  <c r="BI129"/>
  <c r="BH129"/>
  <c r="BG129"/>
  <c r="BF129"/>
  <c r="T129"/>
  <c r="R129"/>
  <c r="P129"/>
  <c r="BI122"/>
  <c r="BH122"/>
  <c r="BG122"/>
  <c r="BF122"/>
  <c r="T122"/>
  <c r="R122"/>
  <c r="P122"/>
  <c r="BI117"/>
  <c r="BH117"/>
  <c r="BG117"/>
  <c r="BF117"/>
  <c r="T117"/>
  <c r="T116"/>
  <c r="R117"/>
  <c r="R116"/>
  <c r="P117"/>
  <c r="P116"/>
  <c r="BI113"/>
  <c r="BH113"/>
  <c r="BG113"/>
  <c r="BF113"/>
  <c r="T113"/>
  <c r="T112"/>
  <c r="R113"/>
  <c r="R112"/>
  <c r="P113"/>
  <c r="P112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56"/>
  <c r="E7"/>
  <c r="E50"/>
  <c i="3" r="J39"/>
  <c r="J38"/>
  <c i="1" r="AY57"/>
  <c i="3" r="J37"/>
  <c i="1" r="AX57"/>
  <c i="3" r="BI911"/>
  <c r="BH911"/>
  <c r="BG911"/>
  <c r="BF911"/>
  <c r="T911"/>
  <c r="R911"/>
  <c r="P911"/>
  <c r="BI908"/>
  <c r="BH908"/>
  <c r="BG908"/>
  <c r="BF908"/>
  <c r="T908"/>
  <c r="R908"/>
  <c r="P908"/>
  <c r="BI899"/>
  <c r="BH899"/>
  <c r="BG899"/>
  <c r="BF899"/>
  <c r="T899"/>
  <c r="R899"/>
  <c r="P899"/>
  <c r="BI890"/>
  <c r="BH890"/>
  <c r="BG890"/>
  <c r="BF890"/>
  <c r="T890"/>
  <c r="R890"/>
  <c r="P890"/>
  <c r="BI881"/>
  <c r="BH881"/>
  <c r="BG881"/>
  <c r="BF881"/>
  <c r="T881"/>
  <c r="R881"/>
  <c r="P881"/>
  <c r="BI872"/>
  <c r="BH872"/>
  <c r="BG872"/>
  <c r="BF872"/>
  <c r="T872"/>
  <c r="R872"/>
  <c r="P872"/>
  <c r="BI865"/>
  <c r="BH865"/>
  <c r="BG865"/>
  <c r="BF865"/>
  <c r="T865"/>
  <c r="R865"/>
  <c r="P865"/>
  <c r="BI859"/>
  <c r="BH859"/>
  <c r="BG859"/>
  <c r="BF859"/>
  <c r="T859"/>
  <c r="R859"/>
  <c r="P859"/>
  <c r="BI856"/>
  <c r="BH856"/>
  <c r="BG856"/>
  <c r="BF856"/>
  <c r="T856"/>
  <c r="R856"/>
  <c r="P856"/>
  <c r="BI850"/>
  <c r="BH850"/>
  <c r="BG850"/>
  <c r="BF850"/>
  <c r="T850"/>
  <c r="R850"/>
  <c r="P850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4"/>
  <c r="BH834"/>
  <c r="BG834"/>
  <c r="BF834"/>
  <c r="T834"/>
  <c r="R834"/>
  <c r="P834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8"/>
  <c r="BH818"/>
  <c r="BG818"/>
  <c r="BF818"/>
  <c r="T818"/>
  <c r="R818"/>
  <c r="P818"/>
  <c r="BI811"/>
  <c r="BH811"/>
  <c r="BG811"/>
  <c r="BF811"/>
  <c r="T811"/>
  <c r="R811"/>
  <c r="P811"/>
  <c r="BI804"/>
  <c r="BH804"/>
  <c r="BG804"/>
  <c r="BF804"/>
  <c r="T804"/>
  <c r="R804"/>
  <c r="P804"/>
  <c r="BI797"/>
  <c r="BH797"/>
  <c r="BG797"/>
  <c r="BF797"/>
  <c r="T797"/>
  <c r="R797"/>
  <c r="P797"/>
  <c r="BI790"/>
  <c r="BH790"/>
  <c r="BG790"/>
  <c r="BF790"/>
  <c r="T790"/>
  <c r="R790"/>
  <c r="P790"/>
  <c r="BI786"/>
  <c r="BH786"/>
  <c r="BG786"/>
  <c r="BF786"/>
  <c r="T786"/>
  <c r="R786"/>
  <c r="P786"/>
  <c r="BI783"/>
  <c r="BH783"/>
  <c r="BG783"/>
  <c r="BF783"/>
  <c r="T783"/>
  <c r="R783"/>
  <c r="P783"/>
  <c r="BI779"/>
  <c r="BH779"/>
  <c r="BG779"/>
  <c r="BF779"/>
  <c r="T779"/>
  <c r="R779"/>
  <c r="P779"/>
  <c r="BI772"/>
  <c r="BH772"/>
  <c r="BG772"/>
  <c r="BF772"/>
  <c r="T772"/>
  <c r="R772"/>
  <c r="P772"/>
  <c r="BI765"/>
  <c r="BH765"/>
  <c r="BG765"/>
  <c r="BF765"/>
  <c r="T765"/>
  <c r="R765"/>
  <c r="P765"/>
  <c r="BI758"/>
  <c r="BH758"/>
  <c r="BG758"/>
  <c r="BF758"/>
  <c r="T758"/>
  <c r="R758"/>
  <c r="P758"/>
  <c r="BI751"/>
  <c r="BH751"/>
  <c r="BG751"/>
  <c r="BF751"/>
  <c r="T751"/>
  <c r="R751"/>
  <c r="P751"/>
  <c r="BI747"/>
  <c r="BH747"/>
  <c r="BG747"/>
  <c r="BF747"/>
  <c r="T747"/>
  <c r="R747"/>
  <c r="P747"/>
  <c r="BI744"/>
  <c r="BH744"/>
  <c r="BG744"/>
  <c r="BF744"/>
  <c r="T744"/>
  <c r="R744"/>
  <c r="P744"/>
  <c r="BI739"/>
  <c r="BH739"/>
  <c r="BG739"/>
  <c r="BF739"/>
  <c r="T739"/>
  <c r="R739"/>
  <c r="P739"/>
  <c r="BI736"/>
  <c r="BH736"/>
  <c r="BG736"/>
  <c r="BF736"/>
  <c r="T736"/>
  <c r="R736"/>
  <c r="P736"/>
  <c r="BI731"/>
  <c r="BH731"/>
  <c r="BG731"/>
  <c r="BF731"/>
  <c r="T731"/>
  <c r="R731"/>
  <c r="P731"/>
  <c r="BI726"/>
  <c r="BH726"/>
  <c r="BG726"/>
  <c r="BF726"/>
  <c r="T726"/>
  <c r="R726"/>
  <c r="P726"/>
  <c r="BI717"/>
  <c r="BH717"/>
  <c r="BG717"/>
  <c r="BF717"/>
  <c r="T717"/>
  <c r="R717"/>
  <c r="P717"/>
  <c r="BI710"/>
  <c r="BH710"/>
  <c r="BG710"/>
  <c r="BF710"/>
  <c r="T710"/>
  <c r="R710"/>
  <c r="P710"/>
  <c r="BI706"/>
  <c r="BH706"/>
  <c r="BG706"/>
  <c r="BF706"/>
  <c r="T706"/>
  <c r="R706"/>
  <c r="P706"/>
  <c r="BI700"/>
  <c r="BH700"/>
  <c r="BG700"/>
  <c r="BF700"/>
  <c r="T700"/>
  <c r="R700"/>
  <c r="P700"/>
  <c r="BI689"/>
  <c r="BH689"/>
  <c r="BG689"/>
  <c r="BF689"/>
  <c r="T689"/>
  <c r="R689"/>
  <c r="P689"/>
  <c r="BI685"/>
  <c r="BH685"/>
  <c r="BG685"/>
  <c r="BF685"/>
  <c r="T685"/>
  <c r="R685"/>
  <c r="P685"/>
  <c r="BI682"/>
  <c r="BH682"/>
  <c r="BG682"/>
  <c r="BF682"/>
  <c r="T682"/>
  <c r="R682"/>
  <c r="P682"/>
  <c r="BI676"/>
  <c r="BH676"/>
  <c r="BG676"/>
  <c r="BF676"/>
  <c r="T676"/>
  <c r="R676"/>
  <c r="P676"/>
  <c r="BI670"/>
  <c r="BH670"/>
  <c r="BG670"/>
  <c r="BF670"/>
  <c r="T670"/>
  <c r="R670"/>
  <c r="P670"/>
  <c r="BI666"/>
  <c r="BH666"/>
  <c r="BG666"/>
  <c r="BF666"/>
  <c r="T666"/>
  <c r="R666"/>
  <c r="P666"/>
  <c r="BI663"/>
  <c r="BH663"/>
  <c r="BG663"/>
  <c r="BF663"/>
  <c r="T663"/>
  <c r="R663"/>
  <c r="P663"/>
  <c r="BI658"/>
  <c r="BH658"/>
  <c r="BG658"/>
  <c r="BF658"/>
  <c r="T658"/>
  <c r="R658"/>
  <c r="P658"/>
  <c r="BI652"/>
  <c r="BH652"/>
  <c r="BG652"/>
  <c r="BF652"/>
  <c r="T652"/>
  <c r="R652"/>
  <c r="P652"/>
  <c r="BI647"/>
  <c r="BH647"/>
  <c r="BG647"/>
  <c r="BF647"/>
  <c r="T647"/>
  <c r="R647"/>
  <c r="P647"/>
  <c r="BI639"/>
  <c r="BH639"/>
  <c r="BG639"/>
  <c r="BF639"/>
  <c r="T639"/>
  <c r="R639"/>
  <c r="P639"/>
  <c r="BI634"/>
  <c r="BH634"/>
  <c r="BG634"/>
  <c r="BF634"/>
  <c r="T634"/>
  <c r="R634"/>
  <c r="P634"/>
  <c r="BI628"/>
  <c r="BH628"/>
  <c r="BG628"/>
  <c r="BF628"/>
  <c r="T628"/>
  <c r="R628"/>
  <c r="P628"/>
  <c r="BI618"/>
  <c r="BH618"/>
  <c r="BG618"/>
  <c r="BF618"/>
  <c r="T618"/>
  <c r="R618"/>
  <c r="P618"/>
  <c r="BI614"/>
  <c r="BH614"/>
  <c r="BG614"/>
  <c r="BF614"/>
  <c r="T614"/>
  <c r="R614"/>
  <c r="P614"/>
  <c r="BI611"/>
  <c r="BH611"/>
  <c r="BG611"/>
  <c r="BF611"/>
  <c r="T611"/>
  <c r="R611"/>
  <c r="P611"/>
  <c r="BI606"/>
  <c r="BH606"/>
  <c r="BG606"/>
  <c r="BF606"/>
  <c r="T606"/>
  <c r="R606"/>
  <c r="P606"/>
  <c r="BI601"/>
  <c r="BH601"/>
  <c r="BG601"/>
  <c r="BF601"/>
  <c r="T601"/>
  <c r="R601"/>
  <c r="P601"/>
  <c r="BI594"/>
  <c r="BH594"/>
  <c r="BG594"/>
  <c r="BF594"/>
  <c r="T594"/>
  <c r="R594"/>
  <c r="P594"/>
  <c r="BI589"/>
  <c r="BH589"/>
  <c r="BG589"/>
  <c r="BF589"/>
  <c r="T589"/>
  <c r="R589"/>
  <c r="P589"/>
  <c r="BI578"/>
  <c r="BH578"/>
  <c r="BG578"/>
  <c r="BF578"/>
  <c r="T578"/>
  <c r="R578"/>
  <c r="P578"/>
  <c r="BI576"/>
  <c r="BH576"/>
  <c r="BG576"/>
  <c r="BF576"/>
  <c r="T576"/>
  <c r="R576"/>
  <c r="P576"/>
  <c r="BI573"/>
  <c r="BH573"/>
  <c r="BG573"/>
  <c r="BF573"/>
  <c r="T573"/>
  <c r="R573"/>
  <c r="P573"/>
  <c r="BI571"/>
  <c r="BH571"/>
  <c r="BG571"/>
  <c r="BF571"/>
  <c r="T571"/>
  <c r="R571"/>
  <c r="P571"/>
  <c r="BI568"/>
  <c r="BH568"/>
  <c r="BG568"/>
  <c r="BF568"/>
  <c r="T568"/>
  <c r="R568"/>
  <c r="P568"/>
  <c r="BI566"/>
  <c r="BH566"/>
  <c r="BG566"/>
  <c r="BF566"/>
  <c r="T566"/>
  <c r="R566"/>
  <c r="P566"/>
  <c r="BI563"/>
  <c r="BH563"/>
  <c r="BG563"/>
  <c r="BF563"/>
  <c r="T563"/>
  <c r="R563"/>
  <c r="P563"/>
  <c r="BI558"/>
  <c r="BH558"/>
  <c r="BG558"/>
  <c r="BF558"/>
  <c r="T558"/>
  <c r="R558"/>
  <c r="P558"/>
  <c r="BI552"/>
  <c r="BH552"/>
  <c r="BG552"/>
  <c r="BF552"/>
  <c r="T552"/>
  <c r="R552"/>
  <c r="P552"/>
  <c r="BI547"/>
  <c r="BH547"/>
  <c r="BG547"/>
  <c r="BF547"/>
  <c r="T547"/>
  <c r="R547"/>
  <c r="P547"/>
  <c r="BI542"/>
  <c r="BH542"/>
  <c r="BG542"/>
  <c r="BF542"/>
  <c r="T542"/>
  <c r="R542"/>
  <c r="P542"/>
  <c r="BI537"/>
  <c r="BH537"/>
  <c r="BG537"/>
  <c r="BF537"/>
  <c r="T537"/>
  <c r="R537"/>
  <c r="P537"/>
  <c r="BI530"/>
  <c r="BH530"/>
  <c r="BG530"/>
  <c r="BF530"/>
  <c r="T530"/>
  <c r="R530"/>
  <c r="P530"/>
  <c r="BI523"/>
  <c r="BH523"/>
  <c r="BG523"/>
  <c r="BF523"/>
  <c r="T523"/>
  <c r="R523"/>
  <c r="P523"/>
  <c r="BI515"/>
  <c r="BH515"/>
  <c r="BG515"/>
  <c r="BF515"/>
  <c r="T515"/>
  <c r="R515"/>
  <c r="P515"/>
  <c r="BI511"/>
  <c r="BH511"/>
  <c r="BG511"/>
  <c r="BF511"/>
  <c r="T511"/>
  <c r="R511"/>
  <c r="P511"/>
  <c r="BI509"/>
  <c r="BH509"/>
  <c r="BG509"/>
  <c r="BF509"/>
  <c r="T509"/>
  <c r="R509"/>
  <c r="P509"/>
  <c r="BI502"/>
  <c r="BH502"/>
  <c r="BG502"/>
  <c r="BF502"/>
  <c r="T502"/>
  <c r="R502"/>
  <c r="P502"/>
  <c r="BI496"/>
  <c r="BH496"/>
  <c r="BG496"/>
  <c r="BF496"/>
  <c r="T496"/>
  <c r="R496"/>
  <c r="P496"/>
  <c r="BI490"/>
  <c r="BH490"/>
  <c r="BG490"/>
  <c r="BF490"/>
  <c r="T490"/>
  <c r="R490"/>
  <c r="P490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58"/>
  <c r="BH458"/>
  <c r="BG458"/>
  <c r="BF458"/>
  <c r="T458"/>
  <c r="R458"/>
  <c r="P458"/>
  <c r="BI452"/>
  <c r="BH452"/>
  <c r="BG452"/>
  <c r="BF452"/>
  <c r="T452"/>
  <c r="R452"/>
  <c r="P452"/>
  <c r="BI446"/>
  <c r="BH446"/>
  <c r="BG446"/>
  <c r="BF446"/>
  <c r="T446"/>
  <c r="R446"/>
  <c r="P446"/>
  <c r="BI442"/>
  <c r="BH442"/>
  <c r="BG442"/>
  <c r="BF442"/>
  <c r="T442"/>
  <c r="R442"/>
  <c r="P442"/>
  <c r="BI440"/>
  <c r="BH440"/>
  <c r="BG440"/>
  <c r="BF440"/>
  <c r="T440"/>
  <c r="R440"/>
  <c r="P440"/>
  <c r="BI437"/>
  <c r="BH437"/>
  <c r="BG437"/>
  <c r="BF437"/>
  <c r="T437"/>
  <c r="R437"/>
  <c r="P437"/>
  <c r="BI431"/>
  <c r="BH431"/>
  <c r="BG431"/>
  <c r="BF431"/>
  <c r="T431"/>
  <c r="R431"/>
  <c r="P431"/>
  <c r="BI427"/>
  <c r="BH427"/>
  <c r="BG427"/>
  <c r="BF427"/>
  <c r="T427"/>
  <c r="R427"/>
  <c r="P427"/>
  <c r="BI419"/>
  <c r="BH419"/>
  <c r="BG419"/>
  <c r="BF419"/>
  <c r="T419"/>
  <c r="R419"/>
  <c r="P419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402"/>
  <c r="BH402"/>
  <c r="BG402"/>
  <c r="BF402"/>
  <c r="T402"/>
  <c r="R402"/>
  <c r="P402"/>
  <c r="BI393"/>
  <c r="BH393"/>
  <c r="BG393"/>
  <c r="BF393"/>
  <c r="T393"/>
  <c r="R393"/>
  <c r="P393"/>
  <c r="BI388"/>
  <c r="BH388"/>
  <c r="BG388"/>
  <c r="BF388"/>
  <c r="T388"/>
  <c r="R388"/>
  <c r="P388"/>
  <c r="BI383"/>
  <c r="BH383"/>
  <c r="BG383"/>
  <c r="BF383"/>
  <c r="T383"/>
  <c r="R383"/>
  <c r="P383"/>
  <c r="BI374"/>
  <c r="BH374"/>
  <c r="BG374"/>
  <c r="BF374"/>
  <c r="T374"/>
  <c r="R374"/>
  <c r="P374"/>
  <c r="BI367"/>
  <c r="BH367"/>
  <c r="BG367"/>
  <c r="BF367"/>
  <c r="T367"/>
  <c r="R367"/>
  <c r="P367"/>
  <c r="BI362"/>
  <c r="BH362"/>
  <c r="BG362"/>
  <c r="BF362"/>
  <c r="T362"/>
  <c r="T361"/>
  <c r="R362"/>
  <c r="R361"/>
  <c r="P362"/>
  <c r="P361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31"/>
  <c r="BH331"/>
  <c r="BG331"/>
  <c r="BF331"/>
  <c r="T331"/>
  <c r="R331"/>
  <c r="P331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5"/>
  <c r="BH315"/>
  <c r="BG315"/>
  <c r="BF315"/>
  <c r="T315"/>
  <c r="R315"/>
  <c r="P315"/>
  <c r="BI308"/>
  <c r="BH308"/>
  <c r="BG308"/>
  <c r="BF308"/>
  <c r="T308"/>
  <c r="R308"/>
  <c r="P308"/>
  <c r="BI301"/>
  <c r="BH301"/>
  <c r="BG301"/>
  <c r="BF301"/>
  <c r="T301"/>
  <c r="R301"/>
  <c r="P301"/>
  <c r="BI293"/>
  <c r="BH293"/>
  <c r="BG293"/>
  <c r="BF293"/>
  <c r="T293"/>
  <c r="R293"/>
  <c r="P293"/>
  <c r="BI285"/>
  <c r="BH285"/>
  <c r="BG285"/>
  <c r="BF285"/>
  <c r="T285"/>
  <c r="R285"/>
  <c r="P285"/>
  <c r="BI278"/>
  <c r="BH278"/>
  <c r="BG278"/>
  <c r="BF278"/>
  <c r="T278"/>
  <c r="R278"/>
  <c r="P278"/>
  <c r="BI271"/>
  <c r="BH271"/>
  <c r="BG271"/>
  <c r="BF271"/>
  <c r="T271"/>
  <c r="R271"/>
  <c r="P271"/>
  <c r="BI264"/>
  <c r="BH264"/>
  <c r="BG264"/>
  <c r="BF264"/>
  <c r="T264"/>
  <c r="R264"/>
  <c r="P264"/>
  <c r="BI256"/>
  <c r="BH256"/>
  <c r="BG256"/>
  <c r="BF256"/>
  <c r="T256"/>
  <c r="R256"/>
  <c r="P256"/>
  <c r="BI249"/>
  <c r="BH249"/>
  <c r="BG249"/>
  <c r="BF249"/>
  <c r="T249"/>
  <c r="R249"/>
  <c r="P249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05"/>
  <c r="BH205"/>
  <c r="BG205"/>
  <c r="BF205"/>
  <c r="T205"/>
  <c r="R205"/>
  <c r="P205"/>
  <c r="BI198"/>
  <c r="BH198"/>
  <c r="BG198"/>
  <c r="BF198"/>
  <c r="T198"/>
  <c r="R198"/>
  <c r="P198"/>
  <c r="BI191"/>
  <c r="BH191"/>
  <c r="BG191"/>
  <c r="BF191"/>
  <c r="T191"/>
  <c r="R191"/>
  <c r="P191"/>
  <c r="BI184"/>
  <c r="BH184"/>
  <c r="BG184"/>
  <c r="BF184"/>
  <c r="T184"/>
  <c r="R184"/>
  <c r="P184"/>
  <c r="BI177"/>
  <c r="BH177"/>
  <c r="BG177"/>
  <c r="BF177"/>
  <c r="T177"/>
  <c r="R177"/>
  <c r="P177"/>
  <c r="BI170"/>
  <c r="BH170"/>
  <c r="BG170"/>
  <c r="BF170"/>
  <c r="T170"/>
  <c r="R170"/>
  <c r="P170"/>
  <c r="BI159"/>
  <c r="BH159"/>
  <c r="BG159"/>
  <c r="BF159"/>
  <c r="T159"/>
  <c r="R159"/>
  <c r="P159"/>
  <c r="BI151"/>
  <c r="BH151"/>
  <c r="BG151"/>
  <c r="BF151"/>
  <c r="T151"/>
  <c r="R151"/>
  <c r="P151"/>
  <c r="BI142"/>
  <c r="BH142"/>
  <c r="BG142"/>
  <c r="BF142"/>
  <c r="T142"/>
  <c r="R142"/>
  <c r="P142"/>
  <c r="BI135"/>
  <c r="BH135"/>
  <c r="BG135"/>
  <c r="BF135"/>
  <c r="T135"/>
  <c r="R135"/>
  <c r="P135"/>
  <c r="BI126"/>
  <c r="BH126"/>
  <c r="BG126"/>
  <c r="BF126"/>
  <c r="T126"/>
  <c r="R126"/>
  <c r="P126"/>
  <c r="BI117"/>
  <c r="BH117"/>
  <c r="BG117"/>
  <c r="BF117"/>
  <c r="T117"/>
  <c r="R117"/>
  <c r="P117"/>
  <c r="BI109"/>
  <c r="BH109"/>
  <c r="BG109"/>
  <c r="BF109"/>
  <c r="T109"/>
  <c r="T108"/>
  <c r="R109"/>
  <c r="R108"/>
  <c r="P109"/>
  <c r="P108"/>
  <c r="J103"/>
  <c r="J102"/>
  <c r="F102"/>
  <c r="F100"/>
  <c r="E98"/>
  <c r="J59"/>
  <c r="J58"/>
  <c r="F58"/>
  <c r="F56"/>
  <c r="E54"/>
  <c r="J20"/>
  <c r="E20"/>
  <c r="F103"/>
  <c r="J19"/>
  <c r="J14"/>
  <c r="J56"/>
  <c r="E7"/>
  <c r="E94"/>
  <c i="2" r="J39"/>
  <c r="J38"/>
  <c i="1" r="AY56"/>
  <c i="2" r="J37"/>
  <c i="1" r="AX56"/>
  <c i="2" r="BI142"/>
  <c r="BH142"/>
  <c r="BG142"/>
  <c r="BF142"/>
  <c r="T142"/>
  <c r="T141"/>
  <c r="R142"/>
  <c r="R141"/>
  <c r="P142"/>
  <c r="P141"/>
  <c r="BI138"/>
  <c r="BH138"/>
  <c r="BG138"/>
  <c r="BF138"/>
  <c r="T138"/>
  <c r="R138"/>
  <c r="P138"/>
  <c r="BI135"/>
  <c r="BH135"/>
  <c r="BG135"/>
  <c r="BF135"/>
  <c r="T135"/>
  <c r="R135"/>
  <c r="P135"/>
  <c r="BI128"/>
  <c r="BH128"/>
  <c r="BG128"/>
  <c r="BF128"/>
  <c r="T128"/>
  <c r="R128"/>
  <c r="P128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56"/>
  <c r="E7"/>
  <c r="E78"/>
  <c i="1" r="L50"/>
  <c r="AM50"/>
  <c r="AM49"/>
  <c r="L49"/>
  <c r="AM47"/>
  <c r="L47"/>
  <c r="L45"/>
  <c r="L44"/>
  <c i="10" r="BK140"/>
  <c r="J120"/>
  <c i="2" r="BK135"/>
  <c i="3" r="J628"/>
  <c r="J249"/>
  <c r="J765"/>
  <c r="J409"/>
  <c r="BK818"/>
  <c r="J509"/>
  <c r="BK177"/>
  <c i="4" r="BK240"/>
  <c r="BK243"/>
  <c i="6" r="BK409"/>
  <c r="BK387"/>
  <c r="BK452"/>
  <c r="J366"/>
  <c r="J409"/>
  <c r="J580"/>
  <c r="J234"/>
  <c i="8" r="BK98"/>
  <c i="9" r="BK102"/>
  <c i="10" r="J140"/>
  <c i="3" r="J264"/>
  <c r="BK881"/>
  <c r="J308"/>
  <c r="BK731"/>
  <c r="BK126"/>
  <c r="J242"/>
  <c r="BK362"/>
  <c i="4" r="J169"/>
  <c r="J247"/>
  <c i="5" r="J163"/>
  <c r="BK105"/>
  <c i="6" r="J341"/>
  <c r="J312"/>
  <c r="BK214"/>
  <c r="BK271"/>
  <c r="BK291"/>
  <c i="9" r="BK138"/>
  <c i="2" r="BK121"/>
  <c i="3" r="J614"/>
  <c r="J811"/>
  <c r="J271"/>
  <c i="9" r="J102"/>
  <c i="10" r="BK128"/>
  <c r="BK102"/>
  <c r="BK124"/>
  <c r="J124"/>
  <c i="2" r="J142"/>
  <c i="3" r="J751"/>
  <c r="BK315"/>
  <c r="BK530"/>
  <c r="BK908"/>
  <c r="BK502"/>
  <c r="BK840"/>
  <c r="J523"/>
  <c i="4" r="BK117"/>
  <c r="J113"/>
  <c i="5" r="BK149"/>
  <c r="J182"/>
  <c i="6" r="J139"/>
  <c r="BK402"/>
  <c r="BK380"/>
  <c r="J577"/>
  <c r="BK459"/>
  <c r="BK466"/>
  <c i="7" r="BK106"/>
  <c i="8" r="J110"/>
  <c i="9" r="J114"/>
  <c i="2" r="BK138"/>
  <c i="3" r="J542"/>
  <c r="BK406"/>
  <c r="J772"/>
  <c r="J293"/>
  <c r="BK828"/>
  <c r="BK191"/>
  <c r="J568"/>
  <c i="4" r="J201"/>
  <c r="BK169"/>
  <c i="5" r="J99"/>
  <c i="6" r="BK577"/>
  <c r="BK405"/>
  <c r="BK231"/>
  <c r="BK163"/>
  <c r="J546"/>
  <c r="BK148"/>
  <c i="9" r="J122"/>
  <c i="3" r="BK758"/>
  <c r="BK437"/>
  <c r="BK589"/>
  <c r="J346"/>
  <c r="BK689"/>
  <c r="BK285"/>
  <c r="BK331"/>
  <c r="BK383"/>
  <c i="4" r="BK142"/>
  <c r="BK148"/>
  <c i="5" r="J93"/>
  <c r="BK143"/>
  <c i="6" r="J180"/>
  <c r="J391"/>
  <c r="J248"/>
  <c i="9" r="BK104"/>
  <c i="10" r="BK126"/>
  <c i="2" r="J121"/>
  <c i="3" r="BK710"/>
  <c r="J515"/>
  <c r="BK790"/>
  <c r="J285"/>
  <c r="BK351"/>
  <c r="BK747"/>
  <c r="J786"/>
  <c r="BK264"/>
  <c r="BK658"/>
  <c r="BK458"/>
  <c i="4" r="J107"/>
  <c i="6" r="BK567"/>
  <c r="BK346"/>
  <c r="BK533"/>
  <c r="BK526"/>
  <c r="BK484"/>
  <c i="7" r="BK110"/>
  <c i="8" r="J100"/>
  <c i="9" r="BK106"/>
  <c i="2" r="J111"/>
  <c i="3" r="J388"/>
  <c r="BK566"/>
  <c r="J797"/>
  <c r="BK205"/>
  <c r="J480"/>
  <c r="J783"/>
  <c r="BK547"/>
  <c i="4" r="BK214"/>
  <c i="5" r="J186"/>
  <c r="BK115"/>
  <c r="J156"/>
  <c i="6" r="J526"/>
  <c r="BK445"/>
  <c r="J405"/>
  <c r="BK326"/>
  <c r="J398"/>
  <c i="8" r="BK110"/>
  <c i="9" r="BK124"/>
  <c i="3" r="J689"/>
  <c r="J237"/>
  <c r="J458"/>
  <c r="BK628"/>
  <c r="J170"/>
  <c i="9" r="J140"/>
  <c i="10" r="J104"/>
  <c r="BK96"/>
  <c r="BK136"/>
  <c r="BK120"/>
  <c r="BK104"/>
  <c i="2" r="J128"/>
  <c i="3" r="J606"/>
  <c r="BK470"/>
  <c r="J670"/>
  <c r="BK237"/>
  <c r="BK779"/>
  <c r="J256"/>
  <c r="BK409"/>
  <c i="4" r="J221"/>
  <c r="BK107"/>
  <c i="5" r="BK137"/>
  <c r="BK108"/>
  <c i="6" r="BK496"/>
  <c r="J305"/>
  <c r="BK130"/>
  <c r="J241"/>
  <c r="J192"/>
  <c r="J402"/>
  <c i="7" r="J110"/>
  <c i="9" r="BK142"/>
  <c r="J136"/>
  <c i="3" r="J351"/>
  <c r="BK511"/>
  <c r="BK911"/>
  <c r="BK480"/>
  <c r="BK751"/>
  <c r="J226"/>
  <c r="BK700"/>
  <c i="4" r="BK247"/>
  <c r="BK201"/>
  <c i="5" r="BK156"/>
  <c r="J105"/>
  <c i="6" r="J626"/>
  <c r="J572"/>
  <c r="J584"/>
  <c r="BK281"/>
  <c r="BK359"/>
  <c i="9" r="J110"/>
  <c r="BK98"/>
  <c i="3" r="J663"/>
  <c r="BK890"/>
  <c r="BK249"/>
  <c r="BK652"/>
  <c r="J135"/>
  <c r="J840"/>
  <c r="J537"/>
  <c i="4" r="BK227"/>
  <c r="J188"/>
  <c i="5" r="J108"/>
  <c i="6" r="BK575"/>
  <c r="BK502"/>
  <c r="BK335"/>
  <c r="J185"/>
  <c i="7" r="J101"/>
  <c i="9" r="J142"/>
  <c r="J124"/>
  <c i="10" r="BK132"/>
  <c r="J96"/>
  <c i="3" r="BK467"/>
  <c r="BK226"/>
  <c r="J191"/>
  <c r="BK606"/>
  <c r="J850"/>
  <c r="BK393"/>
  <c r="J356"/>
  <c i="4" r="J240"/>
  <c i="6" r="J508"/>
  <c r="BK490"/>
  <c r="J158"/>
  <c r="BK305"/>
  <c r="J335"/>
  <c i="7" r="BK96"/>
  <c i="9" r="J128"/>
  <c r="BK132"/>
  <c i="3" r="BK739"/>
  <c r="J470"/>
  <c r="J779"/>
  <c r="BK367"/>
  <c r="BK670"/>
  <c r="BK834"/>
  <c r="J908"/>
  <c r="J639"/>
  <c i="4" r="J95"/>
  <c r="J101"/>
  <c i="5" r="BK186"/>
  <c i="6" r="J602"/>
  <c r="BK437"/>
  <c r="BK478"/>
  <c r="BK561"/>
  <c r="BK519"/>
  <c r="J540"/>
  <c i="7" r="BK98"/>
  <c i="8" r="J104"/>
  <c i="9" r="J100"/>
  <c i="3" r="J573"/>
  <c r="BK170"/>
  <c r="J321"/>
  <c r="BK515"/>
  <c i="8" r="BK104"/>
  <c i="10" r="J134"/>
  <c r="J98"/>
  <c r="J100"/>
  <c r="BK130"/>
  <c r="J108"/>
  <c r="J128"/>
  <c i="3" r="BK278"/>
  <c r="BK388"/>
  <c r="BK856"/>
  <c r="J315"/>
  <c r="J710"/>
  <c r="J367"/>
  <c r="BK811"/>
  <c r="J452"/>
  <c i="4" r="BK155"/>
  <c r="BK95"/>
  <c i="5" r="J170"/>
  <c r="J131"/>
  <c i="6" r="J496"/>
  <c r="J632"/>
  <c r="J170"/>
  <c r="J173"/>
  <c r="BK170"/>
  <c r="J326"/>
  <c i="9" r="J98"/>
  <c r="BK96"/>
  <c i="3" r="J843"/>
  <c r="BK452"/>
  <c r="J652"/>
  <c r="J846"/>
  <c r="J419"/>
  <c r="J601"/>
  <c r="BK797"/>
  <c r="J490"/>
  <c i="4" r="J129"/>
  <c r="BK175"/>
  <c i="6" r="BK522"/>
  <c r="J380"/>
  <c r="BK288"/>
  <c r="J346"/>
  <c r="J387"/>
  <c i="9" r="J130"/>
  <c r="BK130"/>
  <c i="3" r="J911"/>
  <c r="BK509"/>
  <c r="J220"/>
  <c r="BK336"/>
  <c r="BK804"/>
  <c r="J552"/>
  <c r="BK496"/>
  <c r="BK772"/>
  <c i="4" r="BK182"/>
  <c i="5" r="BK182"/>
  <c r="BK112"/>
  <c i="6" r="J359"/>
  <c r="J330"/>
  <c r="J522"/>
  <c r="BK320"/>
  <c r="J484"/>
  <c r="J271"/>
  <c i="7" r="BK101"/>
  <c i="8" r="BK102"/>
  <c r="J108"/>
  <c i="9" r="J108"/>
  <c i="10" r="J118"/>
  <c i="2" r="BK105"/>
  <c i="3" r="BK571"/>
  <c r="BK135"/>
  <c r="J402"/>
  <c r="J790"/>
  <c i="4" r="BK188"/>
  <c r="J182"/>
  <c i="6" r="BK123"/>
  <c r="BK192"/>
  <c r="J445"/>
  <c r="BK608"/>
  <c r="J133"/>
  <c r="J148"/>
  <c r="BK419"/>
  <c i="8" r="BK112"/>
  <c i="9" r="BK116"/>
  <c i="3" r="J611"/>
  <c r="J184"/>
  <c r="J483"/>
  <c r="J666"/>
  <c r="J117"/>
  <c r="BK744"/>
  <c r="J126"/>
  <c i="5" r="J115"/>
  <c r="BK110"/>
  <c i="6" r="J231"/>
  <c r="J320"/>
  <c r="BK590"/>
  <c r="BK142"/>
  <c r="BK472"/>
  <c i="7" r="J98"/>
  <c i="9" r="BK128"/>
  <c i="2" r="J99"/>
  <c i="3" r="BK308"/>
  <c r="BK537"/>
  <c r="BK783"/>
  <c r="J331"/>
  <c i="10" r="J136"/>
  <c r="BK112"/>
  <c r="J110"/>
  <c i="3" r="J685"/>
  <c r="J205"/>
  <c r="BK142"/>
  <c r="J383"/>
  <c r="J406"/>
  <c r="J758"/>
  <c r="BK159"/>
  <c r="BK647"/>
  <c r="BK184"/>
  <c i="4" r="J243"/>
  <c i="5" r="J143"/>
  <c i="6" r="BK261"/>
  <c r="BK572"/>
  <c r="J514"/>
  <c r="BK540"/>
  <c r="BK295"/>
  <c r="J353"/>
  <c r="J502"/>
  <c i="9" r="BK100"/>
  <c i="3" r="J214"/>
  <c r="BK232"/>
  <c r="J589"/>
  <c r="J828"/>
  <c r="J431"/>
  <c r="BK611"/>
  <c i="4" r="J162"/>
  <c r="J135"/>
  <c i="5" r="J112"/>
  <c i="6" r="BK514"/>
  <c r="J123"/>
  <c r="J102"/>
  <c r="J490"/>
  <c r="BK323"/>
  <c i="9" r="J138"/>
  <c i="2" r="BK128"/>
  <c i="3" r="BK413"/>
  <c r="J744"/>
  <c r="BK427"/>
  <c r="BK419"/>
  <c r="BK663"/>
  <c i="4" r="BK162"/>
  <c i="5" r="J177"/>
  <c r="J179"/>
  <c i="6" r="J478"/>
  <c r="J419"/>
  <c r="J214"/>
  <c r="J291"/>
  <c r="BK224"/>
  <c r="J567"/>
  <c r="BK330"/>
  <c i="8" r="J102"/>
  <c r="J98"/>
  <c i="9" r="J126"/>
  <c i="10" r="BK98"/>
  <c r="J102"/>
  <c i="3" r="BK341"/>
  <c r="J362"/>
  <c r="J511"/>
  <c r="J865"/>
  <c r="J486"/>
  <c r="BK706"/>
  <c r="J530"/>
  <c r="BK109"/>
  <c i="4" r="J234"/>
  <c i="5" r="F39"/>
  <c i="3" r="J818"/>
  <c r="BK214"/>
  <c r="BK446"/>
  <c r="BK846"/>
  <c r="J413"/>
  <c r="J658"/>
  <c r="J578"/>
  <c i="4" r="BK129"/>
  <c r="BK135"/>
  <c i="5" r="BK93"/>
  <c r="J149"/>
  <c i="6" r="J466"/>
  <c r="J274"/>
  <c r="BK241"/>
  <c r="BK254"/>
  <c r="BK173"/>
  <c r="J205"/>
  <c i="9" r="BK140"/>
  <c r="J112"/>
  <c i="2" r="BK111"/>
  <c i="3" r="BK490"/>
  <c r="BK639"/>
  <c r="BK899"/>
  <c i="9" r="BK136"/>
  <c i="10" r="J130"/>
  <c r="J106"/>
  <c r="BK108"/>
  <c r="BK118"/>
  <c i="2" r="BK93"/>
  <c i="3" r="BK402"/>
  <c r="J563"/>
  <c r="BK242"/>
  <c r="J464"/>
  <c r="BK843"/>
  <c r="BK682"/>
  <c r="BK256"/>
  <c r="J634"/>
  <c i="4" r="BK195"/>
  <c r="J214"/>
  <c i="5" r="BK179"/>
  <c i="6" r="J437"/>
  <c r="BK366"/>
  <c r="BK205"/>
  <c r="BK353"/>
  <c r="J552"/>
  <c r="BK312"/>
  <c i="7" r="J96"/>
  <c i="9" r="BK122"/>
  <c r="BK134"/>
  <c i="2" r="J105"/>
  <c i="3" r="J676"/>
  <c r="BK576"/>
  <c r="BK872"/>
  <c r="BK374"/>
  <c r="BK483"/>
  <c r="BK765"/>
  <c r="BK346"/>
  <c i="4" r="BK122"/>
  <c i="5" r="BK125"/>
  <c i="6" r="BK197"/>
  <c r="BK102"/>
  <c r="BK391"/>
  <c r="BK508"/>
  <c r="BK185"/>
  <c i="9" r="BK120"/>
  <c r="BK126"/>
  <c i="2" r="J93"/>
  <c i="3" r="BK327"/>
  <c r="J502"/>
  <c r="J804"/>
  <c r="J278"/>
  <c r="J571"/>
  <c r="J717"/>
  <c r="J324"/>
  <c i="4" r="BK113"/>
  <c i="5" r="J152"/>
  <c r="BK152"/>
  <c i="6" r="J163"/>
  <c r="BK614"/>
  <c r="J374"/>
  <c i="9" r="J116"/>
  <c i="3" r="J36"/>
  <c i="10" r="J116"/>
  <c i="3" r="J856"/>
  <c r="J446"/>
  <c r="J547"/>
  <c r="BK859"/>
  <c r="BK685"/>
  <c r="J440"/>
  <c r="J467"/>
  <c r="J736"/>
  <c r="BK618"/>
  <c r="J198"/>
  <c i="4" r="J142"/>
  <c i="6" r="BK584"/>
  <c r="BK116"/>
  <c r="BK626"/>
  <c r="BK158"/>
  <c r="BK341"/>
  <c r="J295"/>
  <c i="7" r="J94"/>
  <c i="9" r="J96"/>
  <c i="1" r="AS61"/>
  <c i="3" r="J301"/>
  <c r="BK552"/>
  <c r="J336"/>
  <c r="J437"/>
  <c r="J834"/>
  <c r="BK442"/>
  <c i="4" r="J175"/>
  <c r="J195"/>
  <c i="6" r="BK546"/>
  <c r="BK398"/>
  <c r="BK555"/>
  <c r="J561"/>
  <c r="BK632"/>
  <c r="BK429"/>
  <c i="8" r="BK108"/>
  <c i="9" r="BK112"/>
  <c r="J120"/>
  <c i="2" r="BK99"/>
  <c i="3" r="BK523"/>
  <c r="BK717"/>
  <c r="BK271"/>
  <c i="9" r="J118"/>
  <c i="10" r="BK106"/>
  <c r="J126"/>
  <c r="BK122"/>
  <c r="J112"/>
  <c i="2" r="BK115"/>
  <c i="3" r="J558"/>
  <c r="J881"/>
  <c r="J747"/>
  <c r="J442"/>
  <c r="BK563"/>
  <c r="J872"/>
  <c r="BK558"/>
  <c i="4" r="J117"/>
  <c r="J155"/>
  <c i="5" r="BK177"/>
  <c i="6" r="BK620"/>
  <c r="J596"/>
  <c r="J153"/>
  <c r="J459"/>
  <c r="J620"/>
  <c r="BK374"/>
  <c r="J261"/>
  <c i="8" r="BK100"/>
  <c i="9" r="BK108"/>
  <c i="2" r="J135"/>
  <c i="3" r="BK578"/>
  <c r="BK825"/>
  <c r="BK356"/>
  <c r="BK676"/>
  <c r="BK736"/>
  <c r="J859"/>
  <c r="BK431"/>
  <c i="5" r="BK170"/>
  <c r="J125"/>
  <c i="6" r="J452"/>
  <c r="BK180"/>
  <c r="J519"/>
  <c r="BK302"/>
  <c i="7" r="J36"/>
  <c i="3" r="BK440"/>
  <c r="BK726"/>
  <c r="BK850"/>
  <c r="J726"/>
  <c r="J109"/>
  <c r="BK594"/>
  <c r="J177"/>
  <c i="4" r="J148"/>
  <c i="6" r="J590"/>
  <c r="J288"/>
  <c r="J429"/>
  <c r="J472"/>
  <c r="BK109"/>
  <c r="J109"/>
  <c i="7" r="J106"/>
  <c i="8" r="J106"/>
  <c i="9" r="J132"/>
  <c i="10" r="J132"/>
  <c r="BK116"/>
  <c r="BK110"/>
  <c i="2" r="J115"/>
  <c i="3" r="J618"/>
  <c r="BK822"/>
  <c r="BK614"/>
  <c r="BK301"/>
  <c r="J706"/>
  <c r="BK198"/>
  <c r="BK865"/>
  <c r="BK573"/>
  <c i="4" r="J208"/>
  <c r="BK234"/>
  <c i="6" r="J254"/>
  <c r="J323"/>
  <c r="J116"/>
  <c r="J224"/>
  <c r="J197"/>
  <c r="J281"/>
  <c i="8" r="J96"/>
  <c i="9" r="BK118"/>
  <c i="3" r="J899"/>
  <c r="BK568"/>
  <c r="J647"/>
  <c r="J700"/>
  <c r="BK220"/>
  <c r="J474"/>
  <c r="J374"/>
  <c r="J731"/>
  <c r="BK486"/>
  <c r="BK321"/>
  <c i="4" r="BK221"/>
  <c i="5" r="BK163"/>
  <c r="BK119"/>
  <c i="6" r="BK580"/>
  <c r="BK248"/>
  <c r="J142"/>
  <c r="BK139"/>
  <c r="J608"/>
  <c i="7" r="BK94"/>
  <c i="8" r="BK106"/>
  <c i="9" r="J106"/>
  <c i="3" r="J825"/>
  <c r="J393"/>
  <c r="J159"/>
  <c r="J427"/>
  <c i="9" r="J134"/>
  <c r="J104"/>
  <c i="10" r="BK138"/>
  <c r="J122"/>
  <c r="BK134"/>
  <c r="J138"/>
  <c r="J114"/>
  <c r="BK100"/>
  <c i="3" r="BK786"/>
  <c r="J496"/>
  <c r="BK634"/>
  <c r="BK601"/>
  <c r="J142"/>
  <c r="J594"/>
  <c r="BK151"/>
  <c r="BK474"/>
  <c r="J739"/>
  <c r="J341"/>
  <c i="4" r="BK208"/>
  <c i="5" r="J110"/>
  <c r="J137"/>
  <c i="6" r="J533"/>
  <c r="BK268"/>
  <c r="J268"/>
  <c r="J555"/>
  <c r="BK596"/>
  <c r="J130"/>
  <c i="8" r="J112"/>
  <c i="9" r="BK114"/>
  <c i="2" r="BK142"/>
  <c i="3" r="J327"/>
  <c r="J682"/>
  <c r="J151"/>
  <c r="J566"/>
  <c r="J890"/>
  <c r="BK324"/>
  <c r="BK293"/>
  <c i="4" r="J122"/>
  <c i="5" r="J119"/>
  <c r="BK99"/>
  <c i="6" r="BK274"/>
  <c r="J302"/>
  <c r="BK153"/>
  <c r="BK234"/>
  <c r="J614"/>
  <c i="8" r="BK96"/>
  <c i="10" r="BK114"/>
  <c i="2" r="J138"/>
  <c i="3" r="J576"/>
  <c r="BK666"/>
  <c r="BK117"/>
  <c r="BK542"/>
  <c r="J822"/>
  <c r="J232"/>
  <c r="BK464"/>
  <c i="4" r="BK101"/>
  <c r="J227"/>
  <c i="5" r="BK131"/>
  <c i="6" r="BK602"/>
  <c r="J575"/>
  <c r="BK133"/>
  <c r="BK552"/>
  <c i="9" r="BK110"/>
  <c i="2" l="1" r="P92"/>
  <c r="T92"/>
  <c r="T127"/>
  <c r="P114"/>
  <c r="R92"/>
  <c r="R127"/>
  <c i="3" r="T116"/>
  <c r="R320"/>
  <c r="R412"/>
  <c r="T430"/>
  <c r="T473"/>
  <c r="T514"/>
  <c r="BK669"/>
  <c r="J669"/>
  <c r="J79"/>
  <c r="T669"/>
  <c r="P750"/>
  <c r="R750"/>
  <c r="P871"/>
  <c i="4" r="P94"/>
  <c r="P93"/>
  <c r="R94"/>
  <c r="R93"/>
  <c i="5" r="BK92"/>
  <c r="T118"/>
  <c i="6" r="P101"/>
  <c r="R223"/>
  <c r="BK294"/>
  <c r="J294"/>
  <c r="J70"/>
  <c r="T319"/>
  <c r="BK408"/>
  <c r="J408"/>
  <c r="J75"/>
  <c r="T525"/>
  <c i="7" r="T93"/>
  <c r="T92"/>
  <c r="T91"/>
  <c i="3" r="BK231"/>
  <c r="J231"/>
  <c r="J67"/>
  <c r="T320"/>
  <c r="BK412"/>
  <c r="J412"/>
  <c r="J72"/>
  <c r="R445"/>
  <c r="R473"/>
  <c r="R514"/>
  <c r="P688"/>
  <c r="BK789"/>
  <c r="J789"/>
  <c r="J82"/>
  <c r="R871"/>
  <c i="4" r="T121"/>
  <c r="T120"/>
  <c i="5" r="T92"/>
  <c r="T155"/>
  <c i="6" r="BK223"/>
  <c r="J223"/>
  <c r="J68"/>
  <c r="R253"/>
  <c r="BK319"/>
  <c r="J319"/>
  <c r="J71"/>
  <c r="R345"/>
  <c r="P525"/>
  <c r="P583"/>
  <c i="7" r="R93"/>
  <c r="R92"/>
  <c r="R91"/>
  <c i="8" r="R95"/>
  <c r="R94"/>
  <c r="R93"/>
  <c i="9" r="P95"/>
  <c r="P94"/>
  <c r="P93"/>
  <c i="1" r="AU64"/>
  <c i="2" r="BK92"/>
  <c r="T114"/>
  <c i="3" r="BK116"/>
  <c r="P231"/>
  <c r="P320"/>
  <c r="BK366"/>
  <c r="BK430"/>
  <c r="J430"/>
  <c r="J73"/>
  <c r="T445"/>
  <c r="P514"/>
  <c r="P617"/>
  <c r="T688"/>
  <c r="T789"/>
  <c r="T871"/>
  <c i="4" r="BK121"/>
  <c r="J121"/>
  <c r="J69"/>
  <c i="5" r="R92"/>
  <c r="BK155"/>
  <c r="J155"/>
  <c r="J67"/>
  <c i="6" r="BK253"/>
  <c r="J253"/>
  <c r="J69"/>
  <c r="T294"/>
  <c r="P345"/>
  <c r="R408"/>
  <c r="R583"/>
  <c i="8" r="P95"/>
  <c r="P94"/>
  <c r="P93"/>
  <c i="1" r="AU63"/>
  <c i="9" r="R95"/>
  <c r="R94"/>
  <c r="R93"/>
  <c i="10" r="R95"/>
  <c r="R94"/>
  <c r="R93"/>
  <c i="2" r="BK127"/>
  <c r="J127"/>
  <c r="J67"/>
  <c i="3" r="R116"/>
  <c r="BK320"/>
  <c r="J320"/>
  <c r="J68"/>
  <c r="P366"/>
  <c r="P412"/>
  <c r="BK445"/>
  <c r="J445"/>
  <c r="J74"/>
  <c r="P473"/>
  <c r="P489"/>
  <c r="R489"/>
  <c r="BK617"/>
  <c r="J617"/>
  <c r="J78"/>
  <c r="R688"/>
  <c r="R789"/>
  <c r="BK871"/>
  <c r="J871"/>
  <c r="J84"/>
  <c i="4" r="P121"/>
  <c r="P120"/>
  <c r="P92"/>
  <c i="1" r="AU58"/>
  <c i="5" r="P92"/>
  <c r="R118"/>
  <c i="6" r="R101"/>
  <c r="P223"/>
  <c r="T253"/>
  <c r="R319"/>
  <c r="P408"/>
  <c r="T583"/>
  <c i="7" r="BK93"/>
  <c r="J93"/>
  <c r="J65"/>
  <c i="8" r="BK95"/>
  <c r="J95"/>
  <c r="J69"/>
  <c i="9" r="T95"/>
  <c r="T94"/>
  <c r="T93"/>
  <c i="10" r="P95"/>
  <c r="P94"/>
  <c r="P93"/>
  <c i="1" r="AU65"/>
  <c i="2" r="BK114"/>
  <c r="J114"/>
  <c r="J66"/>
  <c r="P127"/>
  <c i="3" r="T231"/>
  <c r="R366"/>
  <c r="T412"/>
  <c r="R430"/>
  <c r="BK473"/>
  <c r="J473"/>
  <c r="J75"/>
  <c r="BK489"/>
  <c r="J489"/>
  <c r="J76"/>
  <c r="T489"/>
  <c r="T617"/>
  <c r="BK688"/>
  <c r="J688"/>
  <c r="J80"/>
  <c r="P789"/>
  <c r="P849"/>
  <c r="T849"/>
  <c i="4" r="BK94"/>
  <c r="J94"/>
  <c r="J65"/>
  <c r="T94"/>
  <c r="T93"/>
  <c i="5" r="P118"/>
  <c r="R155"/>
  <c i="6" r="T101"/>
  <c r="T100"/>
  <c r="T223"/>
  <c r="P294"/>
  <c r="P319"/>
  <c r="T345"/>
  <c r="BK525"/>
  <c r="J525"/>
  <c r="J76"/>
  <c r="BK583"/>
  <c r="J583"/>
  <c r="J77"/>
  <c i="7" r="P93"/>
  <c r="P92"/>
  <c r="P91"/>
  <c i="1" r="AU62"/>
  <c i="9" r="BK95"/>
  <c r="J95"/>
  <c r="J69"/>
  <c i="10" r="BK95"/>
  <c r="J95"/>
  <c r="J69"/>
  <c i="2" r="R114"/>
  <c i="3" r="P116"/>
  <c r="P107"/>
  <c r="R231"/>
  <c r="T366"/>
  <c r="P430"/>
  <c r="P445"/>
  <c r="BK514"/>
  <c r="J514"/>
  <c r="J77"/>
  <c r="R617"/>
  <c r="P669"/>
  <c r="R669"/>
  <c r="BK750"/>
  <c r="J750"/>
  <c r="J81"/>
  <c r="T750"/>
  <c r="BK849"/>
  <c r="J849"/>
  <c r="J83"/>
  <c r="R849"/>
  <c i="4" r="R121"/>
  <c r="R120"/>
  <c r="R92"/>
  <c i="5" r="BK118"/>
  <c r="J118"/>
  <c r="J66"/>
  <c r="P155"/>
  <c i="6" r="BK101"/>
  <c r="J101"/>
  <c r="J65"/>
  <c r="P253"/>
  <c r="R294"/>
  <c r="BK345"/>
  <c r="J345"/>
  <c r="J74"/>
  <c r="T408"/>
  <c r="R525"/>
  <c i="8" r="T95"/>
  <c r="T94"/>
  <c r="T93"/>
  <c i="10" r="T95"/>
  <c r="T94"/>
  <c r="T93"/>
  <c i="3" r="BK361"/>
  <c r="J361"/>
  <c r="J69"/>
  <c i="4" r="BK112"/>
  <c r="J112"/>
  <c r="J66"/>
  <c i="6" r="BK204"/>
  <c r="J204"/>
  <c r="J67"/>
  <c i="7" r="BK105"/>
  <c r="J105"/>
  <c r="J68"/>
  <c i="6" r="BK340"/>
  <c r="J340"/>
  <c r="J72"/>
  <c r="BK196"/>
  <c r="J196"/>
  <c r="J66"/>
  <c i="2" r="BK141"/>
  <c r="J141"/>
  <c r="J68"/>
  <c i="3" r="BK108"/>
  <c r="J108"/>
  <c r="J65"/>
  <c i="5" r="BK185"/>
  <c r="J185"/>
  <c r="J68"/>
  <c i="7" r="BK109"/>
  <c r="J109"/>
  <c r="J69"/>
  <c i="4" r="BK116"/>
  <c r="J116"/>
  <c r="J67"/>
  <c r="BK246"/>
  <c r="J246"/>
  <c r="J70"/>
  <c i="7" r="BK100"/>
  <c r="J100"/>
  <c r="J66"/>
  <c i="10" r="BE134"/>
  <c r="J62"/>
  <c r="J87"/>
  <c r="BE108"/>
  <c r="BE126"/>
  <c r="BE130"/>
  <c r="BE96"/>
  <c r="BE136"/>
  <c r="BE138"/>
  <c r="E52"/>
  <c r="J63"/>
  <c r="F63"/>
  <c r="BE110"/>
  <c r="BE112"/>
  <c r="BE132"/>
  <c i="9" r="BK94"/>
  <c r="J94"/>
  <c r="J68"/>
  <c i="10" r="F62"/>
  <c r="BE98"/>
  <c r="BE114"/>
  <c r="BE116"/>
  <c r="BE118"/>
  <c r="BE128"/>
  <c r="BE100"/>
  <c r="BE102"/>
  <c r="BE104"/>
  <c r="BE106"/>
  <c r="BE120"/>
  <c r="BE122"/>
  <c r="BE124"/>
  <c r="BE140"/>
  <c i="9" r="J90"/>
  <c r="BE130"/>
  <c r="BE132"/>
  <c r="BE134"/>
  <c i="8" r="BK94"/>
  <c r="J94"/>
  <c r="J68"/>
  <c i="9" r="F62"/>
  <c r="BE104"/>
  <c r="BE106"/>
  <c r="BE108"/>
  <c r="BE110"/>
  <c r="BE112"/>
  <c r="BE114"/>
  <c r="BE136"/>
  <c r="BE138"/>
  <c r="J62"/>
  <c r="BE116"/>
  <c r="BE142"/>
  <c r="J60"/>
  <c r="E52"/>
  <c r="BE98"/>
  <c r="BE124"/>
  <c r="BE126"/>
  <c r="BE128"/>
  <c r="F63"/>
  <c r="BE96"/>
  <c r="BE100"/>
  <c r="BE102"/>
  <c r="BE140"/>
  <c r="BE118"/>
  <c r="BE120"/>
  <c r="BE122"/>
  <c i="8" r="F62"/>
  <c r="F90"/>
  <c r="E79"/>
  <c r="J90"/>
  <c r="BE96"/>
  <c i="7" r="BK92"/>
  <c i="8" r="BE104"/>
  <c r="BE110"/>
  <c r="J60"/>
  <c r="J89"/>
  <c r="BE102"/>
  <c r="BE112"/>
  <c r="BE106"/>
  <c r="BE98"/>
  <c r="BE100"/>
  <c r="BE108"/>
  <c i="7" r="E50"/>
  <c r="F59"/>
  <c r="BE106"/>
  <c r="BE94"/>
  <c r="BE96"/>
  <c i="6" r="BK100"/>
  <c r="J100"/>
  <c r="J64"/>
  <c i="7" r="J56"/>
  <c r="BE110"/>
  <c i="1" r="AW62"/>
  <c i="6" r="BK344"/>
  <c r="J344"/>
  <c r="J73"/>
  <c i="7" r="BE98"/>
  <c r="BE101"/>
  <c i="6" r="BE173"/>
  <c r="BE180"/>
  <c r="BE185"/>
  <c r="BE268"/>
  <c r="BE274"/>
  <c r="BE409"/>
  <c r="BE561"/>
  <c r="BE572"/>
  <c r="BE577"/>
  <c r="BE602"/>
  <c r="E50"/>
  <c r="BE116"/>
  <c r="BE123"/>
  <c r="BE130"/>
  <c r="BE133"/>
  <c r="BE139"/>
  <c r="BE142"/>
  <c r="BE248"/>
  <c r="BE254"/>
  <c r="BE335"/>
  <c r="BE341"/>
  <c r="BE514"/>
  <c r="BE522"/>
  <c r="BE546"/>
  <c r="F59"/>
  <c r="BE102"/>
  <c r="BE109"/>
  <c r="BE158"/>
  <c r="BE271"/>
  <c r="BE281"/>
  <c r="BE366"/>
  <c r="BE391"/>
  <c r="BE437"/>
  <c r="BE445"/>
  <c r="BE452"/>
  <c r="BE459"/>
  <c r="BE580"/>
  <c r="BE626"/>
  <c i="5" r="J92"/>
  <c r="J65"/>
  <c i="6" r="BE197"/>
  <c r="BE224"/>
  <c r="BE320"/>
  <c r="BE323"/>
  <c r="BE326"/>
  <c r="BE330"/>
  <c r="BE387"/>
  <c r="BE419"/>
  <c r="BE526"/>
  <c r="BE555"/>
  <c r="BE567"/>
  <c r="BE596"/>
  <c r="BE632"/>
  <c r="BE231"/>
  <c r="BE234"/>
  <c r="BE241"/>
  <c r="BE295"/>
  <c r="BE302"/>
  <c r="BE305"/>
  <c r="BE374"/>
  <c r="BE478"/>
  <c r="BE484"/>
  <c r="BE496"/>
  <c r="BE533"/>
  <c r="BE552"/>
  <c r="J93"/>
  <c r="BE261"/>
  <c r="BE312"/>
  <c r="BE346"/>
  <c r="BE353"/>
  <c r="BE359"/>
  <c r="BE380"/>
  <c r="BE429"/>
  <c r="BE466"/>
  <c r="BE472"/>
  <c r="BE502"/>
  <c r="BE508"/>
  <c r="BE590"/>
  <c r="BE608"/>
  <c r="BE620"/>
  <c r="BE148"/>
  <c r="BE153"/>
  <c r="BE163"/>
  <c r="BE170"/>
  <c r="BE192"/>
  <c r="BE205"/>
  <c r="BE214"/>
  <c r="BE288"/>
  <c r="BE291"/>
  <c r="BE398"/>
  <c r="BE402"/>
  <c r="BE405"/>
  <c r="BE490"/>
  <c r="BE519"/>
  <c r="BE540"/>
  <c r="BE575"/>
  <c r="BE584"/>
  <c r="BE614"/>
  <c i="5" r="BE179"/>
  <c r="J56"/>
  <c r="F87"/>
  <c r="BE137"/>
  <c r="BE152"/>
  <c r="BE170"/>
  <c r="E50"/>
  <c r="BE115"/>
  <c r="BE119"/>
  <c r="BE156"/>
  <c r="BE163"/>
  <c i="4" r="BK120"/>
  <c r="J120"/>
  <c r="J68"/>
  <c i="5" r="BE93"/>
  <c r="BE110"/>
  <c r="BE177"/>
  <c r="BE182"/>
  <c i="4" r="BK93"/>
  <c r="J93"/>
  <c r="J64"/>
  <c i="5" r="BE105"/>
  <c r="BE108"/>
  <c r="BE143"/>
  <c r="BE186"/>
  <c r="BE99"/>
  <c r="BE112"/>
  <c r="BE125"/>
  <c r="BE131"/>
  <c r="BE149"/>
  <c i="1" r="BD59"/>
  <c i="3" r="J366"/>
  <c r="J71"/>
  <c i="4" r="E80"/>
  <c r="BE113"/>
  <c r="BE148"/>
  <c r="BE155"/>
  <c r="BE208"/>
  <c r="BE214"/>
  <c r="BE221"/>
  <c r="F59"/>
  <c r="BE195"/>
  <c r="BE201"/>
  <c r="BE227"/>
  <c r="BE117"/>
  <c r="BE122"/>
  <c r="BE162"/>
  <c r="BE240"/>
  <c r="J86"/>
  <c r="BE95"/>
  <c r="BE142"/>
  <c r="BE182"/>
  <c r="BE188"/>
  <c r="BE234"/>
  <c r="BE101"/>
  <c r="BE107"/>
  <c r="BE129"/>
  <c r="BE135"/>
  <c r="BE247"/>
  <c i="3" r="J116"/>
  <c r="J66"/>
  <c i="4" r="BE169"/>
  <c r="BE175"/>
  <c r="BE243"/>
  <c i="3" r="BE249"/>
  <c r="BE278"/>
  <c r="BE285"/>
  <c r="BE351"/>
  <c r="BE440"/>
  <c r="BE446"/>
  <c r="BE483"/>
  <c r="BE515"/>
  <c r="BE542"/>
  <c r="BE563"/>
  <c r="BE571"/>
  <c r="BE576"/>
  <c r="BE606"/>
  <c r="BE628"/>
  <c r="BE652"/>
  <c r="BE779"/>
  <c r="BE786"/>
  <c r="BE828"/>
  <c r="F59"/>
  <c r="BE117"/>
  <c r="BE126"/>
  <c r="BE151"/>
  <c r="BE170"/>
  <c r="BE184"/>
  <c r="BE226"/>
  <c r="BE321"/>
  <c r="BE362"/>
  <c r="BE388"/>
  <c r="BE464"/>
  <c r="BE490"/>
  <c r="BE566"/>
  <c r="BE568"/>
  <c r="BE594"/>
  <c r="BE611"/>
  <c r="BE676"/>
  <c r="BE700"/>
  <c r="BE717"/>
  <c r="BE731"/>
  <c r="BE747"/>
  <c r="BE751"/>
  <c r="BE765"/>
  <c r="BE783"/>
  <c r="BE825"/>
  <c r="E50"/>
  <c r="BE142"/>
  <c r="BE191"/>
  <c r="BE220"/>
  <c r="BE315"/>
  <c r="BE327"/>
  <c r="BE331"/>
  <c r="BE367"/>
  <c r="BE437"/>
  <c r="BE452"/>
  <c r="BE470"/>
  <c r="BE496"/>
  <c r="BE573"/>
  <c r="BE589"/>
  <c r="BE601"/>
  <c r="BE685"/>
  <c r="BE706"/>
  <c r="BE726"/>
  <c r="BE739"/>
  <c r="BE772"/>
  <c r="BE790"/>
  <c r="BE890"/>
  <c r="BE899"/>
  <c r="J100"/>
  <c r="BE159"/>
  <c r="BE177"/>
  <c r="BE205"/>
  <c r="BE214"/>
  <c r="BE341"/>
  <c r="BE374"/>
  <c r="BE406"/>
  <c r="BE458"/>
  <c r="BE523"/>
  <c r="BE547"/>
  <c r="BE639"/>
  <c r="BE647"/>
  <c r="BE689"/>
  <c r="BE710"/>
  <c r="BE744"/>
  <c r="BE758"/>
  <c r="BE811"/>
  <c r="BE818"/>
  <c r="BE843"/>
  <c r="BE865"/>
  <c r="BE872"/>
  <c i="2" r="J92"/>
  <c r="J65"/>
  <c i="3" r="BE109"/>
  <c r="BE135"/>
  <c r="BE237"/>
  <c r="BE264"/>
  <c r="BE293"/>
  <c r="BE308"/>
  <c r="BE356"/>
  <c r="BE393"/>
  <c r="BE402"/>
  <c r="BE409"/>
  <c r="BE413"/>
  <c r="BE419"/>
  <c r="BE474"/>
  <c r="BE480"/>
  <c r="BE509"/>
  <c r="BE530"/>
  <c r="BE558"/>
  <c r="BE578"/>
  <c r="BE614"/>
  <c r="BE663"/>
  <c r="BE797"/>
  <c r="BE804"/>
  <c r="BE822"/>
  <c r="BE840"/>
  <c r="BE850"/>
  <c r="BE856"/>
  <c r="BE859"/>
  <c r="BE911"/>
  <c r="BE198"/>
  <c r="BE232"/>
  <c r="BE242"/>
  <c r="BE256"/>
  <c r="BE271"/>
  <c r="BE301"/>
  <c r="BE324"/>
  <c r="BE336"/>
  <c r="BE346"/>
  <c r="BE383"/>
  <c r="BE427"/>
  <c r="BE431"/>
  <c r="BE442"/>
  <c r="BE467"/>
  <c r="BE486"/>
  <c r="BE502"/>
  <c r="BE511"/>
  <c r="BE537"/>
  <c r="BE552"/>
  <c r="BE618"/>
  <c r="BE634"/>
  <c r="BE658"/>
  <c r="BE666"/>
  <c r="BE670"/>
  <c r="BE682"/>
  <c r="BE736"/>
  <c r="BE834"/>
  <c r="BE846"/>
  <c r="BE881"/>
  <c r="BE908"/>
  <c i="1" r="AW57"/>
  <c i="2" r="J84"/>
  <c r="BE93"/>
  <c r="BE99"/>
  <c r="BE105"/>
  <c r="BE135"/>
  <c r="BE111"/>
  <c r="BE115"/>
  <c r="BE138"/>
  <c r="BE128"/>
  <c r="E50"/>
  <c r="F59"/>
  <c r="BE142"/>
  <c r="BE121"/>
  <c i="3" r="F39"/>
  <c i="1" r="BD57"/>
  <c i="5" r="F38"/>
  <c i="1" r="BC59"/>
  <c i="3" r="F36"/>
  <c i="1" r="BA57"/>
  <c i="4" r="F38"/>
  <c i="1" r="BC58"/>
  <c i="2" r="F39"/>
  <c i="1" r="BD56"/>
  <c i="7" r="F39"/>
  <c i="1" r="BD62"/>
  <c i="8" r="F40"/>
  <c i="1" r="BC63"/>
  <c i="9" r="F38"/>
  <c i="1" r="BA64"/>
  <c i="9" r="F41"/>
  <c i="1" r="BD64"/>
  <c i="7" r="F37"/>
  <c i="1" r="BB62"/>
  <c i="9" r="F39"/>
  <c i="1" r="BB64"/>
  <c i="6" r="F38"/>
  <c i="1" r="BC60"/>
  <c i="2" r="J36"/>
  <c i="1" r="AW56"/>
  <c i="2" r="F38"/>
  <c i="1" r="BC56"/>
  <c i="5" r="F37"/>
  <c i="1" r="BB59"/>
  <c i="10" r="F39"/>
  <c i="1" r="BB65"/>
  <c i="7" r="F36"/>
  <c i="1" r="BA62"/>
  <c i="8" r="F41"/>
  <c i="1" r="BD63"/>
  <c i="8" r="F38"/>
  <c i="1" r="BA63"/>
  <c i="9" r="J38"/>
  <c i="1" r="AW64"/>
  <c r="AS55"/>
  <c r="AS54"/>
  <c i="3" r="F37"/>
  <c i="1" r="BB57"/>
  <c i="10" r="J38"/>
  <c i="1" r="AW65"/>
  <c i="6" r="F39"/>
  <c i="1" r="BD60"/>
  <c i="7" r="F38"/>
  <c i="1" r="BC62"/>
  <c i="9" r="F40"/>
  <c i="1" r="BC64"/>
  <c i="10" r="F38"/>
  <c i="1" r="BA65"/>
  <c i="4" r="F36"/>
  <c i="1" r="BA58"/>
  <c i="5" r="F36"/>
  <c i="1" r="BA59"/>
  <c i="10" r="F40"/>
  <c i="1" r="BC65"/>
  <c i="6" r="J36"/>
  <c i="1" r="AW60"/>
  <c i="8" r="F39"/>
  <c i="1" r="BB63"/>
  <c i="2" r="F36"/>
  <c i="1" r="BA56"/>
  <c i="4" r="F37"/>
  <c i="1" r="BB58"/>
  <c i="5" r="J36"/>
  <c i="1" r="AW59"/>
  <c i="4" r="J36"/>
  <c i="1" r="AW58"/>
  <c i="3" r="F38"/>
  <c i="1" r="BC57"/>
  <c i="4" r="F39"/>
  <c i="1" r="BD58"/>
  <c i="6" r="F37"/>
  <c i="1" r="BB60"/>
  <c i="8" r="J38"/>
  <c i="1" r="AW63"/>
  <c i="10" r="F41"/>
  <c i="1" r="BD65"/>
  <c i="2" r="F37"/>
  <c i="1" r="BB56"/>
  <c i="6" r="F36"/>
  <c i="1" r="BA60"/>
  <c i="3" l="1" r="R107"/>
  <c i="2" r="BK91"/>
  <c r="BK90"/>
  <c r="J90"/>
  <c i="5" r="R91"/>
  <c r="R90"/>
  <c i="3" r="BK365"/>
  <c r="J365"/>
  <c r="J70"/>
  <c i="5" r="T91"/>
  <c r="T90"/>
  <c i="3" r="BK107"/>
  <c r="J107"/>
  <c r="J64"/>
  <c i="6" r="R344"/>
  <c i="5" r="P91"/>
  <c r="P90"/>
  <c i="1" r="AU59"/>
  <c i="3" r="T107"/>
  <c r="T365"/>
  <c i="6" r="T344"/>
  <c r="T99"/>
  <c r="R100"/>
  <c r="R99"/>
  <c i="3" r="P365"/>
  <c r="P106"/>
  <c i="1" r="AU57"/>
  <c i="4" r="T92"/>
  <c i="2" r="P91"/>
  <c r="P90"/>
  <c i="1" r="AU56"/>
  <c i="3" r="R365"/>
  <c i="6" r="P100"/>
  <c r="P99"/>
  <c i="1" r="AU60"/>
  <c i="6" r="P344"/>
  <c i="5" r="BK91"/>
  <c r="BK90"/>
  <c r="J90"/>
  <c i="2" r="R91"/>
  <c r="R90"/>
  <c r="T91"/>
  <c r="T90"/>
  <c i="7" r="BK104"/>
  <c r="J104"/>
  <c r="J67"/>
  <c i="10" r="BK94"/>
  <c r="J94"/>
  <c r="J68"/>
  <c i="9" r="BK93"/>
  <c r="J93"/>
  <c r="J67"/>
  <c i="8" r="BK93"/>
  <c r="J93"/>
  <c i="7" r="J92"/>
  <c r="J64"/>
  <c i="6" r="BK99"/>
  <c r="J99"/>
  <c r="J63"/>
  <c i="4" r="BK92"/>
  <c r="J92"/>
  <c r="J63"/>
  <c i="2" r="J32"/>
  <c i="1" r="AG56"/>
  <c i="2" r="J35"/>
  <c i="1" r="AV56"/>
  <c r="AT56"/>
  <c r="AN56"/>
  <c r="BA61"/>
  <c r="AW61"/>
  <c i="5" r="J35"/>
  <c i="1" r="AV59"/>
  <c r="AT59"/>
  <c r="BB61"/>
  <c r="AX61"/>
  <c i="5" r="J32"/>
  <c i="1" r="AG59"/>
  <c i="4" r="J35"/>
  <c i="1" r="AV58"/>
  <c r="AT58"/>
  <c i="8" r="J34"/>
  <c i="1" r="AG63"/>
  <c i="10" r="J37"/>
  <c i="1" r="AV65"/>
  <c r="AT65"/>
  <c i="4" r="F35"/>
  <c i="1" r="AZ58"/>
  <c i="7" r="F35"/>
  <c i="1" r="AZ62"/>
  <c r="AU61"/>
  <c i="3" r="J35"/>
  <c i="1" r="AV57"/>
  <c r="AT57"/>
  <c r="BC61"/>
  <c r="AY61"/>
  <c i="6" r="J35"/>
  <c i="1" r="AV60"/>
  <c r="AT60"/>
  <c i="7" r="J35"/>
  <c i="1" r="AV62"/>
  <c r="AT62"/>
  <c i="3" r="F35"/>
  <c i="1" r="AZ57"/>
  <c i="8" r="J37"/>
  <c i="1" r="AV63"/>
  <c r="AT63"/>
  <c i="8" r="F37"/>
  <c i="1" r="AZ63"/>
  <c r="BD61"/>
  <c i="2" r="F35"/>
  <c i="1" r="AZ56"/>
  <c i="9" r="J37"/>
  <c i="1" r="AV64"/>
  <c r="AT64"/>
  <c i="6" r="F35"/>
  <c i="1" r="AZ60"/>
  <c i="10" r="F37"/>
  <c i="1" r="AZ65"/>
  <c i="9" r="F37"/>
  <c i="1" r="AZ64"/>
  <c i="5" r="F35"/>
  <c i="1" r="AZ59"/>
  <c i="3" l="1" r="T106"/>
  <c r="R106"/>
  <c i="2" r="J91"/>
  <c r="J64"/>
  <c r="J63"/>
  <c i="10" r="BK93"/>
  <c r="J93"/>
  <c r="J67"/>
  <c i="5" r="J63"/>
  <c i="3" r="BK106"/>
  <c r="J106"/>
  <c r="J63"/>
  <c i="5" r="J91"/>
  <c r="J64"/>
  <c i="7" r="BK91"/>
  <c r="J91"/>
  <c r="J63"/>
  <c i="1" r="AN63"/>
  <c i="8" r="J67"/>
  <c r="J43"/>
  <c i="5" r="J41"/>
  <c i="2" r="J41"/>
  <c i="1" r="AN59"/>
  <c r="AU55"/>
  <c r="AU54"/>
  <c i="6" r="J32"/>
  <c i="1" r="AG60"/>
  <c r="AN60"/>
  <c r="BA55"/>
  <c r="AW55"/>
  <c r="BD55"/>
  <c r="BD54"/>
  <c r="W33"/>
  <c r="BC55"/>
  <c r="AY55"/>
  <c r="AZ61"/>
  <c r="AV61"/>
  <c r="AT61"/>
  <c r="BB55"/>
  <c r="AX55"/>
  <c i="4" r="J32"/>
  <c i="1" r="AG58"/>
  <c i="9" r="J34"/>
  <c i="1" r="AG64"/>
  <c r="AN64"/>
  <c i="9" l="1" r="J43"/>
  <c i="6" r="J41"/>
  <c i="4" r="J41"/>
  <c i="1" r="AN58"/>
  <c i="10" r="J34"/>
  <c i="1" r="AG65"/>
  <c r="BA54"/>
  <c r="W30"/>
  <c r="BC54"/>
  <c r="W32"/>
  <c i="7" r="J32"/>
  <c i="1" r="AG62"/>
  <c r="AN62"/>
  <c r="AZ55"/>
  <c r="AV55"/>
  <c r="AT55"/>
  <c i="3" r="J32"/>
  <c i="1" r="AG57"/>
  <c r="AN57"/>
  <c r="BB54"/>
  <c r="AX54"/>
  <c i="7" l="1" r="J41"/>
  <c i="3" r="J41"/>
  <c i="10" r="J43"/>
  <c i="1" r="AN65"/>
  <c r="AG61"/>
  <c r="W31"/>
  <c r="AZ54"/>
  <c r="W29"/>
  <c r="AW54"/>
  <c r="AK30"/>
  <c r="AY54"/>
  <c l="1" r="AN61"/>
  <c r="AV54"/>
  <c r="AK29"/>
  <c r="AG55"/>
  <c r="AG54"/>
  <c r="AK26"/>
  <c l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<sst xmlns="http://schemas.openxmlformats.org/spreadsheetml/2006/main">
  <si>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</si>
  <si>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</si>
  <si>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</si>
  <si>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</si>
  <si>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</si>
  <si>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{cdb982c8-a02b-4df4-9c72-5938eaeb1e23}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</si>
  <si>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</si>
  <si>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</si>
  <si>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</si>
  <si>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</si>
  <si>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</si>
  <si>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</si>
  <si>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</si>
  <si>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</si>
  <si>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</si>
  <si>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</si>
  <si>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</si>
  <si>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budovy č.p.7699 v areálu Nemocnice ve FM pro umístění školícího centra</t>
  </si>
  <si>
    <t>KSO:</t>
  </si>
  <si>
    <t/>
  </si>
  <si>
    <t>CC-CZ:</t>
  </si>
  <si>
    <t>Místo:</t>
  </si>
  <si>
    <t xml:space="preserve"> </t>
  </si>
  <si>
    <t>Datum:</t>
  </si>
  <si>
    <t>20. 2. 2023</t>
  </si>
  <si>
    <t>Zadavatel:</t>
  </si>
  <si>
    <t>IČ:</t>
  </si>
  <si>
    <t>Nemocnice ve Frýdku-Místku,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</si>
  <si>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</si>
  <si>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</si>
  <si>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</si>
  <si>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</si>
  <si>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</si>
  <si>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</si>
  <si>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</si>
  <si>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</si>
  <si>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</si>
  <si>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</si>
  <si>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</si>
  <si>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</si>
  <si>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</si>
  <si>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</si>
  <si>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</si>
  <si>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</si>
  <si>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</si>
  <si>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</si>
  <si>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</si>
  <si>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</si>
  <si>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</si>
  <si>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</si>
  <si>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</si>
  <si>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</si>
  <si>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</si>
  <si>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</si>
  <si>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</si>
  <si>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</si>
  <si>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</si>
  <si>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</si>
  <si>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</si>
  <si>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</si>
  <si>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</si>
  <si>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</si>
  <si>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</si>
  <si>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</si>
  <si>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</si>
  <si>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</si>
  <si>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</si>
  <si>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</si>
  <si>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</si>
  <si>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</si>
  <si>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</si>
  <si>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</si>
  <si>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</si>
  <si>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</si>
  <si>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</si>
  <si>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</si>
  <si>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I</t>
  </si>
  <si>
    <t>I.Etapa</t>
  </si>
  <si>
    <t>STA</t>
  </si>
  <si>
    <t>1</t>
  </si>
  <si>
    <t>{b364d655-5117-435f-96a4-092a58babe01}</t>
  </si>
  <si>
    <t>2</t>
  </si>
  <si>
    <t>/</t>
  </si>
  <si>
    <t>000</t>
  </si>
  <si>
    <t>Vedlejší a ostatní náklady</t>
  </si>
  <si>
    <t>Soupis</t>
  </si>
  <si>
    <t>{c1bff897-a5b0-4f19-8618-40f207a498f8}</t>
  </si>
  <si>
    <t>001</t>
  </si>
  <si>
    <t>Stavební část</t>
  </si>
  <si>
    <t>{b2eff32f-621c-4c05-8919-8e8b58e642b1}</t>
  </si>
  <si>
    <t>002</t>
  </si>
  <si>
    <t>Větrání</t>
  </si>
  <si>
    <t>{e27fa6b2-00df-475f-9ffe-81d31e09d9b6}</t>
  </si>
  <si>
    <t>003</t>
  </si>
  <si>
    <t>Vytápění</t>
  </si>
  <si>
    <t>{7f73ede2-5cbe-4d77-9f65-2b093af9aa04}</t>
  </si>
  <si>
    <t>004</t>
  </si>
  <si>
    <t>Zdravotechnika</t>
  </si>
  <si>
    <t>{758fab2c-56f2-40c9-9134-fd97f33ac324}</t>
  </si>
  <si>
    <t>005</t>
  </si>
  <si>
    <t>Elektroinstalace - silnoproud</t>
  </si>
  <si>
    <t>{a66607a9-bc44-4bd1-a8a8-a94de44aa300}</t>
  </si>
  <si>
    <t>3</t>
  </si>
  <si>
    <t>###NOINSERT###</t>
  </si>
  <si>
    <t>Rozvaděč</t>
  </si>
  <si>
    <t>{dff4ebcf-352f-490b-8d6a-599eb230631c}</t>
  </si>
  <si>
    <t>Montáž</t>
  </si>
  <si>
    <t>{2efd4cda-68a3-4728-97c2-b154b8fed458}</t>
  </si>
  <si>
    <t>Nosný materiál</t>
  </si>
  <si>
    <t>{60f54f4b-8561-42d1-943d-dfef9111aade}</t>
  </si>
  <si>
    <t>KRYCÍ LIST SOUPISU PRACÍ</t>
  </si>
  <si>
    <t>Objekt:</t>
  </si>
  <si>
    <t>I - I.Etapa</t>
  </si>
  <si>
    <t>Soupis:</t>
  </si>
  <si>
    <t>000 -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</si>
  <si>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</si>
  <si>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</si>
  <si>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</si>
  <si>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</si>
  <si>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</si>
  <si>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</si>
  <si>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</si>
  <si>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</si>
  <si>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</si>
  <si>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</si>
  <si>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</si>
  <si>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</si>
  <si>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</si>
  <si>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</si>
  <si>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</si>
  <si>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</si>
  <si>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</si>
  <si>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</si>
  <si>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</si>
  <si>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</si>
  <si>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</si>
  <si>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</si>
  <si>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</si>
  <si>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</si>
  <si>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</si>
  <si>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</si>
  <si>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</si>
  <si>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</si>
  <si>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</si>
  <si>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</si>
  <si>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</si>
  <si>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</si>
  <si>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CS ÚRS 2023 01</t>
  </si>
  <si>
    <t>1024</t>
  </si>
  <si>
    <t>2092985630</t>
  </si>
  <si>
    <t>PP</t>
  </si>
  <si>
    <t>Online PSC</t>
  </si>
  <si>
    <t>https://podminky.urs.cz/item/CS_URS_2023_01/012103000</t>
  </si>
  <si>
    <t>VV</t>
  </si>
  <si>
    <t>"zaměření stávajícího stavu"</t>
  </si>
  <si>
    <t>Součet</t>
  </si>
  <si>
    <t>4</t>
  </si>
  <si>
    <t>012303000</t>
  </si>
  <si>
    <t>Geodetické práce po výstavbě</t>
  </si>
  <si>
    <t>-100171449</t>
  </si>
  <si>
    <t>https://podminky.urs.cz/item/CS_URS_2023_01/012303000</t>
  </si>
  <si>
    <t>"zaměření skutečného stavu"</t>
  </si>
  <si>
    <t>013203000</t>
  </si>
  <si>
    <t>Dokumentace stavby bez rozlišení</t>
  </si>
  <si>
    <t>-1769484093</t>
  </si>
  <si>
    <t>https://podminky.urs.cz/item/CS_URS_2023_01/013203000</t>
  </si>
  <si>
    <t>"Výrobní dodavatelská dokumentace"</t>
  </si>
  <si>
    <t>013254000</t>
  </si>
  <si>
    <t>Dokumentace skutečného provedení stavby</t>
  </si>
  <si>
    <t>-755343302</t>
  </si>
  <si>
    <t>https://podminky.urs.cz/item/CS_URS_2023_01/013254000</t>
  </si>
  <si>
    <t>VRN3</t>
  </si>
  <si>
    <t>Zařízení staveniště</t>
  </si>
  <si>
    <t>030001000</t>
  </si>
  <si>
    <t>-4499314</t>
  </si>
  <si>
    <t>https://podminky.urs.cz/item/CS_URS_2023_01/030001000</t>
  </si>
  <si>
    <t>"náklady na zařízení staveniště, spotřeby energií atd."</t>
  </si>
  <si>
    <t>6</t>
  </si>
  <si>
    <t>034002000</t>
  </si>
  <si>
    <t>Zabezpečení staveniště</t>
  </si>
  <si>
    <t>17140328</t>
  </si>
  <si>
    <t>https://podminky.urs.cz/item/CS_URS_2023_01/034002000</t>
  </si>
  <si>
    <t>"výstražné pásky, tabulky atd."</t>
  </si>
  <si>
    <t>VRN4</t>
  </si>
  <si>
    <t>Inženýrská činnost</t>
  </si>
  <si>
    <t>7</t>
  </si>
  <si>
    <t>043002000</t>
  </si>
  <si>
    <t>Zkoušky a ostatní měření</t>
  </si>
  <si>
    <t>1134022850</t>
  </si>
  <si>
    <t>https://podminky.urs.cz/item/CS_URS_2023_01/043002000</t>
  </si>
  <si>
    <t>"veškeré potřebné zkoušky, kontroly a revize potřebné pro dokončení díla"</t>
  </si>
  <si>
    <t xml:space="preserve">"revize elektro, kotvení výplní otvorů,  podkladních povrchů atd."</t>
  </si>
  <si>
    <t>8</t>
  </si>
  <si>
    <t>045203000</t>
  </si>
  <si>
    <t>Kompletační činnost</t>
  </si>
  <si>
    <t>399707635</t>
  </si>
  <si>
    <t>https://podminky.urs.cz/item/CS_URS_2023_01/045203000</t>
  </si>
  <si>
    <t>9</t>
  </si>
  <si>
    <t>045303000</t>
  </si>
  <si>
    <t>Koordinační činnost</t>
  </si>
  <si>
    <t>1238224157</t>
  </si>
  <si>
    <t>https://podminky.urs.cz/item/CS_URS_2023_01/045303000</t>
  </si>
  <si>
    <t>VRN7</t>
  </si>
  <si>
    <t>Provozní vlivy</t>
  </si>
  <si>
    <t>10</t>
  </si>
  <si>
    <t>071103000</t>
  </si>
  <si>
    <t>Provoz investora</t>
  </si>
  <si>
    <t>-1553198960</t>
  </si>
  <si>
    <t>https://podminky.urs.cz/item/CS_URS_2023_01/071103000</t>
  </si>
  <si>
    <t>001 - Stavební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</si>
  <si>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</si>
  <si>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</si>
  <si>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</si>
  <si>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</si>
  <si>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</si>
  <si>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</si>
  <si>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</si>
  <si>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</si>
  <si>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</si>
  <si>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</si>
  <si>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</si>
  <si>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</si>
  <si>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</si>
  <si>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</si>
  <si>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</si>
  <si>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</si>
  <si>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</si>
  <si>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</si>
  <si>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</si>
  <si>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</si>
  <si>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</si>
  <si>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</si>
  <si>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</si>
  <si>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Svislé a kompletní konstrukce</t>
  </si>
  <si>
    <t>340271021</t>
  </si>
  <si>
    <t>Zazdívka otvorů v příčkách nebo stěnách pl přes 0,25 do 1 m2 tvárnicemi pórobetonovými tl 100 mm</t>
  </si>
  <si>
    <t>m2</t>
  </si>
  <si>
    <t>1460687487</t>
  </si>
  <si>
    <t>Zazdívka otvorů v příčkách nebo stěnách pórobetonovými tvárnicemi plochy přes 0,025 m2 do 1 m2, objemová hmotnost 500 kg/m3, tloušťka příčky 100 mm</t>
  </si>
  <si>
    <t>https://podminky.urs.cz/item/CS_URS_2023_01/340271021</t>
  </si>
  <si>
    <t>"dle výkresu č.102"</t>
  </si>
  <si>
    <t>"mezi 115 - 112"</t>
  </si>
  <si>
    <t>1,5*2,06-1,25*2</t>
  </si>
  <si>
    <t>Úpravy povrchů, podlahy a osazování výplní</t>
  </si>
  <si>
    <t>612131121</t>
  </si>
  <si>
    <t>Penetrační disperzní nátěr vnitřních stěn nanášený ručně</t>
  </si>
  <si>
    <t>294832977</t>
  </si>
  <si>
    <t>Podkladní a spojovací vrstva vnitřních omítaných ploch penetrace disperzní nanášená ručně stěn</t>
  </si>
  <si>
    <t>https://podminky.urs.cz/item/CS_URS_2023_01/612131121</t>
  </si>
  <si>
    <t>"dle výkresu 101"</t>
  </si>
  <si>
    <t>"Úpravy stěn"</t>
  </si>
  <si>
    <t>"m.č.115"</t>
  </si>
  <si>
    <t>2,58*(1,8*2+2,4)-0,9*2*2+0,3*(2*2+1,2)+0,1*(2*2+1)</t>
  </si>
  <si>
    <t>2,4*(6,3+1,5+0,75+5,7+3,26)-0,9*2*2-0,8*2-1,5*2,06-1,5*2,5+0,3*(2,06*2+1,5+2*2+1)+0,1*(2,25*2+1,5)+0,1*(2*2+1,2)</t>
  </si>
  <si>
    <t>612135011</t>
  </si>
  <si>
    <t>Vyrovnání podkladu vnitřních stěn tmelem tl do 2 mm</t>
  </si>
  <si>
    <t>1032897729</t>
  </si>
  <si>
    <t>Vyrovnání nerovností podkladu vnitřních omítaných ploch tmelem, tloušťky do 2 mm stěn</t>
  </si>
  <si>
    <t>https://podminky.urs.cz/item/CS_URS_2023_01/612135011</t>
  </si>
  <si>
    <t>612135095</t>
  </si>
  <si>
    <t>Příplatek k vyrovnání vnitřních stěn tmelem za každý dalších 1 mm tl</t>
  </si>
  <si>
    <t>-766925331</t>
  </si>
  <si>
    <t>Vyrovnání nerovností podkladu vnitřních omítaných ploch Příplatek k ceně za každý další 1 mm tloušťky podkladní vrstvy přes 2 mm tmelem stěn</t>
  </si>
  <si>
    <t>https://podminky.urs.cz/item/CS_URS_2023_01/612135095</t>
  </si>
  <si>
    <t>"Úpravy stěn m.č.115"</t>
  </si>
  <si>
    <t>48,23*3</t>
  </si>
  <si>
    <t>612142001</t>
  </si>
  <si>
    <t>Potažení vnitřních stěn sklovláknitým pletivem vtlačeným do tenkovrstvé hmoty</t>
  </si>
  <si>
    <t>-1885347351</t>
  </si>
  <si>
    <t>Potažení vnitřních ploch pletivem v ploše nebo pruzích, na plném podkladu sklovláknitým vtlačením do tmelu stěn</t>
  </si>
  <si>
    <t>https://podminky.urs.cz/item/CS_URS_2023_01/612142001</t>
  </si>
  <si>
    <t>612311131a</t>
  </si>
  <si>
    <t>Potažení vnitřních stěn vápenným štukem tloušťky 4 mm</t>
  </si>
  <si>
    <t>-1643459619</t>
  </si>
  <si>
    <t>Potažení vnitřních ploch štukem tloušťky 4 mm svislých konstrukcí stěn</t>
  </si>
  <si>
    <t>612315411</t>
  </si>
  <si>
    <t>Oprava vnitřní vápenné hladké omítky stěn v rozsahu plochy do 10 %</t>
  </si>
  <si>
    <t>219525664</t>
  </si>
  <si>
    <t>Oprava vápenné omítky vnitřních ploch hladké, tloušťky do 20 mm stěn, v rozsahu opravované plochy do 10%</t>
  </si>
  <si>
    <t>https://podminky.urs.cz/item/CS_URS_2023_01/612315411</t>
  </si>
  <si>
    <t>"pod obklady na stávajících stěnách"</t>
  </si>
  <si>
    <t>2,4*(4,3+4,7)-1,16*0,55*2+0,1*(1,16*2+0,55*4)</t>
  </si>
  <si>
    <t>612321141</t>
  </si>
  <si>
    <t>Vápenocementová omítka štuková dvouvrstvá vnitřních stěn nanášená ručně</t>
  </si>
  <si>
    <t>231331855</t>
  </si>
  <si>
    <t>Omítka vápenocementová vnitřních ploch nanášená ručně dvouvrstvá, tloušťky jádrové omítky do 10 mm a tloušťky štuku do 3 mm štuková svislých konstrukcí stěn</t>
  </si>
  <si>
    <t>https://podminky.urs.cz/item/CS_URS_2023_01/612321141</t>
  </si>
  <si>
    <t>(1,5*2,06-1,25*2)*2</t>
  </si>
  <si>
    <t>619991001</t>
  </si>
  <si>
    <t>Zakrytí podlah fólií přilepenou lepící páskou</t>
  </si>
  <si>
    <t>289535676</t>
  </si>
  <si>
    <t>Zakrytí vnitřních ploch před znečištěním včetně pozdějšího odkrytí podlah fólií přilepenou lepící páskou</t>
  </si>
  <si>
    <t>https://podminky.urs.cz/item/CS_URS_2023_01/619991001</t>
  </si>
  <si>
    <t>"dle výkresu č.101"</t>
  </si>
  <si>
    <t>"stávající podlahy kolem stavebnách prací m.č.112, 115"</t>
  </si>
  <si>
    <t>30+5</t>
  </si>
  <si>
    <t>619991011</t>
  </si>
  <si>
    <t>Obalení konstrukcí a prvků fólií přilepenou lepící páskou</t>
  </si>
  <si>
    <t>-1825993042</t>
  </si>
  <si>
    <t>Zakrytí vnitřních ploch před znečištěním včetně pozdějšího odkrytí konstrukcí a prvků obalením fólií a přelepením páskou</t>
  </si>
  <si>
    <t>https://podminky.urs.cz/item/CS_URS_2023_01/619991011</t>
  </si>
  <si>
    <t>"stávající okna a dveře v m.č.115-120"</t>
  </si>
  <si>
    <t>1,5*2,25+1,16*0,55*2+0,9*2*5+0,8*2</t>
  </si>
  <si>
    <t>11</t>
  </si>
  <si>
    <t>619995001</t>
  </si>
  <si>
    <t>Začištění omítek kolem oken, dveří, podlah nebo obkladů</t>
  </si>
  <si>
    <t>m</t>
  </si>
  <si>
    <t>-1488968807</t>
  </si>
  <si>
    <t>Začištění omítek (s dodáním hmot) kolem oken, dveří, podlah, obkladů apod.</t>
  </si>
  <si>
    <t>https://podminky.urs.cz/item/CS_URS_2023_01/619995001</t>
  </si>
  <si>
    <t>"dle výkresu číslo 101"</t>
  </si>
  <si>
    <t>"napojení nových a stáv. omítek m.č.112"</t>
  </si>
  <si>
    <t>1,5+2,06*2</t>
  </si>
  <si>
    <t>12</t>
  </si>
  <si>
    <t>632450131</t>
  </si>
  <si>
    <t>Vyrovnávací cementový potěr tl přes 10 do 20 mm ze suchých směsí provedený v ploše</t>
  </si>
  <si>
    <t>-1028698071</t>
  </si>
  <si>
    <t>Potěr cementový vyrovnávací ze suchých směsí v ploše o průměrné (střední) tl. od 10 do 20 mm</t>
  </si>
  <si>
    <t>https://podminky.urs.cz/item/CS_URS_2023_01/632450131</t>
  </si>
  <si>
    <t>"dle výkresu č.102 a výpisu skladeb"</t>
  </si>
  <si>
    <t>"Skladba S1"</t>
  </si>
  <si>
    <t>11,5</t>
  </si>
  <si>
    <t>13</t>
  </si>
  <si>
    <t>632451254</t>
  </si>
  <si>
    <t>Potěr cementový samonivelační litý C30 tl přes 45 do 50 mm</t>
  </si>
  <si>
    <t>2051286972</t>
  </si>
  <si>
    <t>Potěr cementový samonivelační litý tř. C 30, tl. přes 45 do 50 mm</t>
  </si>
  <si>
    <t>https://podminky.urs.cz/item/CS_URS_2023_01/632451254</t>
  </si>
  <si>
    <t>"Skladba S2"</t>
  </si>
  <si>
    <t>23,5</t>
  </si>
  <si>
    <t>"skladba S3"</t>
  </si>
  <si>
    <t>6,5</t>
  </si>
  <si>
    <t>14</t>
  </si>
  <si>
    <t>632451293</t>
  </si>
  <si>
    <t>Příplatek k cementovému samonivelačnímu litému potěru C30 ZKD 5 mm tl přes 50 mm</t>
  </si>
  <si>
    <t>124275860</t>
  </si>
  <si>
    <t>Potěr cementový samonivelační litý Příplatek k cenám za každých dalších i započatých 5 mm tloušťky přes 50 mm tř. C 30</t>
  </si>
  <si>
    <t>https://podminky.urs.cz/item/CS_URS_2023_01/632451293</t>
  </si>
  <si>
    <t>6,5*2</t>
  </si>
  <si>
    <t>642942611</t>
  </si>
  <si>
    <t>Osazování zárubní nebo rámů dveřních kovových do 2,5 m2 na montážní pěnu</t>
  </si>
  <si>
    <t>kus</t>
  </si>
  <si>
    <t>1426043280</t>
  </si>
  <si>
    <t>Osazování zárubní nebo rámů kovových dveřních lisovaných nebo z úhelníků bez dveřních křídel na montážní pěnu, plochy otvoru do 2,5 m2</t>
  </si>
  <si>
    <t>https://podminky.urs.cz/item/CS_URS_2023_01/642942611</t>
  </si>
  <si>
    <t>"dle výpisu dveří"</t>
  </si>
  <si>
    <t>"T07" 1</t>
  </si>
  <si>
    <t>16</t>
  </si>
  <si>
    <t>M</t>
  </si>
  <si>
    <t>55331743</t>
  </si>
  <si>
    <t>zárubeň dvoukřídlá ocelová pro zdění tl stěny 75-100mm rozměru 1250/1970, 2100mm</t>
  </si>
  <si>
    <t>-1236900046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</si>
  <si>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</si>
  <si>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</si>
  <si>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</si>
  <si>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</si>
  <si>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1082898375</t>
  </si>
  <si>
    <t>Lešení pomocné pracovní pro objekty pozemních staveb pro zatížení do 150 kg/m2, o výšce lešeňové podlahy do 1,9 m</t>
  </si>
  <si>
    <t>https://podminky.urs.cz/item/CS_URS_2023_01/949101111</t>
  </si>
  <si>
    <t>29,3+7,17+3,96+2+6,97</t>
  </si>
  <si>
    <t>18</t>
  </si>
  <si>
    <t>952901111</t>
  </si>
  <si>
    <t>Vyčištění budov bytové a občanské výstavby při výšce podlaží do 4 m</t>
  </si>
  <si>
    <t>1285874408</t>
  </si>
  <si>
    <t>Vyčištění budov nebo objektů před předáním do užívání budov bytové nebo občanské výstavby, světlé výšky podlaží do 4 m</t>
  </si>
  <si>
    <t>https://podminky.urs.cz/item/CS_URS_2023_01/952901111</t>
  </si>
  <si>
    <t>50+20</t>
  </si>
  <si>
    <t>19</t>
  </si>
  <si>
    <t>962031132</t>
  </si>
  <si>
    <t>Bourání příček z cihel pálených na MVC tl do 100 mm</t>
  </si>
  <si>
    <t>250692934</t>
  </si>
  <si>
    <t>Bourání příček z cihel, tvárnic nebo příčkovek z cihel pálených, plných nebo dutých na maltu vápennou nebo vápenocementovou, tl. do 100 mm</t>
  </si>
  <si>
    <t>https://podminky.urs.cz/item/CS_URS_2023_01/962031132</t>
  </si>
  <si>
    <t>"bourané příčky tl. 100mm"</t>
  </si>
  <si>
    <t>2,58*1,09</t>
  </si>
  <si>
    <t>20</t>
  </si>
  <si>
    <t>962031133</t>
  </si>
  <si>
    <t>Bourání příček z cihel pálených na MVC tl do 150 mm</t>
  </si>
  <si>
    <t>2075924592</t>
  </si>
  <si>
    <t>Bourání příček z cihel, tvárnic nebo příčkovek z cihel pálených, plných nebo dutých na maltu vápennou nebo vápenocementovou, tl. do 150 mm</t>
  </si>
  <si>
    <t>https://podminky.urs.cz/item/CS_URS_2023_01/962031133</t>
  </si>
  <si>
    <t>"bourané příčky tl. 150mm"</t>
  </si>
  <si>
    <t>2,58*(1,09+2,9*2)-0,6*2</t>
  </si>
  <si>
    <t>962032231</t>
  </si>
  <si>
    <t>Bourání zdiva z cihel pálených nebo vápenopískových na MV nebo MVC přes 1 m3</t>
  </si>
  <si>
    <t>m3</t>
  </si>
  <si>
    <t>-464878401</t>
  </si>
  <si>
    <t>Bourání zdiva nadzákladového z cihel nebo tvárnic z cihel pálených nebo vápenopískových, na maltu vápennou nebo vápenocementovou, objemu přes 1 m3</t>
  </si>
  <si>
    <t>https://podminky.urs.cz/item/CS_URS_2023_01/962032231</t>
  </si>
  <si>
    <t>"bourané stěny nad tl.150mm"</t>
  </si>
  <si>
    <t>2,58*0,16*(7,935*2+0,845+1,88+0,81+1,24+0,16+1,5)-0,16*0,6*2*7-0,16*0,8*2</t>
  </si>
  <si>
    <t>2,58*0,17*2,9-0,17*0,6*2*2</t>
  </si>
  <si>
    <t>22</t>
  </si>
  <si>
    <t>965042131</t>
  </si>
  <si>
    <t>Bourání podkladů pod dlažby nebo mazanin betonových nebo z litého asfaltu tl do 100 mm pl do 4 m2</t>
  </si>
  <si>
    <t>254088130</t>
  </si>
  <si>
    <t>Bourání mazanin betonových nebo z litého asfaltu tl. do 100 mm, plochy do 4 m2</t>
  </si>
  <si>
    <t>https://podminky.urs.cz/item/CS_URS_2023_01/965042131</t>
  </si>
  <si>
    <t>"odstranění podkladní mazaniny"</t>
  </si>
  <si>
    <t>33*0,075</t>
  </si>
  <si>
    <t>23</t>
  </si>
  <si>
    <t>965045112</t>
  </si>
  <si>
    <t>Bourání potěrů cementových nebo pískocementových tl do 50 mm pl do 4 m2</t>
  </si>
  <si>
    <t>136558280</t>
  </si>
  <si>
    <t>Bourání potěrů tl. do 50 mm cementových nebo pískocementových, plochy do 4 m2</t>
  </si>
  <si>
    <t>https://podminky.urs.cz/item/CS_URS_2023_01/965045112</t>
  </si>
  <si>
    <t>"odstranění rozvolněných částí podkladního potěru"</t>
  </si>
  <si>
    <t>24</t>
  </si>
  <si>
    <t>965081323</t>
  </si>
  <si>
    <t>Bourání podlah z dlaždic betonových, teracových nebo čedičových tl do 25 mm plochy přes 1 m2</t>
  </si>
  <si>
    <t>-1349091310</t>
  </si>
  <si>
    <t>Bourání podlah z dlaždic bez podkladního lože nebo mazaniny, s jakoukoliv výplní spár betonových, teracových nebo čedičových tl. do 25 mm, plochy přes 1 m2</t>
  </si>
  <si>
    <t>https://podminky.urs.cz/item/CS_URS_2023_01/965081323</t>
  </si>
  <si>
    <t>"teracová a keramická dlažba"</t>
  </si>
  <si>
    <t>11,5+33</t>
  </si>
  <si>
    <t>25</t>
  </si>
  <si>
    <t>965081611</t>
  </si>
  <si>
    <t>Odsekání soklíků rovných</t>
  </si>
  <si>
    <t>1464106877</t>
  </si>
  <si>
    <t>Odsekání soklíků včetně otlučení podkladní omítky až na zdivo rovných</t>
  </si>
  <si>
    <t>https://podminky.urs.cz/item/CS_URS_2023_01/965081611</t>
  </si>
  <si>
    <t>"pouze na ponechaných stěnách m.č.115 - 120"</t>
  </si>
  <si>
    <t>6,4-0,9*2+0,1*2+1,5-0,8+0,75+1,4-0,9+0,3*2</t>
  </si>
  <si>
    <t>1,28+2,49+2,9-1,5-1,5+0,3*2</t>
  </si>
  <si>
    <t>26</t>
  </si>
  <si>
    <t>968072455</t>
  </si>
  <si>
    <t>Vybourání kovových dveřních zárubní pl do 2 m2</t>
  </si>
  <si>
    <t>1772399298</t>
  </si>
  <si>
    <t>Vybourání kovových rámů oken s křídly, dveřních zárubní, vrat, stěn, ostění nebo obkladů dveřních zárubní, plochy do 2 m2</t>
  </si>
  <si>
    <t>https://podminky.urs.cz/item/CS_URS_2023_01/968072455</t>
  </si>
  <si>
    <t>"vybourání dveří"</t>
  </si>
  <si>
    <t>0,6*2*10</t>
  </si>
  <si>
    <t>0,8*2*2</t>
  </si>
  <si>
    <t>27</t>
  </si>
  <si>
    <t>971033621</t>
  </si>
  <si>
    <t>Vybourání otvorů ve zdivu cihelném pl do 4 m2 na MVC nebo MV tl do 100 mm</t>
  </si>
  <si>
    <t>2036553692</t>
  </si>
  <si>
    <t>Vybourání otvorů ve zdivu základovém nebo nadzákladovém z cihel, tvárnic, příčkovek z cihel pálených na maltu vápennou nebo vápenocementovou plochy do 4 m2, tl. do 100 mm</t>
  </si>
  <si>
    <t>https://podminky.urs.cz/item/CS_URS_2023_01/971033621</t>
  </si>
  <si>
    <t>"kolem dveří mezi m.č.120 a 112"</t>
  </si>
  <si>
    <t>1,5*2,06-0,8*2</t>
  </si>
  <si>
    <t>28</t>
  </si>
  <si>
    <t>978059541</t>
  </si>
  <si>
    <t>Odsekání a odebrání obkladů stěn z vnitřních obkládaček plochy přes 1 m2</t>
  </si>
  <si>
    <t>-1911385417</t>
  </si>
  <si>
    <t>Odsekání obkladů stěn včetně otlučení podkladní omítky až na zdivo z obkládaček vnitřních, z jakýchkoliv materiálů, plochy přes 1 m2</t>
  </si>
  <si>
    <t>https://podminky.urs.cz/item/CS_URS_2023_01/978059541</t>
  </si>
  <si>
    <t>"pouze z nebouraných stěn"</t>
  </si>
  <si>
    <t>1,5*(1,09+1,88+0,81+0,845+1,5+1,24+1,09)</t>
  </si>
  <si>
    <t>29</t>
  </si>
  <si>
    <t>9-SV</t>
  </si>
  <si>
    <t>Stavební výpomoce pro profese</t>
  </si>
  <si>
    <t>hod</t>
  </si>
  <si>
    <t>757165079</t>
  </si>
  <si>
    <t>"neoceněné v ostatních položkách"</t>
  </si>
  <si>
    <t>997</t>
  </si>
  <si>
    <t>Přesun sutě</t>
  </si>
  <si>
    <t>30</t>
  </si>
  <si>
    <t>997013211</t>
  </si>
  <si>
    <t>Vnitrostaveništní doprava suti a vybouraných hmot pro budovy v do 6 m ručně</t>
  </si>
  <si>
    <t>t</t>
  </si>
  <si>
    <t>1656131986</t>
  </si>
  <si>
    <t>Vnitrostaveništní doprava suti a vybouraných hmot vodorovně do 50 m svisle ručně pro budovy a haly výšky do 6 m</t>
  </si>
  <si>
    <t>https://podminky.urs.cz/item/CS_URS_2023_01/997013211</t>
  </si>
  <si>
    <t>31</t>
  </si>
  <si>
    <t>997013501</t>
  </si>
  <si>
    <t>Odvoz suti a vybouraných hmot na skládku nebo meziskládku do 1 km se složením</t>
  </si>
  <si>
    <t>-510417325</t>
  </si>
  <si>
    <t>Odvoz suti a vybouraných hmot na skládku nebo meziskládku se složením, na vzdálenost do 1 km</t>
  </si>
  <si>
    <t>https://podminky.urs.cz/item/CS_URS_2023_01/997013501</t>
  </si>
  <si>
    <t>32</t>
  </si>
  <si>
    <t>997013509</t>
  </si>
  <si>
    <t>Příplatek k odvozu suti a vybouraných hmot na skládku ZKD 1 km přes 1 km</t>
  </si>
  <si>
    <t>-184947925</t>
  </si>
  <si>
    <t>Odvoz suti a vybouraných hmot na skládku nebo meziskládku se složením, na vzdálenost Příplatek k ceně za každý další i započatý 1 km přes 1 km</t>
  </si>
  <si>
    <t>https://podminky.urs.cz/item/CS_URS_2023_01/997013509</t>
  </si>
  <si>
    <t>32,957*19 'Přepočtené koeficientem množství</t>
  </si>
  <si>
    <t>33</t>
  </si>
  <si>
    <t>997013601</t>
  </si>
  <si>
    <t>Poplatek za uložení na skládce (skládkovné) stavebního odpadu betonového kód odpadu 17 01 01</t>
  </si>
  <si>
    <t>2138972342</t>
  </si>
  <si>
    <t>Poplatek za uložení stavebního odpadu na skládce (skládkovné) z prostého betonu zatříděného do Katalogu odpadů pod kódem 17 01 01</t>
  </si>
  <si>
    <t>https://podminky.urs.cz/item/CS_URS_2023_01/997013601</t>
  </si>
  <si>
    <t>5,445+1,035</t>
  </si>
  <si>
    <t>34</t>
  </si>
  <si>
    <t>997013603</t>
  </si>
  <si>
    <t>Poplatek za uložení na skládce (skládkovné) stavebního odpadu cihelného kód odpadu 17 01 02</t>
  </si>
  <si>
    <t>1692290420</t>
  </si>
  <si>
    <t>Poplatek za uložení stavebního odpadu na skládce (skládkovné) cihelného zatříděného do Katalogu odpadů pod kódem 17 01 02</t>
  </si>
  <si>
    <t>https://podminky.urs.cz/item/CS_URS_2023_01/997013603</t>
  </si>
  <si>
    <t>0,368+0,268+4,326</t>
  </si>
  <si>
    <t>35</t>
  </si>
  <si>
    <t>997013607</t>
  </si>
  <si>
    <t>Poplatek za uložení na skládce (skládkovné) stavebního odpadu keramického kód odpadu 17 01 03</t>
  </si>
  <si>
    <t>-1951449203</t>
  </si>
  <si>
    <t>Poplatek za uložení stavebního odpadu na skládce (skládkovné) z tašek a keramických výrobků zatříděného do Katalogu odpadů pod kódem 17 01 03</t>
  </si>
  <si>
    <t>https://podminky.urs.cz/item/CS_URS_2023_01/997013607</t>
  </si>
  <si>
    <t>3,293+0,105+0,862</t>
  </si>
  <si>
    <t>36</t>
  </si>
  <si>
    <t>997013631</t>
  </si>
  <si>
    <t>Poplatek za uložení na skládce (skládkovné) stavebního odpadu směsného kód odpadu 17 09 04</t>
  </si>
  <si>
    <t>161427992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</si>
  <si>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</si>
  <si>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</si>
  <si>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32,957-6,48-4,962-4,26-0,024-0,112</t>
  </si>
  <si>
    <t>37</t>
  </si>
  <si>
    <t>997013813</t>
  </si>
  <si>
    <t>Poplatek za uložení na skládce (skládkovné) stavebního odpadu z plastických hmot kód odpadu 17 02 03</t>
  </si>
  <si>
    <t>-1297997539</t>
  </si>
  <si>
    <t>Poplatek za uložení stavebního odpadu na skládce (skládkovné) z plastických hmot zatříděného do Katalogu odpadů pod kódem 17 02 03</t>
  </si>
  <si>
    <t>https://podminky.urs.cz/item/CS_URS_2023_01/997013813</t>
  </si>
  <si>
    <t>0,024</t>
  </si>
  <si>
    <t>38</t>
  </si>
  <si>
    <t>997013814</t>
  </si>
  <si>
    <t>Poplatek za uložení na skládce (skládkovné) stavebního odpadu izolací kód odpadu 17 06 04</t>
  </si>
  <si>
    <t>1392840404</t>
  </si>
  <si>
    <t>Poplatek za uložení stavebního odpadu na skládce (skládkovné) z izolačních materiálů zatříděného do Katalogu odpadů pod kódem 17 06 04</t>
  </si>
  <si>
    <t>https://podminky.urs.cz/item/CS_URS_2023_01/997013814</t>
  </si>
  <si>
    <t>0,112</t>
  </si>
  <si>
    <t>998</t>
  </si>
  <si>
    <t>Přesun hmot</t>
  </si>
  <si>
    <t>39</t>
  </si>
  <si>
    <t>998018001</t>
  </si>
  <si>
    <t>Přesun hmot ruční pro budovy v do 6 m</t>
  </si>
  <si>
    <t>-1060962813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</si>
  <si>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</si>
  <si>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https://podminky.urs.cz/item/CS_URS_2023_01/998018001</t>
  </si>
  <si>
    <t>PSV</t>
  </si>
  <si>
    <t>Práce a dodávky PSV</t>
  </si>
  <si>
    <t>713</t>
  </si>
  <si>
    <t>Izolace tepelné</t>
  </si>
  <si>
    <t>40</t>
  </si>
  <si>
    <t>713120811</t>
  </si>
  <si>
    <t>Odstranění tepelné izolace podlah volně kladené z vláknitých materiálů suchých tl do 100 mm</t>
  </si>
  <si>
    <t>565407402</t>
  </si>
  <si>
    <t>Odstranění tepelné izolace podlah z rohoží, pásů, dílců, desek, bloků podlah volně kladených nebo mezi trámy z vláknitých materiálů suchých, tloušťka izolace do 100 mm</t>
  </si>
  <si>
    <t>https://podminky.urs.cz/item/CS_URS_2023_01/713120811</t>
  </si>
  <si>
    <t>"odstranění stávající izolace"</t>
  </si>
  <si>
    <t>41</t>
  </si>
  <si>
    <t>713121111</t>
  </si>
  <si>
    <t>Montáž izolace tepelné podlah volně kladenými rohožemi, pásy, dílci, deskami 1 vrstva</t>
  </si>
  <si>
    <t>-783556756</t>
  </si>
  <si>
    <t>Montáž tepelné izolace podlah rohožemi, pásy, deskami, dílci, bloky (izolační materiál ve specifikaci) kladenými volně jednovrstvá</t>
  </si>
  <si>
    <t>https://podminky.urs.cz/item/CS_URS_2023_01/713121111</t>
  </si>
  <si>
    <t>42</t>
  </si>
  <si>
    <t>28376551</t>
  </si>
  <si>
    <t>deska polystyrénová pro snížení kročejového hluku (max. zatížení 4 kN/m2) tl 20mm</t>
  </si>
  <si>
    <t>-1766341314</t>
  </si>
  <si>
    <t>6,5*1,05</t>
  </si>
  <si>
    <t>43</t>
  </si>
  <si>
    <t>28376553</t>
  </si>
  <si>
    <t>deska polystyrénová pro snížení kročejového hluku (max. zatížení 4 kN/m2) tl 30mm</t>
  </si>
  <si>
    <t>204516124</t>
  </si>
  <si>
    <t>"skladba S2"</t>
  </si>
  <si>
    <t>23,5*1,05</t>
  </si>
  <si>
    <t>44</t>
  </si>
  <si>
    <t>713191132</t>
  </si>
  <si>
    <t>Montáž izolace tepelné podlah, stropů vrchem nebo střech překrytí separační fólií z PE</t>
  </si>
  <si>
    <t>-686928191</t>
  </si>
  <si>
    <t>Montáž tepelné izolace stavebních konstrukcí - doplňky a konstrukční součásti podlah, stropů vrchem nebo střech překrytím fólií separační z PE</t>
  </si>
  <si>
    <t>https://podminky.urs.cz/item/CS_URS_2023_01/713191132</t>
  </si>
  <si>
    <t>45</t>
  </si>
  <si>
    <t>28329042</t>
  </si>
  <si>
    <t>fólie PE separační či ochranná tl 0,2mm</t>
  </si>
  <si>
    <t>1741798182</t>
  </si>
  <si>
    <t>30*1,15</t>
  </si>
  <si>
    <t>46</t>
  </si>
  <si>
    <t>998713101</t>
  </si>
  <si>
    <t>Přesun hmot tonážní pro izolace tepelné v objektech v do 6 m</t>
  </si>
  <si>
    <t>-271237513</t>
  </si>
  <si>
    <t>Přesun hmot pro izolace tepelné stanovený z hmotnosti přesunovaného materiálu vodorovná dopravní vzdálenost do 50 m v objektech výšky do 6 m</t>
  </si>
  <si>
    <t>https://podminky.urs.cz/item/CS_URS_2023_01/998713101</t>
  </si>
  <si>
    <t>47</t>
  </si>
  <si>
    <t>998713181</t>
  </si>
  <si>
    <t>Příplatek k přesunu hmot tonážní 713 prováděný bez použití mechanizace</t>
  </si>
  <si>
    <t>-341445557</t>
  </si>
  <si>
    <t>Přesun hmot pro izolace tepelné stanovený z hmotnosti přesunovaného materiálu Příplatek k cenám za přesun prováděný bez použití mechanizace pro jakoukoliv výšku objektu</t>
  </si>
  <si>
    <t>https://podminky.urs.cz/item/CS_URS_2023_01/998713181</t>
  </si>
  <si>
    <t>721</t>
  </si>
  <si>
    <t>Zdravotechnika - vnitřní kanalizace</t>
  </si>
  <si>
    <t>48</t>
  </si>
  <si>
    <t>721171808</t>
  </si>
  <si>
    <t>Demontáž potrubí z PVC D přes 75 do 114</t>
  </si>
  <si>
    <t>-821753851</t>
  </si>
  <si>
    <t>Demontáž potrubí z novodurových trub odpadních nebo připojovacích přes 75 do D 114</t>
  </si>
  <si>
    <t>https://podminky.urs.cz/item/CS_URS_2023_01/721171808</t>
  </si>
  <si>
    <t>14+2*3</t>
  </si>
  <si>
    <t>49</t>
  </si>
  <si>
    <t>721-R1</t>
  </si>
  <si>
    <t>Zaslepení potrubí kanalizace DN 100 PU pěnou</t>
  </si>
  <si>
    <t>-330864099</t>
  </si>
  <si>
    <t>Zaslepení potrubí kanalizace DN 100</t>
  </si>
  <si>
    <t>"připojovací"</t>
  </si>
  <si>
    <t>"stoupačky - vč. zapěnění otvorů ve stropě"</t>
  </si>
  <si>
    <t>50</t>
  </si>
  <si>
    <t>998721201</t>
  </si>
  <si>
    <t>Přesun hmot procentní pro vnitřní kanalizace v objektech v do 6 m</t>
  </si>
  <si>
    <t>%</t>
  </si>
  <si>
    <t>1365864885</t>
  </si>
  <si>
    <t>Přesun hmot pro vnitřní kanalizace stanovený procentní sazbou (%) z ceny vodorovná dopravní vzdálenost do 50 m v objektech výšky do 6 m</t>
  </si>
  <si>
    <t>https://podminky.urs.cz/item/CS_URS_2023_01/998721201</t>
  </si>
  <si>
    <t>722</t>
  </si>
  <si>
    <t>Zdravotechnika - vnitřní vodovod</t>
  </si>
  <si>
    <t>51</t>
  </si>
  <si>
    <t>722130802</t>
  </si>
  <si>
    <t>Demontáž potrubí ocelové pozinkované závitové DN přes 25 do 40</t>
  </si>
  <si>
    <t>1924247572</t>
  </si>
  <si>
    <t>Demontáž potrubí z ocelových trubek pozinkovaných závitových přes 25 do DN 40</t>
  </si>
  <si>
    <t>https://podminky.urs.cz/item/CS_URS_2023_01/722130802</t>
  </si>
  <si>
    <t>52</t>
  </si>
  <si>
    <t>722220851</t>
  </si>
  <si>
    <t>Demontáž armatur závitových s jedním závitem G do 3/4</t>
  </si>
  <si>
    <t>-2035905047</t>
  </si>
  <si>
    <t>Demontáž armatur závitových s jedním závitem do G 3/4</t>
  </si>
  <si>
    <t>https://podminky.urs.cz/item/CS_URS_2023_01/722220851</t>
  </si>
  <si>
    <t>53</t>
  </si>
  <si>
    <t>722-R1</t>
  </si>
  <si>
    <t>Zaslepení vodovodního potrubí vč. propojení cirkulace</t>
  </si>
  <si>
    <t>-418179861</t>
  </si>
  <si>
    <t>54</t>
  </si>
  <si>
    <t>998722201</t>
  </si>
  <si>
    <t>Přesun hmot procentní pro vnitřní vodovod v objektech v do 6 m</t>
  </si>
  <si>
    <t>372780459</t>
  </si>
  <si>
    <t>Přesun hmot pro vnitřní vodovod stanovený procentní sazbou (%) z ceny vodorovná dopravní vzdálenost do 50 m v objektech výšky do 6 m</t>
  </si>
  <si>
    <t>https://podminky.urs.cz/item/CS_URS_2023_01/998722201</t>
  </si>
  <si>
    <t>725</t>
  </si>
  <si>
    <t>Zdravotechnika - zařizovací předměty</t>
  </si>
  <si>
    <t>55</t>
  </si>
  <si>
    <t>725110811</t>
  </si>
  <si>
    <t>Demontáž klozetů splachovací s nádrží</t>
  </si>
  <si>
    <t>soubor</t>
  </si>
  <si>
    <t>1791370079</t>
  </si>
  <si>
    <t>Demontáž klozetů splachovacích s nádrží nebo tlakovým splachovačem</t>
  </si>
  <si>
    <t>https://podminky.urs.cz/item/CS_URS_2023_01/725110811</t>
  </si>
  <si>
    <t>56</t>
  </si>
  <si>
    <t>725210821</t>
  </si>
  <si>
    <t>Demontáž umyvadel bez výtokových armatur</t>
  </si>
  <si>
    <t>1358319293</t>
  </si>
  <si>
    <t>Demontáž umyvadel bez výtokových armatur umyvadel</t>
  </si>
  <si>
    <t>https://podminky.urs.cz/item/CS_URS_2023_01/725210821</t>
  </si>
  <si>
    <t>57</t>
  </si>
  <si>
    <t>725330820</t>
  </si>
  <si>
    <t>Demontáž výlevka diturvitová</t>
  </si>
  <si>
    <t>-653370752</t>
  </si>
  <si>
    <t>Demontáž výlevek bez výtokových armatur a bez nádrže a splachovacího potrubí diturvitových</t>
  </si>
  <si>
    <t>https://podminky.urs.cz/item/CS_URS_2023_01/725330820</t>
  </si>
  <si>
    <t>58</t>
  </si>
  <si>
    <t>725820801</t>
  </si>
  <si>
    <t>Demontáž baterie nástěnné do G 3 / 4</t>
  </si>
  <si>
    <t>-381477139</t>
  </si>
  <si>
    <t>Demontáž baterií nástěnných do G 3/4</t>
  </si>
  <si>
    <t>https://podminky.urs.cz/item/CS_URS_2023_01/725820801</t>
  </si>
  <si>
    <t>59</t>
  </si>
  <si>
    <t>725860811</t>
  </si>
  <si>
    <t>Demontáž uzávěrů zápachu jednoduchých</t>
  </si>
  <si>
    <t>1119032293</t>
  </si>
  <si>
    <t>Demontáž zápachových uzávěrek pro zařizovací předměty jednoduchých</t>
  </si>
  <si>
    <t>https://podminky.urs.cz/item/CS_URS_2023_01/725860811</t>
  </si>
  <si>
    <t>60</t>
  </si>
  <si>
    <t>998725201</t>
  </si>
  <si>
    <t>Přesun hmot procentní pro zařizovací předměty v objektech v do 6 m</t>
  </si>
  <si>
    <t>-588261888</t>
  </si>
  <si>
    <t>Přesun hmot pro zařizovací předměty stanovený procentní sazbou (%) z ceny vodorovná dopravní vzdálenost do 50 m v objektech výšky do 6 m</t>
  </si>
  <si>
    <t>https://podminky.urs.cz/item/CS_URS_2023_01/998725201</t>
  </si>
  <si>
    <t>733</t>
  </si>
  <si>
    <t>Ústřední vytápění - rozvodné potrubí</t>
  </si>
  <si>
    <t>61</t>
  </si>
  <si>
    <t>733120819</t>
  </si>
  <si>
    <t>Demontáž potrubí ocelového hladkého D přes 38 do 60,3</t>
  </si>
  <si>
    <t>-374373682</t>
  </si>
  <si>
    <t>Demontáž potrubí z trubek ocelových hladkých Ø přes 38 do 60,3</t>
  </si>
  <si>
    <t>https://podminky.urs.cz/item/CS_URS_2023_01/733120819</t>
  </si>
  <si>
    <t>10+5+5</t>
  </si>
  <si>
    <t>62</t>
  </si>
  <si>
    <t>733193820</t>
  </si>
  <si>
    <t>Rozřezání konzoly, podpěry nebo výložníku pro potrubí z L profilu přes 50x50x5 do 80x80x8 mm</t>
  </si>
  <si>
    <t>374163806</t>
  </si>
  <si>
    <t>Demontáž příslušenství potrubí rozřezání konzol, podpěr a výložníků pro potrubí z úhelníků L přes 50x50x5 do 80x80x8 mm</t>
  </si>
  <si>
    <t>https://podminky.urs.cz/item/CS_URS_2023_01/733193820</t>
  </si>
  <si>
    <t>63</t>
  </si>
  <si>
    <t>733193919</t>
  </si>
  <si>
    <t>Zaslepení potrubí ocelového hladkého dýnkem D 60,3</t>
  </si>
  <si>
    <t>334596876</t>
  </si>
  <si>
    <t>Opravy rozvodů potrubí z trubek ocelových hladkých zaslepení potrubí dýnkem Ø 60,3</t>
  </si>
  <si>
    <t>https://podminky.urs.cz/item/CS_URS_2023_01/733193919</t>
  </si>
  <si>
    <t>64</t>
  </si>
  <si>
    <t>998733201</t>
  </si>
  <si>
    <t>Přesun hmot procentní pro rozvody potrubí v objektech v do 6 m</t>
  </si>
  <si>
    <t>-87713112</t>
  </si>
  <si>
    <t>Přesun hmot pro rozvody potrubí stanovený procentní sazbou z ceny vodorovná dopravní vzdálenost do 50 m v objektech výšky do 6 m</t>
  </si>
  <si>
    <t>https://podminky.urs.cz/item/CS_URS_2023_01/998733201</t>
  </si>
  <si>
    <t>735</t>
  </si>
  <si>
    <t>Ústřední vytápění - otopná tělesa</t>
  </si>
  <si>
    <t>65</t>
  </si>
  <si>
    <t>735151821</t>
  </si>
  <si>
    <t>Demontáž otopného tělesa panelového dvouřadého dl do 1500 mm</t>
  </si>
  <si>
    <t>518107298</t>
  </si>
  <si>
    <t>Demontáž otopných těles panelových dvouřadých stavební délky do 1500 mm</t>
  </si>
  <si>
    <t>https://podminky.urs.cz/item/CS_URS_2023_01/735151821</t>
  </si>
  <si>
    <t>66</t>
  </si>
  <si>
    <t>735161812</t>
  </si>
  <si>
    <t>Demontáž otopného tělesa trubkového s hliníkovými lamelami dl přes 1500 do 2680 mm</t>
  </si>
  <si>
    <t>566692031</t>
  </si>
  <si>
    <t>Demontáž otopných těles trubkových s hliníkovými lamelami, stavební délky přes 1500 do 2680 mm</t>
  </si>
  <si>
    <t>https://podminky.urs.cz/item/CS_URS_2023_01/735161812</t>
  </si>
  <si>
    <t>67</t>
  </si>
  <si>
    <t>735291800</t>
  </si>
  <si>
    <t>Demontáž konzoly nebo držáku otopných těles, registrů nebo konvektorů do odpadu</t>
  </si>
  <si>
    <t>776677065</t>
  </si>
  <si>
    <t>Demontáž konzol nebo držáků otopných těles, registrů, konvektorů do odpadu</t>
  </si>
  <si>
    <t>https://podminky.urs.cz/item/CS_URS_2023_01/735291800</t>
  </si>
  <si>
    <t>4*2</t>
  </si>
  <si>
    <t>2*4</t>
  </si>
  <si>
    <t>68</t>
  </si>
  <si>
    <t>735-R1</t>
  </si>
  <si>
    <t>Vypuštění a napuštění topné soustavy, topná zkouška</t>
  </si>
  <si>
    <t>851946900</t>
  </si>
  <si>
    <t>69</t>
  </si>
  <si>
    <t>998735201</t>
  </si>
  <si>
    <t>Přesun hmot procentní pro otopná tělesa v objektech v do 6 m</t>
  </si>
  <si>
    <t>616051029</t>
  </si>
  <si>
    <t>Přesun hmot pro otopná tělesa stanovený procentní sazbou (%) z ceny vodorovná dopravní vzdálenost do 50 m v objektech výšky do 6 m</t>
  </si>
  <si>
    <t>https://podminky.urs.cz/item/CS_URS_2023_01/998735201</t>
  </si>
  <si>
    <t>763</t>
  </si>
  <si>
    <t>Konstrukce suché výstavby</t>
  </si>
  <si>
    <t>70</t>
  </si>
  <si>
    <t>763111331</t>
  </si>
  <si>
    <t>SDK příčka tl 75 mm profil CW+UW 50 desky 1xH2 12,5 s izolací EI 30 Rw do 45 dB</t>
  </si>
  <si>
    <t>-1897543803</t>
  </si>
  <si>
    <t>Příčka ze sádrokartonových desek s nosnou konstrukcí z jednoduchých ocelových profilů UW, CW jednoduše opláštěná deskou impregnovanou H2 tl. 12,5 mm, příčka tl. 75 mm, profil 50, s izolací, EI 30, Rw do 45 dB</t>
  </si>
  <si>
    <t>https://podminky.urs.cz/item/CS_URS_2023_01/763111331</t>
  </si>
  <si>
    <t>"1x12,5RBi+CW50+mv50+1x12,5RBi"</t>
  </si>
  <si>
    <t>2,58*(2,225*2+1,2+0,9+0,075)-0,8*2*2-0,7*2</t>
  </si>
  <si>
    <t>2,58*(1,2+0,075+1,2+0,9+0,075)-0,7*2*2</t>
  </si>
  <si>
    <t>71</t>
  </si>
  <si>
    <t>763111431</t>
  </si>
  <si>
    <t>SDK příčka tl 100 mm profil CW+UW 50 desky 2xH2 12,5 s izolací EI 60 Rw do 51 dB</t>
  </si>
  <si>
    <t>1904625782</t>
  </si>
  <si>
    <t>Příčka ze sádrokartonových desek s nosnou konstrukcí z jednoduchých ocelových profilů UW, CW dvojitě opláštěná deskami impregnovanými H2 tl. 2 x 12,5 mm EI 60, příčka tl. 100 mm, profil 50, s izolací, Rw do 51 dB</t>
  </si>
  <si>
    <t>https://podminky.urs.cz/item/CS_URS_2023_01/763111431</t>
  </si>
  <si>
    <t>"2x12,5RBi+CW50+mv50+2x12,5RBi"</t>
  </si>
  <si>
    <t>2,58*(2,275+0,15+1,8)-0,8*2-0,9*2</t>
  </si>
  <si>
    <t>72</t>
  </si>
  <si>
    <t>763111437</t>
  </si>
  <si>
    <t>SDK příčka tl 150 mm profil CW+UW 100 desky 2xH2 12,5 s izolací EI 60 Rw do 56 dB</t>
  </si>
  <si>
    <t>-2094200710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</si>
  <si>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</si>
  <si>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https://podminky.urs.cz/item/CS_URS_2023_01/763111437</t>
  </si>
  <si>
    <t>"2x12,5RBi+CW100+mv50+2x12,5RBi"</t>
  </si>
  <si>
    <t>2,58*(2,225+0,2+0,9+0,075+2,275+0,15+2,25)-0,8*2</t>
  </si>
  <si>
    <t>73</t>
  </si>
  <si>
    <t>763111714</t>
  </si>
  <si>
    <t>SDK příčka zalomení</t>
  </si>
  <si>
    <t>1086883163</t>
  </si>
  <si>
    <t>Příčka ze sádrokartonových desek ostatní konstrukce a práce na příčkách ze sádrokartonových desek zalomení příčky</t>
  </si>
  <si>
    <t>https://podminky.urs.cz/item/CS_URS_2023_01/763111714</t>
  </si>
  <si>
    <t>2,4*4</t>
  </si>
  <si>
    <t>74</t>
  </si>
  <si>
    <t>763111717</t>
  </si>
  <si>
    <t>SDK příčka základní penetrační nátěr (oboustranně)</t>
  </si>
  <si>
    <t>330485642</t>
  </si>
  <si>
    <t>Příčka ze sádrokartonových desek ostatní konstrukce a práce na příčkách ze sádrokartonových desek základní penetrační nátěr (oboustranný)</t>
  </si>
  <si>
    <t>https://podminky.urs.cz/item/CS_URS_2023_01/763111717</t>
  </si>
  <si>
    <t>18,594+7,501+19,234</t>
  </si>
  <si>
    <t>75</t>
  </si>
  <si>
    <t>763111722</t>
  </si>
  <si>
    <t>SDK příčka pozinkovaný úhelník k ochraně rohů</t>
  </si>
  <si>
    <t>-965191205</t>
  </si>
  <si>
    <t>Příčka ze sádrokartonových desek ostatní konstrukce a práce na příčkách ze sádrokartonových desek ochrana rohů úhelníky pozinkované</t>
  </si>
  <si>
    <t>https://podminky.urs.cz/item/CS_URS_2023_01/763111722</t>
  </si>
  <si>
    <t>2,4*2</t>
  </si>
  <si>
    <t>76</t>
  </si>
  <si>
    <t>763121431a</t>
  </si>
  <si>
    <t>SDK stěna předsazená tl 62,5 mm profil CW+UW 50 deska 1xH2 12,5 s izolací EI 30 Rw do 12 dB</t>
  </si>
  <si>
    <t>-2134950934</t>
  </si>
  <si>
    <t>Stěna předsazená ze sádrokartonových desek s nosnou konstrukcí z ocelových profilů CW, UW jednoduše opláštěná deskou impregnovanou H2 tl. 12,5 mm s izolací, EI 30, Rw do 12 dB, stěna tl. 62,5 mm, profil 50</t>
  </si>
  <si>
    <t>"1x12,5RBi+CW50+mv50"</t>
  </si>
  <si>
    <t>2,58*(1,8+0,1+2,25+0,9+0,075)*2</t>
  </si>
  <si>
    <t>77</t>
  </si>
  <si>
    <t>763121714</t>
  </si>
  <si>
    <t>SDK stěna předsazená základní penetrační nátěr</t>
  </si>
  <si>
    <t>1767387269</t>
  </si>
  <si>
    <t>Stěna předsazená ze sádrokartonových desek ostatní konstrukce a práce na předsazených stěnách ze sádrokartonových desek základní penetrační nátěr</t>
  </si>
  <si>
    <t>https://podminky.urs.cz/item/CS_URS_2023_01/763121714</t>
  </si>
  <si>
    <t>26,445</t>
  </si>
  <si>
    <t>78</t>
  </si>
  <si>
    <t>763173111</t>
  </si>
  <si>
    <t>Montáž úchytu pro umyvadlo v SDK kci</t>
  </si>
  <si>
    <t>-279646321</t>
  </si>
  <si>
    <t>Montáž nosičů zařizovacích předmětů pro konstrukce ze sádrokartonových desek úchytu pro umyvadlo</t>
  </si>
  <si>
    <t>https://podminky.urs.cz/item/CS_URS_2023_01/763173111</t>
  </si>
  <si>
    <t>79</t>
  </si>
  <si>
    <t>59030729</t>
  </si>
  <si>
    <t>konstrukce pro uchycení umyvadla s nástěnnými bateriemi osová rozteč CW profilů 450-625mm</t>
  </si>
  <si>
    <t>236349803</t>
  </si>
  <si>
    <t>80</t>
  </si>
  <si>
    <t>763173112</t>
  </si>
  <si>
    <t>Montáž úchytu pro pisoár v SDK kci</t>
  </si>
  <si>
    <t>-607422011</t>
  </si>
  <si>
    <t>Montáž nosičů zařizovacích předmětů pro konstrukce ze sádrokartonových desek úchytu pro pisoár</t>
  </si>
  <si>
    <t>https://podminky.urs.cz/item/CS_URS_2023_01/763173112</t>
  </si>
  <si>
    <t>81</t>
  </si>
  <si>
    <t>59030728</t>
  </si>
  <si>
    <t>konstrukce pro uchycení pisoáru osová rozteč CW profilů 450-625mm</t>
  </si>
  <si>
    <t>1494523483</t>
  </si>
  <si>
    <t>82</t>
  </si>
  <si>
    <t>763173113</t>
  </si>
  <si>
    <t>Montáž úchytu pro WC v SDK kci</t>
  </si>
  <si>
    <t>-1098109563</t>
  </si>
  <si>
    <t>Montáž nosičů zařizovacích předmětů pro konstrukce ze sádrokartonových desek úchytu pro WC</t>
  </si>
  <si>
    <t>https://podminky.urs.cz/item/CS_URS_2023_01/763173113</t>
  </si>
  <si>
    <t>83</t>
  </si>
  <si>
    <t>59030731</t>
  </si>
  <si>
    <t>konstrukce pro uchycení WC osová rozteč CW profilů 450-625mm</t>
  </si>
  <si>
    <t>-614281466</t>
  </si>
  <si>
    <t>84</t>
  </si>
  <si>
    <t>763181311</t>
  </si>
  <si>
    <t>Montáž jednokřídlové kovové zárubně SDK příčka</t>
  </si>
  <si>
    <t>325285512</t>
  </si>
  <si>
    <t>Výplně otvorů konstrukcí ze sádrokartonových desek montáž zárubně kovové s konstrukcí jednokřídlové</t>
  </si>
  <si>
    <t>https://podminky.urs.cz/item/CS_URS_2023_01/763181311</t>
  </si>
  <si>
    <t>"T01" 1</t>
  </si>
  <si>
    <t>"T02" 1</t>
  </si>
  <si>
    <t>"T03" 1</t>
  </si>
  <si>
    <t>"T04" 1</t>
  </si>
  <si>
    <t>"T05" 3</t>
  </si>
  <si>
    <t>"T06" 1</t>
  </si>
  <si>
    <t>85</t>
  </si>
  <si>
    <t>55331589</t>
  </si>
  <si>
    <t>zárubeň jednokřídlá ocelová pro sádrokartonové příčky tl stěny 75-100mm rozměru 700/1970, 2100mm</t>
  </si>
  <si>
    <t>-163836920</t>
  </si>
  <si>
    <t>86</t>
  </si>
  <si>
    <t>55331590</t>
  </si>
  <si>
    <t>zárubeň jednokřídlá ocelová pro sádrokartonové příčky tl stěny 75-100mm rozměru 800/1970, 2100mm</t>
  </si>
  <si>
    <t>74099318</t>
  </si>
  <si>
    <t>87</t>
  </si>
  <si>
    <t>55331591</t>
  </si>
  <si>
    <t>zárubeň jednokřídlá ocelová pro sádrokartonové příčky tl stěny 75-100mm rozměru 900/1970, 2100mm</t>
  </si>
  <si>
    <t>1640181657</t>
  </si>
  <si>
    <t>88</t>
  </si>
  <si>
    <t>55331595</t>
  </si>
  <si>
    <t>zárubeň jednokřídlá ocelová pro sádrokartonové příčky tl stěny 110-150mm rozměru 800/1970, 2100mm</t>
  </si>
  <si>
    <t>-217157955</t>
  </si>
  <si>
    <t>89</t>
  </si>
  <si>
    <t>998763100</t>
  </si>
  <si>
    <t>Přesun hmot tonážní pro dřevostavby v objektech v do 6 m</t>
  </si>
  <si>
    <t>578990885</t>
  </si>
  <si>
    <t>Přesun hmot pro dřevostavby stanovený z hmotnosti přesunovaného materiálu vodorovná dopravní vzdálenost do 50 m v objektech výšky do 6 m</t>
  </si>
  <si>
    <t>https://podminky.urs.cz/item/CS_URS_2023_01/998763100</t>
  </si>
  <si>
    <t>90</t>
  </si>
  <si>
    <t>998763181</t>
  </si>
  <si>
    <t>Příplatek k přesunu hmot tonážní pro 763 dřevostavby prováděný bez použití mechanizace</t>
  </si>
  <si>
    <t>1793191402</t>
  </si>
  <si>
    <t>Přesun hmot pro dřevostavby stanovený z hmotnosti přesunovaného materiálu Příplatek k ceně za přesun prováděný bez použití mechanizace pro jakoukoliv výšku objektu</t>
  </si>
  <si>
    <t>https://podminky.urs.cz/item/CS_URS_2023_01/998763181</t>
  </si>
  <si>
    <t>766</t>
  </si>
  <si>
    <t>Konstrukce truhlářské</t>
  </si>
  <si>
    <t>91</t>
  </si>
  <si>
    <t>766660001</t>
  </si>
  <si>
    <t>Montáž dveřních křídel otvíravých jednokřídlových š do 0,8 m do ocelové zárubně</t>
  </si>
  <si>
    <t>-892816873</t>
  </si>
  <si>
    <t>Montáž dveřních křídel dřevěných nebo plastových otevíravých do ocelové zárubně povrchově upravených jednokřídlových, šířky do 800 mm</t>
  </si>
  <si>
    <t>https://podminky.urs.cz/item/CS_URS_2023_01/766660001</t>
  </si>
  <si>
    <t>92</t>
  </si>
  <si>
    <t>766660002</t>
  </si>
  <si>
    <t>Montáž dveřních křídel otvíravých jednokřídlových š přes 0,8 m do ocelové zárubně</t>
  </si>
  <si>
    <t>-2144117566</t>
  </si>
  <si>
    <t>Montáž dveřních křídel dřevěných nebo plastových otevíravých do ocelové zárubně povrchově upravených jednokřídlových, šířky přes 800 mm</t>
  </si>
  <si>
    <t>https://podminky.urs.cz/item/CS_URS_2023_01/766660002</t>
  </si>
  <si>
    <t>93</t>
  </si>
  <si>
    <t>61162073a</t>
  </si>
  <si>
    <t>dveře jednokřídlé dřevěné povrch CPL plné 700x1970mm vč. kování, zámku</t>
  </si>
  <si>
    <t>754805009</t>
  </si>
  <si>
    <t>94</t>
  </si>
  <si>
    <t>61162074a</t>
  </si>
  <si>
    <t>dveře jednokřídlé dřevěné povrch CPL plné 800x1970mm vč. kování, zámku</t>
  </si>
  <si>
    <t>722873912</t>
  </si>
  <si>
    <t>95</t>
  </si>
  <si>
    <t>61162075a</t>
  </si>
  <si>
    <t>dveře jednokřídlé dřevěné povrch CPL plné 900x1970mm vč. kování, zámku</t>
  </si>
  <si>
    <t>-1800646449</t>
  </si>
  <si>
    <t>96</t>
  </si>
  <si>
    <t>766660011</t>
  </si>
  <si>
    <t>Montáž dveřních křídel otvíravých dvoukřídlových š do 1,45 m do ocelové zárubně</t>
  </si>
  <si>
    <t>-208681434</t>
  </si>
  <si>
    <t>Montáž dveřních křídel dřevěných nebo plastových otevíravých do ocelové zárubně povrchově upravených dvoukřídlových, šířky do 1450 mm</t>
  </si>
  <si>
    <t>https://podminky.urs.cz/item/CS_URS_2023_01/766660011</t>
  </si>
  <si>
    <t>97</t>
  </si>
  <si>
    <t>61160876a</t>
  </si>
  <si>
    <t>dveře dvoukřídlé dřevěné povrch CPL částečně prosklené 1250x1970mm vč. kování, zámku</t>
  </si>
  <si>
    <t>-749689116</t>
  </si>
  <si>
    <t>98</t>
  </si>
  <si>
    <t>998766101</t>
  </si>
  <si>
    <t>Přesun hmot tonážní pro kce truhlářské v objektech v do 6 m</t>
  </si>
  <si>
    <t>739469705</t>
  </si>
  <si>
    <t>Přesun hmot pro konstrukce truhlářské stanovený z hmotnosti přesunovaného materiálu vodorovná dopravní vzdálenost do 50 m v objektech výšky do 6 m</t>
  </si>
  <si>
    <t>https://podminky.urs.cz/item/CS_URS_2023_01/998766101</t>
  </si>
  <si>
    <t>99</t>
  </si>
  <si>
    <t>998766181</t>
  </si>
  <si>
    <t>Příplatek k přesunu hmot tonážní 766 prováděný bez použití mechanizace</t>
  </si>
  <si>
    <t>-349187178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</si>
  <si>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</si>
  <si>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https://podminky.urs.cz/item/CS_URS_2023_01/998766181</t>
  </si>
  <si>
    <t>767</t>
  </si>
  <si>
    <t>Konstrukce zámečnické</t>
  </si>
  <si>
    <t>100</t>
  </si>
  <si>
    <t>767584151</t>
  </si>
  <si>
    <t>Montáž podhledů kazetových 600x600 mm pl do 10 m2</t>
  </si>
  <si>
    <t>-357696515</t>
  </si>
  <si>
    <t>Montáž kovových podhledů kazetových, z kazet velikosti 600 x 600 mm, plochy do 10 m2</t>
  </si>
  <si>
    <t>https://podminky.urs.cz/item/CS_URS_2023_01/767584151</t>
  </si>
  <si>
    <t>6,97+2+3,96+7,17+29,3-2,35*1,8+0,35*0,95</t>
  </si>
  <si>
    <t>101</t>
  </si>
  <si>
    <t>553-podhled-kaz</t>
  </si>
  <si>
    <t>Kazetový podhled pro zdravotnická zařízení vč. nosné konstrukce a veškerého příslušenství (dle PD)</t>
  </si>
  <si>
    <t>1033443329</t>
  </si>
  <si>
    <t>"dle výkresu č. 102"</t>
  </si>
  <si>
    <t>"pro zdravotnická zařízení - specifikace dle TZ"</t>
  </si>
  <si>
    <t>45,503*1,1</t>
  </si>
  <si>
    <t>102</t>
  </si>
  <si>
    <t>998767101</t>
  </si>
  <si>
    <t>Přesun hmot tonážní pro zámečnické konstrukce v objektech v do 6 m</t>
  </si>
  <si>
    <t>683964731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</si>
  <si>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</si>
  <si>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</si>
  <si>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103</t>
  </si>
  <si>
    <t>998767181</t>
  </si>
  <si>
    <t>Příplatek k přesunu hmot tonážní 767 prováděný bez použití mechanizace</t>
  </si>
  <si>
    <t>-2130757715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</si>
  <si>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</si>
  <si>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https://podminky.urs.cz/item/CS_URS_2023_01/998767181</t>
  </si>
  <si>
    <t>771</t>
  </si>
  <si>
    <t>Podlahy z dlaždic</t>
  </si>
  <si>
    <t>104</t>
  </si>
  <si>
    <t>771121011</t>
  </si>
  <si>
    <t>Nátěr penetrační na podlahu</t>
  </si>
  <si>
    <t>-1828931122</t>
  </si>
  <si>
    <t>Příprava podkladu před provedením dlažby nátěr penetrační na podlahu</t>
  </si>
  <si>
    <t>https://podminky.urs.cz/item/CS_URS_2023_01/771121011</t>
  </si>
  <si>
    <t>11,5*4</t>
  </si>
  <si>
    <t>23,5*2</t>
  </si>
  <si>
    <t>"sokl m.č.115"</t>
  </si>
  <si>
    <t>(8,7*2+7,5*2+1,2*2+0,3*6+0,1*4-0,9*6-0,8*3-1,25-1,55)*0,1*2</t>
  </si>
  <si>
    <t>105</t>
  </si>
  <si>
    <t>771161021</t>
  </si>
  <si>
    <t>Montáž profilu ukončujícího pro plynulý přechod (dlažby s kobercem apod.)</t>
  </si>
  <si>
    <t>-955754109</t>
  </si>
  <si>
    <t>Příprava podkladu před provedením dlažby montáž profilu ukončujícího profilu pro plynulý přechod (dlažba-koberec apod.)</t>
  </si>
  <si>
    <t>https://podminky.urs.cz/item/CS_URS_2023_01/771161021</t>
  </si>
  <si>
    <t>2,11+1,25+1,5+0,9+0,8</t>
  </si>
  <si>
    <t>106</t>
  </si>
  <si>
    <t>59054100</t>
  </si>
  <si>
    <t>profil přechodový Al s pohyblivým ramenem 8x20mm</t>
  </si>
  <si>
    <t>CS ÚRS 2022 02</t>
  </si>
  <si>
    <t>1702684184</t>
  </si>
  <si>
    <t>6,56*1,1</t>
  </si>
  <si>
    <t>107</t>
  </si>
  <si>
    <t>771474113</t>
  </si>
  <si>
    <t>Montáž soklů z dlaždic keramických rovných flexibilní lepidlo v přes 90 do 120 mm</t>
  </si>
  <si>
    <t>-1036023579</t>
  </si>
  <si>
    <t>Montáž soklů z dlaždic keramických lepených flexibilním lepidlem rovných, výšky přes 90 do 120 mm</t>
  </si>
  <si>
    <t>https://podminky.urs.cz/item/CS_URS_2023_01/771474113</t>
  </si>
  <si>
    <t>"m.č.115""</t>
  </si>
  <si>
    <t>8,7*2+7,5*2+1,2*2+0,3*6+0,1*4-0,9*6-0,8*3-1,25-1,55</t>
  </si>
  <si>
    <t>108</t>
  </si>
  <si>
    <t>771576142</t>
  </si>
  <si>
    <t>Montáž podlah keramických velkoformátových pro mechanické zatížení protiskluzných lepených flexi rychletuhnoucím lepidlem přes 4 do 6 ks/m2</t>
  </si>
  <si>
    <t>1388141244</t>
  </si>
  <si>
    <t>Montáž podlah z dlaždic keramických lepených flexibilním rychletuhnoucím lepidlem velkoformátových pro vysoké mechanické zatížení protiskluzných nebo reliéfních (bezbariérových) přes 4 do 6 ks/m2</t>
  </si>
  <si>
    <t>https://podminky.urs.cz/item/CS_URS_2023_01/771576142</t>
  </si>
  <si>
    <t>109</t>
  </si>
  <si>
    <t>59763990</t>
  </si>
  <si>
    <t>Dlažba keramická 45x45cm (dle specifikace ve výpisu skladeb)</t>
  </si>
  <si>
    <t>-489745502</t>
  </si>
  <si>
    <t>Dlažba keramická (dle specifikace ve výpisu skladeb)</t>
  </si>
  <si>
    <t>35*1,1</t>
  </si>
  <si>
    <t>(8,7*2+7,5*2+1,2*2+0,3*6+0,1*4-0,9*6-0,8*3-1,25-1,55)*0,1*1,1</t>
  </si>
  <si>
    <t>110</t>
  </si>
  <si>
    <t>771577124</t>
  </si>
  <si>
    <t>Příplatek k montáži podlah keramických lepených flexibilním rychletuhnoucím lepidlem za spárování tmelem dvousložkovým</t>
  </si>
  <si>
    <t>-1477426300</t>
  </si>
  <si>
    <t>Montáž podlah z dlaždic keramických lepených flexibilním rychletuhnoucím lepidlem Příplatek k cenám za dvousložkový spárovací tmel</t>
  </si>
  <si>
    <t>https://podminky.urs.cz/item/CS_URS_2023_01/771577124</t>
  </si>
  <si>
    <t>35+26,4*0,1</t>
  </si>
  <si>
    <t>111</t>
  </si>
  <si>
    <t>771577125</t>
  </si>
  <si>
    <t>Příplatek k montáži podlah keramických lepených flexibilním rychletuhnoucím lepidlem za lepení dvousložkovým lepidlem</t>
  </si>
  <si>
    <t>-1420894621</t>
  </si>
  <si>
    <t>Montáž podlah z dlaždic keramických lepených flexibilním rychletuhnoucím lepidlem Příplatek k cenám za dvousložkové lepidlo</t>
  </si>
  <si>
    <t>https://podminky.urs.cz/item/CS_URS_2023_01/771577125</t>
  </si>
  <si>
    <t>112</t>
  </si>
  <si>
    <t>771577141</t>
  </si>
  <si>
    <t>Příplatek k montáži podlah keramických lepených disperzním lepidlem za plochu do 5 m2</t>
  </si>
  <si>
    <t>-1568382755</t>
  </si>
  <si>
    <t>Montáž podlah z dlaždic keramických lepených disperzním lepidlem Příplatek k cenám za plochu do 5 m2 jednotlivě</t>
  </si>
  <si>
    <t>https://podminky.urs.cz/item/CS_URS_2023_01/771577141</t>
  </si>
  <si>
    <t>2+3,96</t>
  </si>
  <si>
    <t>113</t>
  </si>
  <si>
    <t>998771101</t>
  </si>
  <si>
    <t>Přesun hmot tonážní pro podlahy z dlaždic v objektech v do 6 m</t>
  </si>
  <si>
    <t>1091224697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</si>
  <si>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</si>
  <si>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</si>
  <si>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114</t>
  </si>
  <si>
    <t>998771181</t>
  </si>
  <si>
    <t>Příplatek k přesunu hmot tonážní 771 prováděný bez použití mechanizace</t>
  </si>
  <si>
    <t>-1880778592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</si>
  <si>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</si>
  <si>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https://podminky.urs.cz/item/CS_URS_2023_01/998771181</t>
  </si>
  <si>
    <t>776</t>
  </si>
  <si>
    <t>Podlahy povlakové</t>
  </si>
  <si>
    <t>115</t>
  </si>
  <si>
    <t>776121321</t>
  </si>
  <si>
    <t>Neředěná penetrace savého podkladu povlakových podlah</t>
  </si>
  <si>
    <t>-1957571917</t>
  </si>
  <si>
    <t>Příprava podkladu penetrace neředěná podlah</t>
  </si>
  <si>
    <t>https://podminky.urs.cz/item/CS_URS_2023_01/776121321</t>
  </si>
  <si>
    <t>116</t>
  </si>
  <si>
    <t>776141122</t>
  </si>
  <si>
    <t>Stěrka podlahová nivelační pro vyrovnání podkladu povlakových podlah pevnosti 30 MPa tl přes 3 do 5 mm</t>
  </si>
  <si>
    <t>-2086045390</t>
  </si>
  <si>
    <t>Příprava podkladu vyrovnání samonivelační stěrkou podlah min.pevnosti 30 MPa, tloušťky přes 3 do 5 mm</t>
  </si>
  <si>
    <t>https://podminky.urs.cz/item/CS_URS_2023_01/776141122</t>
  </si>
  <si>
    <t>117</t>
  </si>
  <si>
    <t>776201812</t>
  </si>
  <si>
    <t>Demontáž lepených povlakových podlah s podložkou ručně</t>
  </si>
  <si>
    <t>1988589238</t>
  </si>
  <si>
    <t>Demontáž povlakových podlahovin lepených ručně s podložkou</t>
  </si>
  <si>
    <t>https://podminky.urs.cz/item/CS_URS_2023_01/776201812</t>
  </si>
  <si>
    <t>"m.č.120"</t>
  </si>
  <si>
    <t>7,89</t>
  </si>
  <si>
    <t>118</t>
  </si>
  <si>
    <t>776211111</t>
  </si>
  <si>
    <t>Lepení textilních pásů</t>
  </si>
  <si>
    <t>-910359752</t>
  </si>
  <si>
    <t>Montáž textilních podlahovin lepením pásů standardních</t>
  </si>
  <si>
    <t>https://podminky.urs.cz/item/CS_URS_2023_01/776211111</t>
  </si>
  <si>
    <t>119</t>
  </si>
  <si>
    <t>69752122a</t>
  </si>
  <si>
    <t>koberec čistící zóna - dle výpisu skladeb</t>
  </si>
  <si>
    <t>-875484209</t>
  </si>
  <si>
    <t>6,5*1,1</t>
  </si>
  <si>
    <t>120</t>
  </si>
  <si>
    <t>998776101</t>
  </si>
  <si>
    <t>Přesun hmot tonážní pro podlahy povlakové v objektech v do 6 m</t>
  </si>
  <si>
    <t>-1420974802</t>
  </si>
  <si>
    <t>Přesun hmot pro podlahy povlakové stanovený z hmotnosti přesunovaného materiálu vodorovná dopravní vzdálenost do 50 m v objektech výšky do 6 m</t>
  </si>
  <si>
    <t>https://podminky.urs.cz/item/CS_URS_2023_01/998776101</t>
  </si>
  <si>
    <t>121</t>
  </si>
  <si>
    <t>998776181</t>
  </si>
  <si>
    <t>Příplatek k přesunu hmot tonážní 776 prováděný bez použití mechanizace</t>
  </si>
  <si>
    <t>638463274</t>
  </si>
  <si>
    <t>Přesun hmot pro podlahy povlakové stanovený z hmotnosti přesunovaného materiálu Příplatek k cenám za přesun prováděný bez použití mechanizace pro jakoukoliv výšku objektu</t>
  </si>
  <si>
    <t>https://podminky.urs.cz/item/CS_URS_2023_01/998776181</t>
  </si>
  <si>
    <t>781</t>
  </si>
  <si>
    <t>Dokončovací práce - obklady</t>
  </si>
  <si>
    <t>122</t>
  </si>
  <si>
    <t>781121011</t>
  </si>
  <si>
    <t>Nátěr penetrační na stěnu</t>
  </si>
  <si>
    <t>-698721662</t>
  </si>
  <si>
    <t>Příprava podkladu před provedením obkladu nátěr penetrační na stěnu</t>
  </si>
  <si>
    <t>https://podminky.urs.cz/item/CS_URS_2023_01/781121011</t>
  </si>
  <si>
    <t>"dle výkresu 102"</t>
  </si>
  <si>
    <t>"m.č.116-119"</t>
  </si>
  <si>
    <t>2,4*(2,275*2+2,25*2+1,2*4+0,9*4+2,15*2+1,8*2+2,225*6+0,9*2+1,875*2+1,225*2+1,2*2+0,9*2)-0,9*2-0,8*2*6-0,7*2*6-1,16*0,65*2</t>
  </si>
  <si>
    <t>123</t>
  </si>
  <si>
    <t>781131112</t>
  </si>
  <si>
    <t>Izolace pod obklad nátěrem nebo stěrkou ve dvou vrstvách</t>
  </si>
  <si>
    <t>-784914060</t>
  </si>
  <si>
    <t>Izolace stěny pod obklad izolace nátěrem nebo stěrkou ve dvou vrstvách</t>
  </si>
  <si>
    <t>https://podminky.urs.cz/item/CS_URS_2023_01/781131112</t>
  </si>
  <si>
    <t>"m.č.116-119 za zařizovaími předměty - 30% celkové plochy"</t>
  </si>
  <si>
    <t>100,852*0,3</t>
  </si>
  <si>
    <t>124</t>
  </si>
  <si>
    <t>781151031</t>
  </si>
  <si>
    <t>Celoplošné vyrovnání podkladu stěrkou tl 3 mm</t>
  </si>
  <si>
    <t>-178136222</t>
  </si>
  <si>
    <t>Příprava podkladu před provedením obkladu celoplošné vyrovnání podkladu stěrkou, tloušťky 3 mm</t>
  </si>
  <si>
    <t>https://podminky.urs.cz/item/CS_URS_2023_01/781151031</t>
  </si>
  <si>
    <t>"m.č.116-119 - na stávajíích stěnách"</t>
  </si>
  <si>
    <t>2,4*(1,225+0,9+0,9+0,9+2,225+2,15)-1,16*0,65*2</t>
  </si>
  <si>
    <t>125</t>
  </si>
  <si>
    <t>781474226</t>
  </si>
  <si>
    <t>Montáž obkladů vnitřních keramických z dekorů přes 22 do 25 ks/m2 lepených flexibilním lepidlem</t>
  </si>
  <si>
    <t>179165111</t>
  </si>
  <si>
    <t>Montáž obkladů vnitřních stěn z dlaždic keramických lepených flexibilním lepidlem maloformátových reliéfních nebo z dekorů přes 22 do 25 ks/m2</t>
  </si>
  <si>
    <t>https://podminky.urs.cz/item/CS_URS_2023_01/781474226</t>
  </si>
  <si>
    <t>126</t>
  </si>
  <si>
    <t>59781340</t>
  </si>
  <si>
    <t>Obklad vnitřní keramický (dle specifikace v projektové dokumentaci)</t>
  </si>
  <si>
    <t>-562897305</t>
  </si>
  <si>
    <t>100,852*1,1</t>
  </si>
  <si>
    <t>127</t>
  </si>
  <si>
    <t>781477114</t>
  </si>
  <si>
    <t>Příplatek k montáži obkladů vnitřních keramických hladkých za spárování tmelem dvousložkovým</t>
  </si>
  <si>
    <t>-957790664</t>
  </si>
  <si>
    <t>Montáž obkladů vnitřních stěn z dlaždic keramických Příplatek k cenám za dvousložkový spárovací tmel</t>
  </si>
  <si>
    <t>https://podminky.urs.cz/item/CS_URS_2023_01/781477114</t>
  </si>
  <si>
    <t>128</t>
  </si>
  <si>
    <t>781477115</t>
  </si>
  <si>
    <t>Příplatek k montáži obkladů vnitřních keramických hladkých za lepením lepidlem dvousložkovým</t>
  </si>
  <si>
    <t>2000673645</t>
  </si>
  <si>
    <t>Montáž obkladů vnitřních stěn z dlaždic keramických Příplatek k cenám za dvousložkové lepidlo</t>
  </si>
  <si>
    <t>https://podminky.urs.cz/item/CS_URS_2023_01/781477115</t>
  </si>
  <si>
    <t>129</t>
  </si>
  <si>
    <t>781494111</t>
  </si>
  <si>
    <t>Plastové profily rohové lepené flexibilním lepidlem</t>
  </si>
  <si>
    <t>-725898836</t>
  </si>
  <si>
    <t>Obklad - dokončující práce profily ukončovací plastové lepené flexibilním lepidlem rohové</t>
  </si>
  <si>
    <t>https://podminky.urs.cz/item/CS_URS_2023_01/781494111</t>
  </si>
  <si>
    <t>2,4*4*8+2,4*2*2</t>
  </si>
  <si>
    <t>130</t>
  </si>
  <si>
    <t>781494511</t>
  </si>
  <si>
    <t>Plastové profily ukončovací lepené flexibilním lepidlem</t>
  </si>
  <si>
    <t>906029948</t>
  </si>
  <si>
    <t>Obklad - dokončující práce profily ukončovací plastové lepené flexibilním lepidlem ukončovací</t>
  </si>
  <si>
    <t>https://podminky.urs.cz/item/CS_URS_2023_01/781494511</t>
  </si>
  <si>
    <t>0,65*4+1,16*2</t>
  </si>
  <si>
    <t>131</t>
  </si>
  <si>
    <t>781495184</t>
  </si>
  <si>
    <t>Řezání pracnější rovné keramických obkladaček</t>
  </si>
  <si>
    <t>-1255604756</t>
  </si>
  <si>
    <t>Obklad - dokončující práce pracnější řezání obkladaček rovné</t>
  </si>
  <si>
    <t>https://podminky.urs.cz/item/CS_URS_2023_01/781495184</t>
  </si>
  <si>
    <t>132</t>
  </si>
  <si>
    <t>998781101</t>
  </si>
  <si>
    <t>Přesun hmot tonážní pro obklady keramické v objektech v do 6 m</t>
  </si>
  <si>
    <t>-1244471821</t>
  </si>
  <si>
    <t>Přesun hmot pro obklady keramické stanovený z hmotnosti přesunovaného materiálu vodorovná dopravní vzdálenost do 50 m v objektech výšky do 6 m</t>
  </si>
  <si>
    <t>https://podminky.urs.cz/item/CS_URS_2023_01/998781101</t>
  </si>
  <si>
    <t>133</t>
  </si>
  <si>
    <t>998781181</t>
  </si>
  <si>
    <t>Příplatek k přesunu hmot tonážní 781 prováděný bez použití mechanizace</t>
  </si>
  <si>
    <t>1338901626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</si>
  <si>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</si>
  <si>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https://podminky.urs.cz/item/CS_URS_2023_01/998781181</t>
  </si>
  <si>
    <t>783</t>
  </si>
  <si>
    <t>Dokončovací práce - nátěry</t>
  </si>
  <si>
    <t>134</t>
  </si>
  <si>
    <t>783301303</t>
  </si>
  <si>
    <t>Bezoplachové odrezivění zámečnických konstrukcí</t>
  </si>
  <si>
    <t>518985264</t>
  </si>
  <si>
    <t>Příprava podkladu zámečnických konstrukcí před provedením nátěru odrezivění odrezovačem bezoplachovým</t>
  </si>
  <si>
    <t>https://podminky.urs.cz/item/CS_URS_2023_01/783301303</t>
  </si>
  <si>
    <t>"zárubně"</t>
  </si>
  <si>
    <t>4,9*0,2+4,8*0,2+4,8*0,2+4,8*0,2+4,7*0,2+4,8*0,3+5,25*0,2</t>
  </si>
  <si>
    <t>135</t>
  </si>
  <si>
    <t>783301313</t>
  </si>
  <si>
    <t>Odmaštění zámečnických konstrukcí ředidlovým odmašťovačem</t>
  </si>
  <si>
    <t>1131292669</t>
  </si>
  <si>
    <t>Příprava podkladu zámečnických konstrukcí před provedením nátěru odmaštění odmašťovačem ředidlovým</t>
  </si>
  <si>
    <t>https://podminky.urs.cz/item/CS_URS_2023_01/783301313</t>
  </si>
  <si>
    <t>136</t>
  </si>
  <si>
    <t>783314101</t>
  </si>
  <si>
    <t>Základní jednonásobný syntetický nátěr zámečnických konstrukcí</t>
  </si>
  <si>
    <t>-846779913</t>
  </si>
  <si>
    <t>Základní nátěr zámečnických konstrukcí jednonásobný syntetický</t>
  </si>
  <si>
    <t>https://podminky.urs.cz/item/CS_URS_2023_01/783314101</t>
  </si>
  <si>
    <t>137</t>
  </si>
  <si>
    <t>783317101</t>
  </si>
  <si>
    <t>Krycí jednonásobný syntetický standardní nátěr zámečnických konstrukcí</t>
  </si>
  <si>
    <t>2079370220</t>
  </si>
  <si>
    <t>Krycí nátěr (email) zámečnických konstrukcí jednonásobný syntetický standardní</t>
  </si>
  <si>
    <t>https://podminky.urs.cz/item/CS_URS_2023_01/783317101</t>
  </si>
  <si>
    <t>784</t>
  </si>
  <si>
    <t>Dokončovací práce - malby a tapety</t>
  </si>
  <si>
    <t>138</t>
  </si>
  <si>
    <t>784111001</t>
  </si>
  <si>
    <t>Oprášení (ometení ) podkladu v místnostech v do 3,80 m</t>
  </si>
  <si>
    <t>-860309286</t>
  </si>
  <si>
    <t>Oprášení (ometení) podkladu v místnostech výšky do 3,80 m</t>
  </si>
  <si>
    <t>https://podminky.urs.cz/item/CS_URS_2023_01/784111001</t>
  </si>
  <si>
    <t>"stávající stěny a stropy mimo obklady a podhledy v m.č.115-120"</t>
  </si>
  <si>
    <t>2,35*1,8-0,35*0,95</t>
  </si>
  <si>
    <t>2,58*(6,4+0,1*2+1,5+0,75+1,4+2,9+2,49+1,28)</t>
  </si>
  <si>
    <t>1,1*(1,09+1,88+0,81+0,845+1,5+1,24+1,09)</t>
  </si>
  <si>
    <t>139</t>
  </si>
  <si>
    <t>784111011</t>
  </si>
  <si>
    <t>Obroušení podkladu omítnutého v místnostech v do 3,80 m</t>
  </si>
  <si>
    <t>-1994683447</t>
  </si>
  <si>
    <t>Obroušení podkladu omítky v místnostech výšky do 3,80 m</t>
  </si>
  <si>
    <t>https://podminky.urs.cz/item/CS_URS_2023_01/784111011</t>
  </si>
  <si>
    <t>140</t>
  </si>
  <si>
    <t>784111031</t>
  </si>
  <si>
    <t>Omytí podkladu v místnostech v do 3,80 m</t>
  </si>
  <si>
    <t>1123577584</t>
  </si>
  <si>
    <t>Omytí podkladu omytí v místnostech výšky do 3,80 m</t>
  </si>
  <si>
    <t>https://podminky.urs.cz/item/CS_URS_2023_01/784111031</t>
  </si>
  <si>
    <t>141</t>
  </si>
  <si>
    <t>784121001</t>
  </si>
  <si>
    <t>Oškrabání malby v mísnostech v do 3,80 m</t>
  </si>
  <si>
    <t>403500619</t>
  </si>
  <si>
    <t>Oškrabání malby v místnostech výšky do 3,80 m</t>
  </si>
  <si>
    <t>https://podminky.urs.cz/item/CS_URS_2023_01/784121001</t>
  </si>
  <si>
    <t>142</t>
  </si>
  <si>
    <t>784181101</t>
  </si>
  <si>
    <t>Základní akrylátová jednonásobná bezbarvá penetrace podkladu v místnostech v do 3,80 m</t>
  </si>
  <si>
    <t>-1217133111</t>
  </si>
  <si>
    <t>Penetrace podkladu jednonásobná základní akrylátová bezbarvá v místnostech výšky do 3,80 m</t>
  </si>
  <si>
    <t>https://podminky.urs.cz/item/CS_URS_2023_01/784181101</t>
  </si>
  <si>
    <t>143</t>
  </si>
  <si>
    <t>784211101</t>
  </si>
  <si>
    <t>Dvojnásobné bílé malby ze směsí za mokra výborně oděruvzdorných v místnostech v do 3,80 m</t>
  </si>
  <si>
    <t>1012537099</t>
  </si>
  <si>
    <t>Malby z malířských směsí oděruvzdorných za mokra dvojnásobné, bílé za mokra oděruvzdorné výborně v místnostech výšky do 3,80 m</t>
  </si>
  <si>
    <t>https://podminky.urs.cz/item/CS_URS_2023_01/784211101</t>
  </si>
  <si>
    <t>"strop mimo podhled v m.č.115"</t>
  </si>
  <si>
    <t>"m.č.115 stěny vč. SDK"</t>
  </si>
  <si>
    <t>2,4*(6,3+1,5+6,6+5,7+3,26+4,3+1,2)-0,9*2*3-0,8*2*2-1,5*2,06-1,5*2,5+0,3*(2,06*2+1,5+2*2+1)+0,1*(2,25*2+1,5)+0,1*(2*2+1,2)</t>
  </si>
  <si>
    <t>"nová omítka kolem dveří m.č.115-112"</t>
  </si>
  <si>
    <t>1,5*2,06*2-1,25*2*2</t>
  </si>
  <si>
    <t>"ostění oken u obkladů"</t>
  </si>
  <si>
    <t>0,1*(1,16*2+0,55*4)</t>
  </si>
  <si>
    <t>002 - Větrání</t>
  </si>
  <si>
    <t xml:space="preserve">    751 - Vzduchotechnika</t>
  </si>
  <si>
    <t>HZS - Hodinové zúčtovací sazby</t>
  </si>
  <si>
    <t>622-R1</t>
  </si>
  <si>
    <t>Stavební výpomoc pro větrání - průraz 200x200mm obvodovým pláštěm vč. zpětného zapravení</t>
  </si>
  <si>
    <t>1412299320</t>
  </si>
  <si>
    <t>"dle popisu na výkrese č.401"</t>
  </si>
  <si>
    <t>"vč. odvozu a likvidace vybouraného materiálu, přesunu hmot a veškerých pomocných materiálů a prací"</t>
  </si>
  <si>
    <t>644941112</t>
  </si>
  <si>
    <t>Osazování ventilačních mřížek velikosti přes 150 x 200 do 300 x 300 mm</t>
  </si>
  <si>
    <t>-1287085458</t>
  </si>
  <si>
    <t>Montáž průvětrníků nebo mřížek odvětrávacích velikosti přes 150 x 200 do 300 x 300 mm</t>
  </si>
  <si>
    <t>https://podminky.urs.cz/item/CS_URS_2023_01/644941112</t>
  </si>
  <si>
    <t>"dle výkresu č.401"</t>
  </si>
  <si>
    <t>"Z3" 8</t>
  </si>
  <si>
    <t>56245601a</t>
  </si>
  <si>
    <t>mřížka větrací hranatá plast 400x130mm</t>
  </si>
  <si>
    <t>1650325421</t>
  </si>
  <si>
    <t>1853199692</t>
  </si>
  <si>
    <t>-470308138</t>
  </si>
  <si>
    <t>751</t>
  </si>
  <si>
    <t>Vzduchotechnika</t>
  </si>
  <si>
    <t>751111271</t>
  </si>
  <si>
    <t>Montáž ventilátoru axiálního středotlakého potrubního základního D do 200 mm</t>
  </si>
  <si>
    <t>654833022</t>
  </si>
  <si>
    <t>Montáž ventilátoru axiálního středotlakého potrubního základního, průměru do 200 mm</t>
  </si>
  <si>
    <t>https://podminky.urs.cz/item/CS_URS_2023_01/751111271</t>
  </si>
  <si>
    <t>"Z1" 3</t>
  </si>
  <si>
    <t>"Z2" 2</t>
  </si>
  <si>
    <t>42914105a</t>
  </si>
  <si>
    <t>ventilátor semiaxiální do podhledu 30W - dle popisu na výkrese 401</t>
  </si>
  <si>
    <t>-1895638485</t>
  </si>
  <si>
    <t>751398041</t>
  </si>
  <si>
    <t>Montáž protidešťové žaluzie nebo žaluziové klapky na kruhové potrubí D do 300 mm</t>
  </si>
  <si>
    <t>-790856893</t>
  </si>
  <si>
    <t>Montáž ostatních zařízení protidešťové žaluzie nebo žaluziové klapky na kruhové potrubí, průměru do 300 mm</t>
  </si>
  <si>
    <t>https://podminky.urs.cz/item/CS_URS_2023_01/751398041</t>
  </si>
  <si>
    <t>"Z1" 1</t>
  </si>
  <si>
    <t>"Z2" 1</t>
  </si>
  <si>
    <t>42972901a</t>
  </si>
  <si>
    <t>žaluzie protidešťová plastová s pevnými lamelami, pro potrubí D 160mm se síťkou proti hmyzu</t>
  </si>
  <si>
    <t>348381048</t>
  </si>
  <si>
    <t>751510041</t>
  </si>
  <si>
    <t>Vzduchotechnické potrubí z pozinkovaného plechu kruhové spirálně vinutá trouba bez příruby D do 100 mm</t>
  </si>
  <si>
    <t>1256075274</t>
  </si>
  <si>
    <t>Vzduchotechnické potrubí z pozinkovaného plechu kruhové, trouba spirálně vinutá bez příruby, průměru do 100 mm</t>
  </si>
  <si>
    <t>https://podminky.urs.cz/item/CS_URS_2023_01/751510041</t>
  </si>
  <si>
    <t>751510042</t>
  </si>
  <si>
    <t>Vzduchotechnické potrubí z pozinkovaného plechu kruhové spirálně vinutá trouba bez příruby D přes 100 do 200 mm</t>
  </si>
  <si>
    <t>-1733775829</t>
  </si>
  <si>
    <t>Vzduchotechnické potrubí z pozinkovaného plechu kruhové, trouba spirálně vinutá bez příruby, průměru přes 100 do 200 mm</t>
  </si>
  <si>
    <t>https://podminky.urs.cz/item/CS_URS_2023_01/751510042</t>
  </si>
  <si>
    <t>751514177</t>
  </si>
  <si>
    <t>Montáž oblouku do plechového potrubí kruhového bez příruby D do 100 mm</t>
  </si>
  <si>
    <t>-453677497</t>
  </si>
  <si>
    <t>Montáž oblouku do plechového potrubí kruhového bez příruby, průměru do 100 mm</t>
  </si>
  <si>
    <t>https://podminky.urs.cz/item/CS_URS_2023_01/751514177</t>
  </si>
  <si>
    <t>"Z1" 6</t>
  </si>
  <si>
    <t>"Z2" 5</t>
  </si>
  <si>
    <t>42981128</t>
  </si>
  <si>
    <t>oblouk lisovaný Pz 45° D 100mm</t>
  </si>
  <si>
    <t>-738337221</t>
  </si>
  <si>
    <t>751514377</t>
  </si>
  <si>
    <t>Montáž odbočky oboustranné do plechového potrubí kruhového bez příruby D přes 100 do 200 mm</t>
  </si>
  <si>
    <t>1957059392</t>
  </si>
  <si>
    <t>Montáž odbočky oboustranné do plechového potrubí kruhového bez příruby, průměru přes 100 do 200 mm</t>
  </si>
  <si>
    <t>https://podminky.urs.cz/item/CS_URS_2023_01/751514377</t>
  </si>
  <si>
    <t>"Z1" 2</t>
  </si>
  <si>
    <t>42981331</t>
  </si>
  <si>
    <t>rozbočka symetrická Y-kus Pz 45° D1/D2 = 150/100mm</t>
  </si>
  <si>
    <t>1527509014</t>
  </si>
  <si>
    <t>751514478</t>
  </si>
  <si>
    <t>Montáž přechodu osového nebo pravoúhlého do plechového potrubí kruhového bez příruby D přes 100 do 200 mm</t>
  </si>
  <si>
    <t>1414904739</t>
  </si>
  <si>
    <t>Montáž přechodu osového nebo pravoúhlého do plechového potrubí kruhového bez příruby, průměru přes 100 do 200 mm</t>
  </si>
  <si>
    <t>https://podminky.urs.cz/item/CS_URS_2023_01/751514478</t>
  </si>
  <si>
    <t>42981347</t>
  </si>
  <si>
    <t>přechod osový Pz D1/D2 = 150/100mm</t>
  </si>
  <si>
    <t>516548083</t>
  </si>
  <si>
    <t>751514678</t>
  </si>
  <si>
    <t>Montáž škrtící klapky nebo zpětné klapky do plechového potrubí kruhové bez příruby D do 100 mm</t>
  </si>
  <si>
    <t>-709701065</t>
  </si>
  <si>
    <t>Montáž škrtící klapky nebo zpětné klapky do plechového potrubí kruhové bez příruby, průměru do 100 mm</t>
  </si>
  <si>
    <t>https://podminky.urs.cz/item/CS_URS_2023_01/751514678</t>
  </si>
  <si>
    <t>42971019</t>
  </si>
  <si>
    <t>klapka kruhová zpětná Pz D 100mm</t>
  </si>
  <si>
    <t>1072253718</t>
  </si>
  <si>
    <t>751525081</t>
  </si>
  <si>
    <t>Montáž potrubí plastového kruhového bez příruby D do 100 mm</t>
  </si>
  <si>
    <t>1552037567</t>
  </si>
  <si>
    <t>Montáž potrubí plastového kruhového bez příruby, průměru do 100 mm</t>
  </si>
  <si>
    <t>https://podminky.urs.cz/item/CS_URS_2023_01/751525081</t>
  </si>
  <si>
    <t>42981634</t>
  </si>
  <si>
    <t>hadice hlukově a tepelně izolovaná několikavrstvá z Al-polyesteru vyztužená drátem D 102mm, l=10m</t>
  </si>
  <si>
    <t>769088402</t>
  </si>
  <si>
    <t>751525082</t>
  </si>
  <si>
    <t>Montáž potrubí plastového kruhového bez příruby D přes 100 do 200 mm</t>
  </si>
  <si>
    <t>457209074</t>
  </si>
  <si>
    <t>Montáž potrubí plastového kruhového bez příruby, průměru přes 100 do 200 mm</t>
  </si>
  <si>
    <t>https://podminky.urs.cz/item/CS_URS_2023_01/751525082</t>
  </si>
  <si>
    <t>42981636</t>
  </si>
  <si>
    <t>hadice hlukově a tepelně izolovaná několikavrstvá z Al-polyesteru vyztužená drátem D 152mm, l=10m</t>
  </si>
  <si>
    <t>-1757760947</t>
  </si>
  <si>
    <t>998751101</t>
  </si>
  <si>
    <t>Přesun hmot tonážní pro vzduchotechniku v objektech výšky do 12 m</t>
  </si>
  <si>
    <t>1813732281</t>
  </si>
  <si>
    <t>Přesun hmot pro vzduchotechniku stanovený z hmotnosti přesunovaného materiálu vodorovná dopravní vzdálenost do 100 m v objektech výšky do 12 m</t>
  </si>
  <si>
    <t>https://podminky.urs.cz/item/CS_URS_2023_01/998751101</t>
  </si>
  <si>
    <t>998751181</t>
  </si>
  <si>
    <t>Příplatek k přesunu hmot tonážní 751 prováděný bez použití mechanizace pro jakoukoliv výšku objektu</t>
  </si>
  <si>
    <t>-523758286</t>
  </si>
  <si>
    <t>Přesun hmot pro vzduchotechniku stanovený z hmotnosti přesunovaného materiálu Příplatek k cenám za přesun prováděný bez použití mechanizace pro jakoukoliv výšku objektu</t>
  </si>
  <si>
    <t>https://podminky.urs.cz/item/CS_URS_2023_01/998751181</t>
  </si>
  <si>
    <t>HZS</t>
  </si>
  <si>
    <t>Hodinové zúčtovací sazby</t>
  </si>
  <si>
    <t>HZS3212</t>
  </si>
  <si>
    <t>Hodinová zúčtovací sazba montér vzduchotechniky a chlazení odborný</t>
  </si>
  <si>
    <t>512</t>
  </si>
  <si>
    <t>-1728273619</t>
  </si>
  <si>
    <t>Hodinové zúčtovací sazby montáží technologických zařízení na stavebních objektech montér vzduchotechniky odborný</t>
  </si>
  <si>
    <t>https://podminky.urs.cz/item/CS_URS_2023_01/HZS3212</t>
  </si>
  <si>
    <t>"zaškolení, kontrola, zkušební provoz atd."</t>
  </si>
  <si>
    <t>003 - Vytápění</t>
  </si>
  <si>
    <t xml:space="preserve">    734 - Ústřední vytápění - armatury</t>
  </si>
  <si>
    <t>733122222</t>
  </si>
  <si>
    <t>Potrubí uhlíkové oceli tenkostěnné vně pozink spojované lisováním D 15x1,2 mm</t>
  </si>
  <si>
    <t>-400051258</t>
  </si>
  <si>
    <t>Potrubí z trubek ocelových hladkých spojovaných lisováním z uhlíkové oceli tenkostěnné vně pozinkované PN 16, T= +110°C Ø 15/1,2</t>
  </si>
  <si>
    <t>https://podminky.urs.cz/item/CS_URS_2023_01/733122222</t>
  </si>
  <si>
    <t>"dle výkresu č.501"</t>
  </si>
  <si>
    <t>733122223</t>
  </si>
  <si>
    <t>Potrubí uhlíkové oceli tenkostěnné vně pozink spojované lisováním D 18x1,2 mm</t>
  </si>
  <si>
    <t>164287915</t>
  </si>
  <si>
    <t>Potrubí z trubek ocelových hladkých spojovaných lisováním z uhlíkové oceli tenkostěnné vně pozinkované PN 16, T= +110°C Ø 18/1,2</t>
  </si>
  <si>
    <t>https://podminky.urs.cz/item/CS_URS_2023_01/733122223</t>
  </si>
  <si>
    <t>733190217</t>
  </si>
  <si>
    <t>Zkouška těsnosti potrubí ocelové hladké D do 51x2,6</t>
  </si>
  <si>
    <t>-1153544047</t>
  </si>
  <si>
    <t>Zkoušky těsnosti potrubí, manžety prostupové z trubek ocelových zkoušky těsnosti potrubí (za provozu) z trubek ocelových hladkých Ø do 51/2,6</t>
  </si>
  <si>
    <t>https://podminky.urs.cz/item/CS_URS_2023_01/733190217</t>
  </si>
  <si>
    <t>733-R1</t>
  </si>
  <si>
    <t>D+M Pomocný, spojovací materiál k montáži potrubí, fitinky, tvarovky</t>
  </si>
  <si>
    <t>bm</t>
  </si>
  <si>
    <t>-1872106040</t>
  </si>
  <si>
    <t>733-R2</t>
  </si>
  <si>
    <t>Napojení nového potrubí na stávající</t>
  </si>
  <si>
    <t>1581250058</t>
  </si>
  <si>
    <t>998733101</t>
  </si>
  <si>
    <t>Přesun hmot tonážní pro rozvody potrubí v objektech v do 6 m</t>
  </si>
  <si>
    <t>1992757743</t>
  </si>
  <si>
    <t>Přesun hmot pro rozvody potrubí stanovený z hmotnosti přesunovaného materiálu vodorovná dopravní vzdálenost do 50 m v objektech výšky do 6 m</t>
  </si>
  <si>
    <t>https://podminky.urs.cz/item/CS_URS_2023_01/998733101</t>
  </si>
  <si>
    <t>998733181</t>
  </si>
  <si>
    <t>Příplatek k přesunu hmot tonážní 733 prováděný bez použití mechanizace</t>
  </si>
  <si>
    <t>1725196682</t>
  </si>
  <si>
    <t>Přesun hmot pro rozvody potrubí stanovený z hmotnosti přesunovaného materiálu Příplatek k cenám za přesun prováděný bez použití mechanizace pro jakoukoliv výšku objektu</t>
  </si>
  <si>
    <t>https://podminky.urs.cz/item/CS_URS_2023_01/998733181</t>
  </si>
  <si>
    <t>734</t>
  </si>
  <si>
    <t>Ústřední vytápění - armatury</t>
  </si>
  <si>
    <t>734211115</t>
  </si>
  <si>
    <t>Ventil závitový odvzdušňovací G 1/2 PN 10 do 120°C otopných těles</t>
  </si>
  <si>
    <t>1881420356</t>
  </si>
  <si>
    <t>Ventily odvzdušňovací závitové otopných těles PN 6 do 120°C G 1/2</t>
  </si>
  <si>
    <t>https://podminky.urs.cz/item/CS_URS_2023_01/734211115</t>
  </si>
  <si>
    <t>734221545</t>
  </si>
  <si>
    <t>Ventil závitový termostatický přímý jednoregulační G 1/2 PN 16 do 110°C bez hlavice ovládání</t>
  </si>
  <si>
    <t>-1252178764</t>
  </si>
  <si>
    <t>Ventily regulační závitové termostatické, bez hlavice ovládání PN 16 do 110°C přímé jednoregulační G 1/2</t>
  </si>
  <si>
    <t>https://podminky.urs.cz/item/CS_URS_2023_01/734221545</t>
  </si>
  <si>
    <t>3+1+1</t>
  </si>
  <si>
    <t>734221682</t>
  </si>
  <si>
    <t>Termostatická hlavice kapalinová PN 10 do 110°C otopných těles VK</t>
  </si>
  <si>
    <t>1848246323</t>
  </si>
  <si>
    <t>Ventily regulační závitové hlavice termostatické, pro ovládání ventilů PN 10 do 110°C kapalinové otopných těles VK</t>
  </si>
  <si>
    <t>https://podminky.urs.cz/item/CS_URS_2023_01/734221682</t>
  </si>
  <si>
    <t>734261233</t>
  </si>
  <si>
    <t>Šroubení topenářské přímé G 1/2 PN 16 do 120°C</t>
  </si>
  <si>
    <t>1479804899</t>
  </si>
  <si>
    <t>Šroubení topenářské PN 16 do 120°C přímé G 1/2</t>
  </si>
  <si>
    <t>https://podminky.urs.cz/item/CS_URS_2023_01/734261233</t>
  </si>
  <si>
    <t>734261406</t>
  </si>
  <si>
    <t>Armatura připojovací přímá G 1/2x18 PN 10 do 110°C radiátorů typu VK</t>
  </si>
  <si>
    <t>-623433146</t>
  </si>
  <si>
    <t>Šroubení připojovací armatury radiátorů VK PN 10 do 110°C, regulační uzavíratelné přímé G 1/2 x 18</t>
  </si>
  <si>
    <t>https://podminky.urs.cz/item/CS_URS_2023_01/734261406</t>
  </si>
  <si>
    <t>998734101</t>
  </si>
  <si>
    <t>Přesun hmot tonážní pro armatury v objektech v do 6 m</t>
  </si>
  <si>
    <t>316327082</t>
  </si>
  <si>
    <t>Přesun hmot pro armatury stanovený z hmotnosti přesunovaného materiálu vodorovná dopravní vzdálenost do 50 m v objektech výšky do 6 m</t>
  </si>
  <si>
    <t>https://podminky.urs.cz/item/CS_URS_2023_01/998734101</t>
  </si>
  <si>
    <t>998734181</t>
  </si>
  <si>
    <t>Příplatek k přesunu hmot tonážní 734 prováděný bez použití mechanizace</t>
  </si>
  <si>
    <t>2022611909</t>
  </si>
  <si>
    <t>Přesun hmot pro armatury stanovený z hmotnosti přesunovaného materiálu Příplatek k cenám za přesun prováděný bez použití mechanizace pro jakoukoliv výšku objektu</t>
  </si>
  <si>
    <t>https://podminky.urs.cz/item/CS_URS_2023_01/998734181</t>
  </si>
  <si>
    <t>735152362</t>
  </si>
  <si>
    <t>Otopné těleso panel VK dvoudeskové bez přídavné přestupní plochy výška/délka 500/1800 mm výkon 1508 W</t>
  </si>
  <si>
    <t>-1192302253</t>
  </si>
  <si>
    <t>Otopná tělesa panelová VK dvoudesková PN 1,0 MPa, T do 110°C bez přídavné přestupní plochy výšky tělesa 500 mm stavební délky / výkonu 1800 mm / 1508 W</t>
  </si>
  <si>
    <t>https://podminky.urs.cz/item/CS_URS_2023_01/735152362</t>
  </si>
  <si>
    <t>"366/1800-20"</t>
  </si>
  <si>
    <t>735152471</t>
  </si>
  <si>
    <t>Otopné těleso panelové VK dvoudeskové 1 přídavná přestupní plocha výška/délka 600/400 mm výkon 515 W</t>
  </si>
  <si>
    <t>-1417432141</t>
  </si>
  <si>
    <t>Otopná tělesa panelová VK dvoudesková PN 1,0 MPa, T do 110°C s jednou přídavnou přestupní plochou výšky tělesa 600 mm stavební délky / výkonu 400 mm / 515 W</t>
  </si>
  <si>
    <t>https://podminky.urs.cz/item/CS_URS_2023_01/735152471</t>
  </si>
  <si>
    <t>"600/400-21"</t>
  </si>
  <si>
    <t>735152475</t>
  </si>
  <si>
    <t>Otopné těleso panelové VK dvoudeskové 1 přídavná přestupní plocha výška/délka 600/800 mm výkon 1030 W</t>
  </si>
  <si>
    <t>564466816</t>
  </si>
  <si>
    <t>Otopná tělesa panelová VK dvoudesková PN 1,0 MPa, T do 110°C s jednou přídavnou přestupní plochou výšky tělesa 600 mm stavební délky / výkonu 800 mm / 1030 W</t>
  </si>
  <si>
    <t>https://podminky.urs.cz/item/CS_URS_2023_01/735152475</t>
  </si>
  <si>
    <t>"600/800-21"</t>
  </si>
  <si>
    <t>D+M Montážní materiál + příchytky pro montáž otopných těles</t>
  </si>
  <si>
    <t>-1790664023</t>
  </si>
  <si>
    <t>998735101</t>
  </si>
  <si>
    <t>Přesun hmot tonážní pro otopná tělesa v objektech v do 6 m</t>
  </si>
  <si>
    <t>-1717217188</t>
  </si>
  <si>
    <t>Přesun hmot pro otopná tělesa stanovený z hmotnosti přesunovaného materiálu vodorovná dopravní vzdálenost do 50 m v objektech výšky do 6 m</t>
  </si>
  <si>
    <t>https://podminky.urs.cz/item/CS_URS_2023_01/998735101</t>
  </si>
  <si>
    <t>998735181</t>
  </si>
  <si>
    <t>Příplatek k přesunu hmot tonážní 735 prováděný bez použití mechanizace</t>
  </si>
  <si>
    <t>1370141150</t>
  </si>
  <si>
    <t>Přesun hmot pro otopná tělesa stanovený z hmotnosti přesunovaného materiálu Příplatek k cenám za přesun prováděný bez použití mechanizace pro jakoukoliv výšku objektu</t>
  </si>
  <si>
    <t>https://podminky.urs.cz/item/CS_URS_2023_01/998735181</t>
  </si>
  <si>
    <t>HZS2222</t>
  </si>
  <si>
    <t>Hodinová zúčtovací sazba topenář odborný</t>
  </si>
  <si>
    <t>-1354339725</t>
  </si>
  <si>
    <t>Hodinové zúčtovací sazby profesí PSV provádění stavebních instalací topenář odborný</t>
  </si>
  <si>
    <t>https://podminky.urs.cz/item/CS_URS_2023_01/HZS2222</t>
  </si>
  <si>
    <t>"topná zkouška, zaškolení, napuštění atd."</t>
  </si>
  <si>
    <t>004 - Zdravotechnika</t>
  </si>
  <si>
    <t xml:space="preserve">    1 - Zemní práce</t>
  </si>
  <si>
    <t xml:space="preserve">    4 - Vodorovné konstrukce</t>
  </si>
  <si>
    <t xml:space="preserve">    8 - Trubní vedení</t>
  </si>
  <si>
    <t xml:space="preserve">    711 - Izolace proti vodě, vlhkosti a plynům</t>
  </si>
  <si>
    <t>Zemní práce</t>
  </si>
  <si>
    <t>121112003</t>
  </si>
  <si>
    <t>Sejmutí ornice tl vrstvy do 200 mm ručně</t>
  </si>
  <si>
    <t>-1043792338</t>
  </si>
  <si>
    <t>Sejmutí ornice ručně při souvislé ploše, tl. vrstvy do 200 mm</t>
  </si>
  <si>
    <t>https://podminky.urs.cz/item/CS_URS_2023_01/121112003</t>
  </si>
  <si>
    <t>"dle výkresu číslo 601"</t>
  </si>
  <si>
    <t>"v zeleni"</t>
  </si>
  <si>
    <t>1*9</t>
  </si>
  <si>
    <t>132212331</t>
  </si>
  <si>
    <t>Hloubení nezapažených rýh šířky do 2000 mm v soudržných horninách třídy těžitelnosti I skupiny 3 ručně</t>
  </si>
  <si>
    <t>1814619710</t>
  </si>
  <si>
    <t>Hloubení nezapažených rýh šířky přes 800 do 2 000 mm ručně s urovnáním dna do předepsaného profilu a spádu v hornině třídy těžitelnosti I skupiny 3 soudržných</t>
  </si>
  <si>
    <t>https://podminky.urs.cz/item/CS_URS_2023_01/132212331</t>
  </si>
  <si>
    <t>"pro ležatou kanalizaci uvnitř budovy a pod terasou"</t>
  </si>
  <si>
    <t>13,5*0,7+10,5*0,85</t>
  </si>
  <si>
    <t>132251251</t>
  </si>
  <si>
    <t>Hloubení rýh nezapažených š do 2000 mm v hornině třídy těžitelnosti I skupiny 3 objem do 20 m3 strojně</t>
  </si>
  <si>
    <t>1320968210</t>
  </si>
  <si>
    <t>Hloubení nezapažených rýh šířky přes 800 do 2 000 mm strojně s urovnáním dna do předepsaného profilu a spádu v hornině třídy těžitelnosti I skupiny 3 do 20 m3</t>
  </si>
  <si>
    <t>https://podminky.urs.cz/item/CS_URS_2023_01/132251251</t>
  </si>
  <si>
    <t>"pro ležatou kanalizaci v zeleni"</t>
  </si>
  <si>
    <t>0,9*1,5*9</t>
  </si>
  <si>
    <t>151101101</t>
  </si>
  <si>
    <t>Zřízení příložného pažení a rozepření stěn rýh hl do 2 m</t>
  </si>
  <si>
    <t>531582559</t>
  </si>
  <si>
    <t>Zřízení pažení a rozepření stěn rýh pro podzemní vedení příložné pro jakoukoliv mezerovitost, hloubky do 2 m</t>
  </si>
  <si>
    <t>https://podminky.urs.cz/item/CS_URS_2023_01/151101101</t>
  </si>
  <si>
    <t>2*1,5*9</t>
  </si>
  <si>
    <t>151101111</t>
  </si>
  <si>
    <t>Odstranění příložného pažení a rozepření stěn rýh hl do 2 m</t>
  </si>
  <si>
    <t>1844837800</t>
  </si>
  <si>
    <t>Odstranění pažení a rozepření stěn rýh pro podzemní vedení s uložením materiálu na vzdálenost do 3 m od kraje výkopu příložné, hloubky do 2 m</t>
  </si>
  <si>
    <t>https://podminky.urs.cz/item/CS_URS_2023_01/151101111</t>
  </si>
  <si>
    <t>162211311</t>
  </si>
  <si>
    <t>Vodorovné přemístění výkopku z horniny třídy těžitelnosti I skupiny 1 až 3 stavebním kolečkem do 10 m</t>
  </si>
  <si>
    <t>2010798845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</si>
  <si>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</si>
  <si>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https://podminky.urs.cz/item/CS_URS_2023_01/162211311</t>
  </si>
  <si>
    <t>"odvoz zeminy uvnitř budovy"</t>
  </si>
  <si>
    <t>18,375</t>
  </si>
  <si>
    <t>162211319</t>
  </si>
  <si>
    <t>Příplatek k vodorovnému přemístění výkopku z horniny třídy těžitelnosti I skupiny 1 až 3 stavebním kolečkem za každých dalších 10 m</t>
  </si>
  <si>
    <t>-1420041219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</si>
  <si>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</si>
  <si>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https://podminky.urs.cz/item/CS_URS_2023_01/162211319</t>
  </si>
  <si>
    <t>162751117</t>
  </si>
  <si>
    <t>Vodorovné přemístění přes 9 000 do 10000 m výkopku/sypaniny z horniny třídy těžitelnosti I skupiny 1 až 3</t>
  </si>
  <si>
    <t>-1104603869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</si>
  <si>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</si>
  <si>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</si>
  <si>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"odvoz zeminy"</t>
  </si>
  <si>
    <t>18,375+12,15-6,48</t>
  </si>
  <si>
    <t>162751119</t>
  </si>
  <si>
    <t>Příplatek k vodorovnému přemístění výkopku/sypaniny z horniny třídy těžitelnosti I skupiny 1 až 3 ZKD 1000 m přes 10000 m</t>
  </si>
  <si>
    <t>-1610199780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</si>
  <si>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</si>
  <si>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https://podminky.urs.cz/item/CS_URS_2023_01/162751119</t>
  </si>
  <si>
    <t>24,045*10</t>
  </si>
  <si>
    <t>171251201</t>
  </si>
  <si>
    <t>Uložení sypaniny na skládky nebo meziskládky</t>
  </si>
  <si>
    <t>1793306022</t>
  </si>
  <si>
    <t>Uložení sypaniny na skládky nebo meziskládky bez hutnění s upravením uložené sypaniny do předepsaného tvaru</t>
  </si>
  <si>
    <t>https://podminky.urs.cz/item/CS_URS_2023_01/171251201</t>
  </si>
  <si>
    <t>24,045</t>
  </si>
  <si>
    <t>171201221</t>
  </si>
  <si>
    <t>Poplatek za uložení na skládce (skládkovné) zeminy a kamení kód odpadu 17 05 04</t>
  </si>
  <si>
    <t>1122320995</t>
  </si>
  <si>
    <t>Poplatek za uložení stavebního odpadu na skládce (skládkovné) zeminy a kamení zatříděného do Katalogu odpadů pod kódem 17 05 04</t>
  </si>
  <si>
    <t>https://podminky.urs.cz/item/CS_URS_2023_01/171201221</t>
  </si>
  <si>
    <t>24,045*1,7</t>
  </si>
  <si>
    <t>174111101</t>
  </si>
  <si>
    <t>Zásyp jam, šachet rýh nebo kolem objektů sypaninou se zhutněním ručně</t>
  </si>
  <si>
    <t>-1348554781</t>
  </si>
  <si>
    <t>Zásyp sypaninou z jakékoliv horniny ručně s uložením výkopku ve vrstvách se zhutněním jam, šachet, rýh nebo kolem objektů v těchto vykopávkách</t>
  </si>
  <si>
    <t>https://podminky.urs.cz/item/CS_URS_2023_01/174111101</t>
  </si>
  <si>
    <t>0,9*(1,5-0,7)*9</t>
  </si>
  <si>
    <t>174111109</t>
  </si>
  <si>
    <t>Příplatek k zásypu za ruční prohození sypaniny sítem</t>
  </si>
  <si>
    <t>1952743580</t>
  </si>
  <si>
    <t>Zásyp sypaninou z jakékoliv horniny ručně Příplatek k ceně za prohození sypaniny sítem</t>
  </si>
  <si>
    <t>https://podminky.urs.cz/item/CS_URS_2023_01/174111109</t>
  </si>
  <si>
    <t>181311103</t>
  </si>
  <si>
    <t>Rozprostření ornice tl vrstvy do 200 mm v rovině nebo ve svahu do 1:5 ručně</t>
  </si>
  <si>
    <t>842665681</t>
  </si>
  <si>
    <t>Rozprostření a urovnání ornice v rovině nebo ve svahu sklonu do 1:5 ručně při souvislé ploše, tl. vrstvy do 200 mm</t>
  </si>
  <si>
    <t>https://podminky.urs.cz/item/CS_URS_2023_01/181311103</t>
  </si>
  <si>
    <t>181912112</t>
  </si>
  <si>
    <t>Úprava pláně v hornině třídy těžitelnosti I skupiny 3 se zhutněním ručně</t>
  </si>
  <si>
    <t>212347847</t>
  </si>
  <si>
    <t>Úprava pláně vyrovnáním výškových rozdílů ručně v hornině třídy těžitelnosti I skupiny 3 se zhutněním</t>
  </si>
  <si>
    <t>https://podminky.urs.cz/item/CS_URS_2023_01/181912112</t>
  </si>
  <si>
    <t>10,5+13,5+0,9*9</t>
  </si>
  <si>
    <t>183405211</t>
  </si>
  <si>
    <t>Výsev trávníku hydroosevem na ornici</t>
  </si>
  <si>
    <t>612289439</t>
  </si>
  <si>
    <t>https://podminky.urs.cz/item/CS_URS_2023_01/183405211</t>
  </si>
  <si>
    <t>00572410</t>
  </si>
  <si>
    <t>osivo směs travní parková</t>
  </si>
  <si>
    <t>kg</t>
  </si>
  <si>
    <t>-161754920</t>
  </si>
  <si>
    <t>9*0,025*1,1</t>
  </si>
  <si>
    <t>310321111</t>
  </si>
  <si>
    <t>Zabetonování otvorů do pl 1 m2 ve zdivu nadzákladovém včetně bednění a výztuže</t>
  </si>
  <si>
    <t>786821211</t>
  </si>
  <si>
    <t>Zabetonování otvorů ve zdivu nadzákladovém včetně bednění, odbednění a výztuže (materiál v ceně) plochy do 1 m2</t>
  </si>
  <si>
    <t>https://podminky.urs.cz/item/CS_URS_2023_01/310321111</t>
  </si>
  <si>
    <t>"stavební výpomoc- průrazy základy - zpětné zapravení + utěsnění"</t>
  </si>
  <si>
    <t>0,25*0,25*2</t>
  </si>
  <si>
    <t>Vodorovné konstrukce</t>
  </si>
  <si>
    <t>451541111</t>
  </si>
  <si>
    <t>Lože pod potrubí otevřený výkop ze štěrkodrtě</t>
  </si>
  <si>
    <t>2048560782</t>
  </si>
  <si>
    <t>Lože pod potrubí, stoky a drobné objekty v otevřeném výkopu ze štěrkodrtě 0-63 mm</t>
  </si>
  <si>
    <t>https://podminky.urs.cz/item/CS_URS_2023_01/451541111</t>
  </si>
  <si>
    <t>"nad potrubím- uvnitř budovy a pod terasou"</t>
  </si>
  <si>
    <t>13,5*0,4+10,5*0,55</t>
  </si>
  <si>
    <t>0,9*0,2*9</t>
  </si>
  <si>
    <t>451572111</t>
  </si>
  <si>
    <t>Lože pod potrubí otevřený výkop z kameniva drobného těženého</t>
  </si>
  <si>
    <t>628416754</t>
  </si>
  <si>
    <t>Lože pod potrubí, stoky a drobné objekty v otevřeném výkopu z kameniva drobného těženého 0 až 4 mm</t>
  </si>
  <si>
    <t>https://podminky.urs.cz/item/CS_URS_2023_01/451572111</t>
  </si>
  <si>
    <t>"lože + obsyp potrubí - uvnitř budovy a pod terasou"</t>
  </si>
  <si>
    <t>13,5*0,3+10,5*0,3</t>
  </si>
  <si>
    <t>0,9*0,5*9</t>
  </si>
  <si>
    <t>631311136</t>
  </si>
  <si>
    <t>Mazanina tl přes 120 do 240 mm z betonu prostého bez zvýšených nároků na prostředí tř. C 25/30</t>
  </si>
  <si>
    <t>-441304103</t>
  </si>
  <si>
    <t>Mazanina z betonu prostého bez zvýšených nároků na prostředí tl. přes 120 do 240 mm tř. C 25/30</t>
  </si>
  <si>
    <t>https://podminky.urs.cz/item/CS_URS_2023_01/631311136</t>
  </si>
  <si>
    <t>"obnovení podkladního betonu uvnitř a pod terasou"</t>
  </si>
  <si>
    <t>0,15*13,5+0,2*10,5</t>
  </si>
  <si>
    <t>631319175</t>
  </si>
  <si>
    <t>Příplatek k mazanině tl přes 120 do 240 mm za stržení povrchu spodní vrstvy před vložením výztuže</t>
  </si>
  <si>
    <t>1309002612</t>
  </si>
  <si>
    <t>Příplatek k cenám mazanin za stržení povrchu spodní vrstvy mazaniny latí před vložením výztuže nebo pletiva pro tl. obou vrstev mazaniny přes 120 do 240 mm</t>
  </si>
  <si>
    <t>https://podminky.urs.cz/item/CS_URS_2023_01/631319175</t>
  </si>
  <si>
    <t>631362021</t>
  </si>
  <si>
    <t>Výztuž mazanin svařovanými sítěmi Kari</t>
  </si>
  <si>
    <t>1060440689</t>
  </si>
  <si>
    <t>Výztuž mazanin ze svařovaných sítí z drátů typu KARI</t>
  </si>
  <si>
    <t>https://podminky.urs.cz/item/CS_URS_2023_01/631362021</t>
  </si>
  <si>
    <t>3,03*(13,5+10,5)*1,2*0,001</t>
  </si>
  <si>
    <t>636311134</t>
  </si>
  <si>
    <t>Kladení dlažby z betonových dlaždic 60x60 cm na sucho na terče z umělé hmoty do výšky přes 100 do 150 mm</t>
  </si>
  <si>
    <t>-733838169</t>
  </si>
  <si>
    <t>Kladení dlažby z betonových dlaždic na sucho na terče z umělé hmoty o rozměru dlažby 60x60 cm, o výšce terče přes 100 do 150 mm</t>
  </si>
  <si>
    <t>https://podminky.urs.cz/item/CS_URS_2023_01/636311134</t>
  </si>
  <si>
    <t>"obnovení dlažby na terase - použití stáv. dlaždic - vč. očištění a doplnění vadných"</t>
  </si>
  <si>
    <t>10,5</t>
  </si>
  <si>
    <t>59246004</t>
  </si>
  <si>
    <t>dlažba plošná betonová terasová hladká 600x600x60mm</t>
  </si>
  <si>
    <t>-1359142832</t>
  </si>
  <si>
    <t>"předpoklad 10%"</t>
  </si>
  <si>
    <t>10,5*0,1*1,1</t>
  </si>
  <si>
    <t>Trubní vedení</t>
  </si>
  <si>
    <t>894812206</t>
  </si>
  <si>
    <t>Revizní a čistící šachta z PP šachtové dno DN 425/200 průtočné 30°,60°,90°</t>
  </si>
  <si>
    <t>-1283578932</t>
  </si>
  <si>
    <t>Revizní a čistící šachta z polypropylenu PP pro hladké trouby DN 425 šachtové dno (DN šachty / DN trubního vedení) DN 425/200 průtočné 30°,60°,90°</t>
  </si>
  <si>
    <t>https://podminky.urs.cz/item/CS_URS_2023_01/894812206</t>
  </si>
  <si>
    <t>"Š2"</t>
  </si>
  <si>
    <t>894812231</t>
  </si>
  <si>
    <t>Revizní a čistící šachta z PP DN 425 šachtová roura korugovaná bez hrdla světlé hloubky 1500 mm</t>
  </si>
  <si>
    <t>417184947</t>
  </si>
  <si>
    <t>Revizní a čistící šachta z polypropylenu PP pro hladké trouby DN 425 roura šachtová korugovaná bez hrdla, světlé hloubky 1500 mm</t>
  </si>
  <si>
    <t>https://podminky.urs.cz/item/CS_URS_2023_01/894812231</t>
  </si>
  <si>
    <t>894812249</t>
  </si>
  <si>
    <t>Příplatek k rourám revizní a čistící šachty z PP DN 425 za uříznutí šachtové roury</t>
  </si>
  <si>
    <t>-1799056668</t>
  </si>
  <si>
    <t>Revizní a čistící šachta z polypropylenu PP pro hladké trouby DN 425 roura šachtová korugovaná Příplatek k cenám 2231 - 2242 za uříznutí šachtové roury</t>
  </si>
  <si>
    <t>https://podminky.urs.cz/item/CS_URS_2023_01/894812249</t>
  </si>
  <si>
    <t>894812257</t>
  </si>
  <si>
    <t>Revizní a čistící šachta z PP DN 425 poklop plastový pochůzí pro třídu zatížení A15</t>
  </si>
  <si>
    <t>1527300589</t>
  </si>
  <si>
    <t>Revizní a čistící šachta z polypropylenu PP pro hladké trouby DN 425 poklop plastový (pro třídu zatížení) pochůzí (A15)</t>
  </si>
  <si>
    <t>https://podminky.urs.cz/item/CS_URS_2023_01/894812257</t>
  </si>
  <si>
    <t>894812313</t>
  </si>
  <si>
    <t>Revizní a čistící šachta z PP typ DN 600/160 šachtové dno s přítokem tvaru T</t>
  </si>
  <si>
    <t>-1679500936</t>
  </si>
  <si>
    <t>Revizní a čistící šachta z polypropylenu PP pro hladké trouby DN 600 šachtové dno (DN šachty / DN trubního vedení) DN 600/160 s přítokem tvaru T</t>
  </si>
  <si>
    <t>https://podminky.urs.cz/item/CS_URS_2023_01/894812313</t>
  </si>
  <si>
    <t>"Š1"</t>
  </si>
  <si>
    <t>894812332</t>
  </si>
  <si>
    <t>Revizní a čistící šachta z PP DN 600 šachtová roura korugovaná světlé hloubky 2000 mm</t>
  </si>
  <si>
    <t>-532842161</t>
  </si>
  <si>
    <t>Revizní a čistící šachta z polypropylenu PP pro hladké trouby DN 600 roura šachtová korugovaná, světlé hloubky 2 000 mm</t>
  </si>
  <si>
    <t>https://podminky.urs.cz/item/CS_URS_2023_01/894812332</t>
  </si>
  <si>
    <t>894812339</t>
  </si>
  <si>
    <t>Příplatek k rourám revizní a čistící šachty z PP DN 600 za uříznutí šachtové roury</t>
  </si>
  <si>
    <t>570913890</t>
  </si>
  <si>
    <t>Revizní a čistící šachta z polypropylenu PP pro hladké trouby DN 600 Příplatek k cenám 2331 - 2334 za uříznutí šachtové roury</t>
  </si>
  <si>
    <t>https://podminky.urs.cz/item/CS_URS_2023_01/894812339</t>
  </si>
  <si>
    <t>894812354</t>
  </si>
  <si>
    <t>Revizní a čistící šachta z PP DN 600 poklop litinový pro třídu zatížení A15 s plastovým konusem</t>
  </si>
  <si>
    <t>-1079977683</t>
  </si>
  <si>
    <t>Revizní a čistící šachta z polypropylenu PP pro hladké trouby DN 600 poklop (mříž) litinový pro třídu zatížení A15 s plastovým konusem</t>
  </si>
  <si>
    <t>https://podminky.urs.cz/item/CS_URS_2023_01/894812354</t>
  </si>
  <si>
    <t>965042231</t>
  </si>
  <si>
    <t>Bourání podkladů pod dlažby nebo mazanin betonových nebo z litého asfaltu tl přes 100 mm pl do 4 m2</t>
  </si>
  <si>
    <t>-712801058</t>
  </si>
  <si>
    <t>Bourání mazanin betonových nebo z litého asfaltu tl. přes 100 mm, plochy do 4 m2</t>
  </si>
  <si>
    <t>https://podminky.urs.cz/item/CS_URS_2023_01/965042231</t>
  </si>
  <si>
    <t>13,5*0,15+10,5*0,2</t>
  </si>
  <si>
    <t>965049112</t>
  </si>
  <si>
    <t>Příplatek k bourání betonových mazanin za bourání mazanin se svařovanou sítí tl přes 100 mm</t>
  </si>
  <si>
    <t>-2030727893</t>
  </si>
  <si>
    <t>Bourání mazanin Příplatek k cenám za bourání mazanin betonových se svařovanou sítí, tl. přes 100 mm</t>
  </si>
  <si>
    <t>https://podminky.urs.cz/item/CS_URS_2023_01/965049112</t>
  </si>
  <si>
    <t>965081353</t>
  </si>
  <si>
    <t>Bourání podlah z dlaždic betonových, teracových nebo čedičových tl přes 40 mm plochy přes 1 m2</t>
  </si>
  <si>
    <t>969842704</t>
  </si>
  <si>
    <t>Bourání podlah z dlaždic bez podkladního lože nebo mazaniny, s jakoukoliv výplní spár betonových, teracových nebo čedičových tl. přes 40 mm, plochy přes 1 m2</t>
  </si>
  <si>
    <t>https://podminky.urs.cz/item/CS_URS_2023_01/965081353</t>
  </si>
  <si>
    <t>"pro ležatou kanalizaci pod terasou - pro další použití"</t>
  </si>
  <si>
    <t>971052361</t>
  </si>
  <si>
    <t>Vybourání nebo prorážení otvorů v ŽB příčkách a zdech pl do 0,09 m2 tl do 600 mm</t>
  </si>
  <si>
    <t>-515719427</t>
  </si>
  <si>
    <t>Vybourání a prorážení otvorů v železobetonových příčkách a zdech základových nebo nadzákladových, plochy do 0,09 m2, tl. do 600 mm</t>
  </si>
  <si>
    <t>https://podminky.urs.cz/item/CS_URS_2023_01/971052361</t>
  </si>
  <si>
    <t>"stavební výpomoc- průrazy základy"</t>
  </si>
  <si>
    <t>1030554800</t>
  </si>
  <si>
    <t>1710376174</t>
  </si>
  <si>
    <t>2072175109</t>
  </si>
  <si>
    <t>11,799*19 'Přepočtené koeficientem množství</t>
  </si>
  <si>
    <t>997013602</t>
  </si>
  <si>
    <t>Poplatek za uložení na skládce (skládkovné) stavebního odpadu železobetonového kód odpadu 17 01 01</t>
  </si>
  <si>
    <t>-2053655440</t>
  </si>
  <si>
    <t>Poplatek za uložení stavebního odpadu na skládce (skládkovné) z armovaného betonu zatříděného do Katalogu odpadů pod kódem 17 01 01</t>
  </si>
  <si>
    <t>https://podminky.urs.cz/item/CS_URS_2023_01/997013602</t>
  </si>
  <si>
    <t>11,799-0,192</t>
  </si>
  <si>
    <t>-2023050687</t>
  </si>
  <si>
    <t>0,192</t>
  </si>
  <si>
    <t>998276101</t>
  </si>
  <si>
    <t>Přesun hmot pro trubní vedení z trub z plastických hmot otevřený výkop</t>
  </si>
  <si>
    <t>1378479302</t>
  </si>
  <si>
    <t>Přesun hmot pro trubní vedení hloubené z trub z plastických hmot nebo sklolaminátových pro vodovody nebo kanalizace v otevřeném výkopu dopravní vzdálenost do 15 m</t>
  </si>
  <si>
    <t>https://podminky.urs.cz/item/CS_URS_2023_01/998276101</t>
  </si>
  <si>
    <t>711</t>
  </si>
  <si>
    <t>Izolace proti vodě, vlhkosti a plynům</t>
  </si>
  <si>
    <t>711111001</t>
  </si>
  <si>
    <t>Provedení izolace proti zemní vlhkosti vodorovné za studena nátěrem penetračním</t>
  </si>
  <si>
    <t>998629099</t>
  </si>
  <si>
    <t>Provedení izolace proti zemní vlhkosti natěradly a tmely za studena na ploše vodorovné V nátěrem penetračním</t>
  </si>
  <si>
    <t>https://podminky.urs.cz/item/CS_URS_2023_01/711111001</t>
  </si>
  <si>
    <t>"obnovení hydroizolace uvnitř"</t>
  </si>
  <si>
    <t>13,5</t>
  </si>
  <si>
    <t>11163153</t>
  </si>
  <si>
    <t>emulze asfaltová penetrační</t>
  </si>
  <si>
    <t>litr</t>
  </si>
  <si>
    <t>-609824189</t>
  </si>
  <si>
    <t>"obnovení hydroizolace uvnitř a pod terasou"</t>
  </si>
  <si>
    <t>13,5*0,4*1,15</t>
  </si>
  <si>
    <t>711131811</t>
  </si>
  <si>
    <t>Odstranění izolace proti zemní vlhkosti vodorovné</t>
  </si>
  <si>
    <t>-831523309</t>
  </si>
  <si>
    <t>Odstranění izolace proti zemní vlhkosti na ploše vodorovné V</t>
  </si>
  <si>
    <t>https://podminky.urs.cz/item/CS_URS_2023_01/711131811</t>
  </si>
  <si>
    <t>13,5*2+10,5*2</t>
  </si>
  <si>
    <t>711141559</t>
  </si>
  <si>
    <t>Provedení izolace proti zemní vlhkosti pásy přitavením vodorovné NAIP</t>
  </si>
  <si>
    <t>247288873</t>
  </si>
  <si>
    <t>Provedení izolace proti zemní vlhkosti pásy přitavením NAIP na ploše vodorovné V</t>
  </si>
  <si>
    <t>https://podminky.urs.cz/item/CS_URS_2023_01/711141559</t>
  </si>
  <si>
    <t>"vč. napojení na stávající"</t>
  </si>
  <si>
    <t>13,5*2</t>
  </si>
  <si>
    <t>62853004</t>
  </si>
  <si>
    <t>pás asfaltový natavitelný modifikovaný SBS tl 4,0mm s vložkou ze skleněné tkaniny a spalitelnou PE fólií nebo jemnozrnným minerálním posypem na horním povrchu</t>
  </si>
  <si>
    <t>25247835</t>
  </si>
  <si>
    <t>13,5*2*1,15</t>
  </si>
  <si>
    <t>711491171</t>
  </si>
  <si>
    <t>Provedení doplňků izolace proti vodě na vodorovné ploše z textilií vrstva podkladní</t>
  </si>
  <si>
    <t>569900757</t>
  </si>
  <si>
    <t>Provedení doplňků izolace proti vodě textilií na ploše vodorovné V vrstva podkladní</t>
  </si>
  <si>
    <t>https://podminky.urs.cz/item/CS_URS_2023_01/711491171</t>
  </si>
  <si>
    <t>"obnovení hydroizolace pod terasou"</t>
  </si>
  <si>
    <t>69311172</t>
  </si>
  <si>
    <t>geotextilie PP s ÚV stabilizací 300g/m2</t>
  </si>
  <si>
    <t>666659529</t>
  </si>
  <si>
    <t>10,5*1,15</t>
  </si>
  <si>
    <t>711491471</t>
  </si>
  <si>
    <t>Provedení izolace proti vodě volně položenou pojistně hydroizolační fólií na vodorovné ploše</t>
  </si>
  <si>
    <t>-1219550311</t>
  </si>
  <si>
    <t>Provedení pojistné izolace proti vodě fólií položenou volně s přelepením spojů na ploše vodorovné V</t>
  </si>
  <si>
    <t>https://podminky.urs.cz/item/CS_URS_2023_01/711491471</t>
  </si>
  <si>
    <t>28343012</t>
  </si>
  <si>
    <t>fólie hydroizolační střešní mPVC určená ke stabilizaci přitížením a do vegetačních střech tl 1,5mm</t>
  </si>
  <si>
    <t>2035909796</t>
  </si>
  <si>
    <t>998711101</t>
  </si>
  <si>
    <t>Přesun hmot tonážní pro izolace proti vodě, vlhkosti a plynům v objektech v do 6 m</t>
  </si>
  <si>
    <t>260109261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</si>
  <si>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</si>
  <si>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</si>
  <si>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998711181</t>
  </si>
  <si>
    <t>Příplatek k přesunu hmot tonážní 711 prováděný bez použití mechanizace</t>
  </si>
  <si>
    <t>677363634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</si>
  <si>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</si>
  <si>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https://podminky.urs.cz/item/CS_URS_2023_01/998711181</t>
  </si>
  <si>
    <t>721173401</t>
  </si>
  <si>
    <t>Potrubí kanalizační z PVC SN 4 svodné DN 110</t>
  </si>
  <si>
    <t>759855023</t>
  </si>
  <si>
    <t>Potrubí z trub PVC SN4 svodné (ležaté) DN 110</t>
  </si>
  <si>
    <t>https://podminky.urs.cz/item/CS_URS_2023_01/721173401</t>
  </si>
  <si>
    <t>"vč. tvarovek"</t>
  </si>
  <si>
    <t>"ležaté potrubí DN 110"</t>
  </si>
  <si>
    <t>"svislé - napojení stoupaček"</t>
  </si>
  <si>
    <t>721173402</t>
  </si>
  <si>
    <t>Potrubí kanalizační z PVC SN 4 svodné DN 125</t>
  </si>
  <si>
    <t>783842384</t>
  </si>
  <si>
    <t>Potrubí z trub PVC SN4 svodné (ležaté) DN 125</t>
  </si>
  <si>
    <t>https://podminky.urs.cz/item/CS_URS_2023_01/721173402</t>
  </si>
  <si>
    <t>"ležaté potrubí DN 125"</t>
  </si>
  <si>
    <t>721173403</t>
  </si>
  <si>
    <t>Potrubí kanalizační z PVC SN 4 svodné DN 160</t>
  </si>
  <si>
    <t>1954270638</t>
  </si>
  <si>
    <t>Potrubí z trub PVC SN4 svodné (ležaté) DN 160</t>
  </si>
  <si>
    <t>https://podminky.urs.cz/item/CS_URS_2023_01/721173403</t>
  </si>
  <si>
    <t>"ležaté potrubí DN 160"</t>
  </si>
  <si>
    <t>721174025</t>
  </si>
  <si>
    <t>Potrubí kanalizační z PP odpadní DN 110</t>
  </si>
  <si>
    <t>675661030</t>
  </si>
  <si>
    <t>Potrubí z trub polypropylenových odpadní (svislé) DN 110</t>
  </si>
  <si>
    <t>https://podminky.urs.cz/item/CS_URS_2023_01/721174025</t>
  </si>
  <si>
    <t>"dle výkresu číslo 602"</t>
  </si>
  <si>
    <t>"výměna stoupaček"</t>
  </si>
  <si>
    <t>3*10,5</t>
  </si>
  <si>
    <t>721174043</t>
  </si>
  <si>
    <t>Potrubí kanalizační z PP připojovací DN 50</t>
  </si>
  <si>
    <t>-68784160</t>
  </si>
  <si>
    <t>Potrubí z trub polypropylenových připojovací DN 50</t>
  </si>
  <si>
    <t>https://podminky.urs.cz/item/CS_URS_2023_01/721174043</t>
  </si>
  <si>
    <t>721174044</t>
  </si>
  <si>
    <t>Potrubí kanalizační z PP připojovací DN 75</t>
  </si>
  <si>
    <t>-118129272</t>
  </si>
  <si>
    <t>Potrubí z trub polypropylenových připojovací DN 75</t>
  </si>
  <si>
    <t>https://podminky.urs.cz/item/CS_URS_2023_01/721174044</t>
  </si>
  <si>
    <t>721174045</t>
  </si>
  <si>
    <t>Potrubí kanalizační z PP připojovací DN 110</t>
  </si>
  <si>
    <t>-1845792639</t>
  </si>
  <si>
    <t>Potrubí z trub polypropylenových připojovací DN 110</t>
  </si>
  <si>
    <t>https://podminky.urs.cz/item/CS_URS_2023_01/721174045</t>
  </si>
  <si>
    <t>721194105</t>
  </si>
  <si>
    <t>Vyvedení a upevnění odpadních výpustek DN 50</t>
  </si>
  <si>
    <t>1306288170</t>
  </si>
  <si>
    <t>Vyměření přípojek na potrubí vyvedení a upevnění odpadních výpustek DN 50</t>
  </si>
  <si>
    <t>https://podminky.urs.cz/item/CS_URS_2023_01/721194105</t>
  </si>
  <si>
    <t>721194109</t>
  </si>
  <si>
    <t>Vyvedení a upevnění odpadních výpustek DN 110</t>
  </si>
  <si>
    <t>1786408790</t>
  </si>
  <si>
    <t>Vyměření přípojek na potrubí vyvedení a upevnění odpadních výpustek DN 110</t>
  </si>
  <si>
    <t>https://podminky.urs.cz/item/CS_URS_2023_01/721194109</t>
  </si>
  <si>
    <t>721274125</t>
  </si>
  <si>
    <t>Přivzdušňovací ventil vnitřní odpadních potrubí DN 75</t>
  </si>
  <si>
    <t>2135770482</t>
  </si>
  <si>
    <t>Ventily přivzdušňovací odpadních potrubí vnitřní DN 75</t>
  </si>
  <si>
    <t>https://podminky.urs.cz/item/CS_URS_2023_01/721274125</t>
  </si>
  <si>
    <t>721290111</t>
  </si>
  <si>
    <t>Zkouška těsnosti potrubí kanalizace vodou DN do 125</t>
  </si>
  <si>
    <t>-1491835313</t>
  </si>
  <si>
    <t>Zkouška těsnosti kanalizace v objektech vodou do DN 125</t>
  </si>
  <si>
    <t>https://podminky.urs.cz/item/CS_URS_2023_01/721290111</t>
  </si>
  <si>
    <t>31,5+27+2+4</t>
  </si>
  <si>
    <t>721290112</t>
  </si>
  <si>
    <t>Zkouška těsnosti potrubí kanalizace vodou DN 150/DN 200</t>
  </si>
  <si>
    <t>-1136767971</t>
  </si>
  <si>
    <t>Zkouška těsnosti kanalizace v objektech vodou DN 150 nebo DN 200</t>
  </si>
  <si>
    <t>https://podminky.urs.cz/item/CS_URS_2023_01/721290112</t>
  </si>
  <si>
    <t>5+10+28</t>
  </si>
  <si>
    <t>721-nap</t>
  </si>
  <si>
    <t>Napojení vyměňovaných stoupaček na stávající potrubí DN 100</t>
  </si>
  <si>
    <t>-182918002</t>
  </si>
  <si>
    <t>3*2</t>
  </si>
  <si>
    <t>721-nap1</t>
  </si>
  <si>
    <t>1389966821</t>
  </si>
  <si>
    <t>"otvor do stávající šachty, prostupová manžeta, utěsnění atd."</t>
  </si>
  <si>
    <t>721-SP-R1</t>
  </si>
  <si>
    <t>Stavební výpomoc pro kanalizaci - prostup ž.b. stropem a střešním pláštěm vč. následného zapravení a obnovení pláště</t>
  </si>
  <si>
    <t>743195579</t>
  </si>
  <si>
    <t>"dle popisu na výkrese č. 602, vč. větracích komínků"</t>
  </si>
  <si>
    <t>"nové stoupačky"</t>
  </si>
  <si>
    <t>721-SV</t>
  </si>
  <si>
    <t>D+M Kotevní systém potrubí</t>
  </si>
  <si>
    <t>685023035</t>
  </si>
  <si>
    <t>64,5</t>
  </si>
  <si>
    <t>998721101</t>
  </si>
  <si>
    <t>Přesun hmot tonážní pro vnitřní kanalizace v objektech v do 6 m</t>
  </si>
  <si>
    <t>-861828752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</si>
  <si>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</si>
  <si>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</si>
  <si>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998721181</t>
  </si>
  <si>
    <t>Příplatek k přesunu hmot tonážní 721 prováděný bez použití mechanizace</t>
  </si>
  <si>
    <t>-1931771297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</si>
  <si>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</si>
  <si>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https://podminky.urs.cz/item/CS_URS_2023_01/998721181</t>
  </si>
  <si>
    <t>722174002</t>
  </si>
  <si>
    <t>Potrubí vodovodní plastové PPR svar polyfúze PN 16 D 20x2,8 mm</t>
  </si>
  <si>
    <t>2129981762</t>
  </si>
  <si>
    <t>Potrubí z plastových trubek z polypropylenu PPR svařovaných polyfúzně PN 16 (SDR 7,4) D 20 x 2,8</t>
  </si>
  <si>
    <t>https://podminky.urs.cz/item/CS_URS_2023_01/722174002</t>
  </si>
  <si>
    <t>"vč. kotevního systému, tvarovek, ventilů, zátek"</t>
  </si>
  <si>
    <t>"dle výkresu číslo 603 a technické zprávy"</t>
  </si>
  <si>
    <t>722174003</t>
  </si>
  <si>
    <t>Potrubí vodovodní plastové PPR svar polyfúze PN 16 D 25x3,5 mm</t>
  </si>
  <si>
    <t>1040605605</t>
  </si>
  <si>
    <t>Potrubí z plastových trubek z polypropylenu PPR svařovaných polyfúzně PN 16 (SDR 7,4) D 25 x 3,5</t>
  </si>
  <si>
    <t>https://podminky.urs.cz/item/CS_URS_2023_01/722174003</t>
  </si>
  <si>
    <t>722181241</t>
  </si>
  <si>
    <t>Ochrana vodovodního potrubí přilepenými termoizolačními trubicemi z PE tl přes 13 do 20 mm DN do 22 mm</t>
  </si>
  <si>
    <t>-156126671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</si>
  <si>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</si>
  <si>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https://podminky.urs.cz/item/CS_URS_2023_01/722181241</t>
  </si>
  <si>
    <t>722181252</t>
  </si>
  <si>
    <t>Ochrana vodovodního potrubí přilepenými termoizolačními trubicemi z PE tl přes 20 do 25 mm DN přes 22 do 45 mm</t>
  </si>
  <si>
    <t>-1227899125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</si>
  <si>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</si>
  <si>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https://podminky.urs.cz/item/CS_URS_2023_01/722181252</t>
  </si>
  <si>
    <t>722190401</t>
  </si>
  <si>
    <t>Vyvedení a upevnění výpustku DN do 25</t>
  </si>
  <si>
    <t>1741637471</t>
  </si>
  <si>
    <t>Zřízení přípojek na potrubí vyvedení a upevnění výpustek do DN 25</t>
  </si>
  <si>
    <t>https://podminky.urs.cz/item/CS_URS_2023_01/722190401</t>
  </si>
  <si>
    <t>722232073</t>
  </si>
  <si>
    <t>Kohout kulový přímý G 3/4" PN 42 do 185°C 2x vnější závit</t>
  </si>
  <si>
    <t>-95958491</t>
  </si>
  <si>
    <t>Armatury se dvěma závity kulové kohouty PN 42 do 185 °C přímé 2x vnější závit G 3/4"</t>
  </si>
  <si>
    <t>https://podminky.urs.cz/item/CS_URS_2023_01/722232073</t>
  </si>
  <si>
    <t>722232171</t>
  </si>
  <si>
    <t>Kohout kulový rohový G 1/2" PN 42 do 185°C plnoprůtokový s vnějším a vnitřním závitem</t>
  </si>
  <si>
    <t>269080513</t>
  </si>
  <si>
    <t>Armatury se dvěma závity kulové kohouty PN 42 do 185 °C rohové plnoprůtokové vnější a vnitřní závit G 1/2"</t>
  </si>
  <si>
    <t>https://podminky.urs.cz/item/CS_URS_2023_01/722232171</t>
  </si>
  <si>
    <t>722290226</t>
  </si>
  <si>
    <t>Zkouška těsnosti vodovodního potrubí závitového DN do 50</t>
  </si>
  <si>
    <t>198827144</t>
  </si>
  <si>
    <t>Zkoušky, proplach a desinfekce vodovodního potrubí zkoušky těsnosti vodovodního potrubí závitového do DN 50</t>
  </si>
  <si>
    <t>https://podminky.urs.cz/item/CS_URS_2023_01/722290226</t>
  </si>
  <si>
    <t>60+8</t>
  </si>
  <si>
    <t>722290234</t>
  </si>
  <si>
    <t>Proplach a dezinfekce vodovodního potrubí DN do 80</t>
  </si>
  <si>
    <t>1293241318</t>
  </si>
  <si>
    <t>Zkoušky, proplach a desinfekce vodovodního potrubí proplach a desinfekce vodovodního potrubí do DN 80</t>
  </si>
  <si>
    <t>https://podminky.urs.cz/item/CS_URS_2023_01/722290234</t>
  </si>
  <si>
    <t>722-R2</t>
  </si>
  <si>
    <t>Napojení nových rozvodů vodovodu na stávající</t>
  </si>
  <si>
    <t>1598772574</t>
  </si>
  <si>
    <t>998722101</t>
  </si>
  <si>
    <t>Přesun hmot tonážní pro vnitřní vodovod v objektech v do 6 m</t>
  </si>
  <si>
    <t>21004459</t>
  </si>
  <si>
    <t>Přesun hmot pro vnitřní vodovod stanovený z hmotnosti přesunovaného materiálu vodorovná dopravní vzdálenost do 50 m v objektech výšky do 6 m</t>
  </si>
  <si>
    <t>https://podminky.urs.cz/item/CS_URS_2023_01/998722101</t>
  </si>
  <si>
    <t>998722181</t>
  </si>
  <si>
    <t>Příplatek k přesunu hmot tonážní 722 prováděný bez použití mechanizace</t>
  </si>
  <si>
    <t>1156047634</t>
  </si>
  <si>
    <t>Přesun hmot pro vnitřní vodovod stanovený z hmotnosti přesunovaného materiálu Příplatek k ceně za přesun prováděný bez použití mechanizace pro jakoukoliv výšku objektu</t>
  </si>
  <si>
    <t>https://podminky.urs.cz/item/CS_URS_2023_01/998722181</t>
  </si>
  <si>
    <t>725211-P</t>
  </si>
  <si>
    <t>D+M Pisoár P vč. veškerého příslušenství</t>
  </si>
  <si>
    <t>-1037204716</t>
  </si>
  <si>
    <t>"dle popisu na výkrese číslo 602"</t>
  </si>
  <si>
    <t>"pisoár s radarovým senzorem, příslušenství, napojení"</t>
  </si>
  <si>
    <t>725211-PR</t>
  </si>
  <si>
    <t>D+M Zásobník na papírové ručníky PR vč. veškerého příslušenství</t>
  </si>
  <si>
    <t>-1916504518</t>
  </si>
  <si>
    <t>"zásobník na 300kusů, odpadkový koš"</t>
  </si>
  <si>
    <t>725211-UM</t>
  </si>
  <si>
    <t>D+M Umyvadlo UM vč. veškerého příslušenství</t>
  </si>
  <si>
    <t>783555826</t>
  </si>
  <si>
    <t>"umyvadlo, baterie s napojovacími hadicemi, sifon, zavěšení, zrcadlo, zásobník na mýdlo, odpadkový koš, napojení"</t>
  </si>
  <si>
    <t>725211-UMi</t>
  </si>
  <si>
    <t>D+M Umyvadlo pro imobilní UMi vč. veškerého příslušenství</t>
  </si>
  <si>
    <t>-645903532</t>
  </si>
  <si>
    <t>"umyvadlo, baterie s napojovacími hadicemi, sifon, zavěšení, zrcadlo, zásobník na mýdlo, pevné madlo, napojení"</t>
  </si>
  <si>
    <t>725211-V</t>
  </si>
  <si>
    <t>D+M Výlevka V vč. veškerého příslušenství</t>
  </si>
  <si>
    <t>-2141818283</t>
  </si>
  <si>
    <t>"výlevka, modul, baterie, napojení"</t>
  </si>
  <si>
    <t>725211-WC</t>
  </si>
  <si>
    <t>D+M Záchod WC vč. veškerého příslušenství</t>
  </si>
  <si>
    <t>-1005350156</t>
  </si>
  <si>
    <t>"závěsný WC komplet, sedátko, držák toaletního papíru, napojení"</t>
  </si>
  <si>
    <t>725211-WCi</t>
  </si>
  <si>
    <t>D+M Záchod pro imobilní WCi vč. veškerého příslušenství</t>
  </si>
  <si>
    <t>-1299063297</t>
  </si>
  <si>
    <t>"závěsný WC komplet, sedátko, držák toaletního papíru, 2x sklopné madlo, napojení"</t>
  </si>
  <si>
    <t>725980123</t>
  </si>
  <si>
    <t>Dvířka 20/20</t>
  </si>
  <si>
    <t>-346030516</t>
  </si>
  <si>
    <t>https://podminky.urs.cz/item/CS_URS_2023_01/725980123</t>
  </si>
  <si>
    <t>"dle výkresu číslo 602, 603 a technické zprávy"</t>
  </si>
  <si>
    <t>1+1</t>
  </si>
  <si>
    <t>443828913</t>
  </si>
  <si>
    <t>005 - Elektroinstalace - silnoproud</t>
  </si>
  <si>
    <t xml:space="preserve">    742 - Elektroinstalace - slaboproud</t>
  </si>
  <si>
    <t>742</t>
  </si>
  <si>
    <t>Elektroinstalace - slaboproud</t>
  </si>
  <si>
    <t>742-1</t>
  </si>
  <si>
    <t>Doprava</t>
  </si>
  <si>
    <t>-733117056</t>
  </si>
  <si>
    <t>742-2</t>
  </si>
  <si>
    <t xml:space="preserve">Přesun  dodávek</t>
  </si>
  <si>
    <t>986480424</t>
  </si>
  <si>
    <t>Přesun dodávek</t>
  </si>
  <si>
    <t>742-3</t>
  </si>
  <si>
    <t>PPV</t>
  </si>
  <si>
    <t>-28650916</t>
  </si>
  <si>
    <t>HZS2232</t>
  </si>
  <si>
    <t>Provedení výchozí revize el.zařízení včetně vypracování zprávy o výchozí revizi</t>
  </si>
  <si>
    <t>816903347</t>
  </si>
  <si>
    <t xml:space="preserve"> Provedení výchozí revize el.zařízení včetně vypracování zprávy o výchozí revizi</t>
  </si>
  <si>
    <t>https://podminky.urs.cz/item/CS_URS_2023_01/HZS2232</t>
  </si>
  <si>
    <t>1092211762</t>
  </si>
  <si>
    <t>070001000</t>
  </si>
  <si>
    <t>-201586333</t>
  </si>
  <si>
    <t>https://podminky.urs.cz/item/CS_URS_2023_01/070001000</t>
  </si>
  <si>
    <t>Úroveň 3:</t>
  </si>
  <si>
    <t>001 - Rozvaděč</t>
  </si>
  <si>
    <t xml:space="preserve">    741 - Elektroinstalace - silnoproud</t>
  </si>
  <si>
    <t>741</t>
  </si>
  <si>
    <t>Pol1</t>
  </si>
  <si>
    <t xml:space="preserve">Plastová rozvodnice nástěnná typ RZG-N-2528;  IP40/20, 28modulů</t>
  </si>
  <si>
    <t>ks</t>
  </si>
  <si>
    <t>Plastová rozvodnice nástěnná typ RZG-N-2528; IP40/20, 28modulů</t>
  </si>
  <si>
    <t>Pol2</t>
  </si>
  <si>
    <t>Příslušenství rozvodnice</t>
  </si>
  <si>
    <t>Pol3</t>
  </si>
  <si>
    <t xml:space="preserve">Proudový chránič s nadproudovou ochranou typ  OLI 10B-1N-030A</t>
  </si>
  <si>
    <t>Proudový chránič s nadproudovou ochranou typ OLI 10B-1N-030A</t>
  </si>
  <si>
    <t>Pol4</t>
  </si>
  <si>
    <t>Trojpólový vypínač MSN 40-3, 10kA</t>
  </si>
  <si>
    <t>Pol5</t>
  </si>
  <si>
    <t>Impulsní paměťové relé MIG 32-11-A230</t>
  </si>
  <si>
    <t>Pol6</t>
  </si>
  <si>
    <t>Propojovací lišta S-3L-1000/16C</t>
  </si>
  <si>
    <t>Pol7</t>
  </si>
  <si>
    <t>Rozbočovací svorkovnice - CS-N7</t>
  </si>
  <si>
    <t>Pol8</t>
  </si>
  <si>
    <t>Svorka RSA 16</t>
  </si>
  <si>
    <t>Pol9</t>
  </si>
  <si>
    <t>Svorka RSA 4</t>
  </si>
  <si>
    <t>002 - Montáž</t>
  </si>
  <si>
    <t>110001</t>
  </si>
  <si>
    <t>Montáž trubka plastová ohebná D přes 11 do 23 mm uložená pod omítku</t>
  </si>
  <si>
    <t>112002</t>
  </si>
  <si>
    <t>Montáž krabice zapuštěná plastová kruhová pro sádrokartonové příčky</t>
  </si>
  <si>
    <t>112102</t>
  </si>
  <si>
    <t>Montáž rozvodka zapuštěná plastová kruhová pro sádrokartonové příčky</t>
  </si>
  <si>
    <t>120001</t>
  </si>
  <si>
    <t>Montáž vodič Cu izolovaný plný a laněný žíla 0,35-6 mm2 pod omítku</t>
  </si>
  <si>
    <t>120003</t>
  </si>
  <si>
    <t>Montáž vodič Cu izolovaný plný a laněný žíla 10-16 mm2 pod omítku</t>
  </si>
  <si>
    <t>122601</t>
  </si>
  <si>
    <t>Kabel CYKY, NYM, NYY, YSLY, uložený pevně 2 x 1,5 mm2</t>
  </si>
  <si>
    <t>122611</t>
  </si>
  <si>
    <t>Kabel CYKY, NYM, NYY, YSLY, uložený pevně 3 x 1,5 mm2</t>
  </si>
  <si>
    <t>122641</t>
  </si>
  <si>
    <t>Kabel CYKY, NYM, NYY, YSLY, uložený pevně 5 x 1,5 mm2</t>
  </si>
  <si>
    <t>122642</t>
  </si>
  <si>
    <t>Montáž kabel Cu plný kulatý žíla 5x4 až 6 mm2 uložený pevně</t>
  </si>
  <si>
    <t>128022</t>
  </si>
  <si>
    <t>Příplatek k montáži kabelů za zatažení vodiče a kabelu do 2,00 kg</t>
  </si>
  <si>
    <t>130001</t>
  </si>
  <si>
    <t>Ukončení vodič izolovaný do 2,5 mm2 v rozváděči nebo na přístroji</t>
  </si>
  <si>
    <t>130003</t>
  </si>
  <si>
    <t>Ukončení vodič izolovaný do 4 mm2 v rozváděči nebo na přístroji</t>
  </si>
  <si>
    <t>132103</t>
  </si>
  <si>
    <t>Ukončení kabelů 3x1,5 až 4 mm2 smršťovací záklopkou nebo páskem</t>
  </si>
  <si>
    <t>132145</t>
  </si>
  <si>
    <t>Ukončení kabelů 5x1,5 až 4 mm2 smršťovací záklopkou nebo páskem</t>
  </si>
  <si>
    <t>210002</t>
  </si>
  <si>
    <t>Montáž rozvodnice plastová do 50 kg</t>
  </si>
  <si>
    <t>310101</t>
  </si>
  <si>
    <t>Montáž spínač zapuštěný bezšroubové připojení 1-jednopólový se zapojením</t>
  </si>
  <si>
    <t>310114</t>
  </si>
  <si>
    <t>Montáž ovladač zapuštěný bezšroubový 1/0So-zapínací s orient.dout.</t>
  </si>
  <si>
    <t>311004</t>
  </si>
  <si>
    <t>Montáž čidlo pohybu nástěnné se zapojením vodičů</t>
  </si>
  <si>
    <t>320171</t>
  </si>
  <si>
    <t>Montáž jističů třípólových nn do 63 A bez krytu se zapojením vodičů</t>
  </si>
  <si>
    <t>372022</t>
  </si>
  <si>
    <t>Montáž svítidlo LED interiérové přisazené nástěnné hranaté nebo kruhové</t>
  </si>
  <si>
    <t>372112</t>
  </si>
  <si>
    <t>Montáž svítidlo LED interiérové vestavné panelové hranaté nebo kruhové</t>
  </si>
  <si>
    <t>372114</t>
  </si>
  <si>
    <t>Montáž svítidlo LED interiérové vestavné stěnové orientační se zapojením</t>
  </si>
  <si>
    <t>910301</t>
  </si>
  <si>
    <t>Montáž rošt a lávka typová se stojinou,pozinkovaná jednostranná</t>
  </si>
  <si>
    <t>Pol33</t>
  </si>
  <si>
    <t>Přípravné práce a návaznost na stávající zařízení</t>
  </si>
  <si>
    <t>1145425070</t>
  </si>
  <si>
    <t>003 - Nosný materiál</t>
  </si>
  <si>
    <t>Pol10</t>
  </si>
  <si>
    <t xml:space="preserve">Silový kabel CYKY  2A x 1,5mm2</t>
  </si>
  <si>
    <t>Pol11</t>
  </si>
  <si>
    <t xml:space="preserve">Silový kabel CYKY  3C x 1,5mm2</t>
  </si>
  <si>
    <t>Pol12</t>
  </si>
  <si>
    <t xml:space="preserve">Silový kabel CYKY  3A x 1,5mm2</t>
  </si>
  <si>
    <t>Pol13</t>
  </si>
  <si>
    <t>Silový kabel CYKY 5C x 1,5 mm2</t>
  </si>
  <si>
    <t>Pol14</t>
  </si>
  <si>
    <t>Silový kabel CYKY 5C x 4 mm2</t>
  </si>
  <si>
    <t>Pol15</t>
  </si>
  <si>
    <t xml:space="preserve">Vodič  CY  -  4 mm2  - zelenožlutý</t>
  </si>
  <si>
    <t>Pol16</t>
  </si>
  <si>
    <t xml:space="preserve">Vodič  CY  -  10 mm2  - zelenožlutý</t>
  </si>
  <si>
    <t>Pol17</t>
  </si>
  <si>
    <t>Trubka ohebná typ 1420</t>
  </si>
  <si>
    <t>Pol18</t>
  </si>
  <si>
    <t>Páska samolepící - SL 1</t>
  </si>
  <si>
    <t>Pol19</t>
  </si>
  <si>
    <t xml:space="preserve">Krabice přístrojová typ  KPL64</t>
  </si>
  <si>
    <t>Pol20</t>
  </si>
  <si>
    <t xml:space="preserve">Krabice odbočná typ  KO97</t>
  </si>
  <si>
    <t>Pol21</t>
  </si>
  <si>
    <t>Svorky WAGO typ 273-101 do 5 x 1,5 mm2</t>
  </si>
  <si>
    <t>Pol22</t>
  </si>
  <si>
    <t>Jednopólový vypínač Tango</t>
  </si>
  <si>
    <t>Pol23</t>
  </si>
  <si>
    <t>Zapínací ovladač pod om.; 1/0So</t>
  </si>
  <si>
    <t>Pol24</t>
  </si>
  <si>
    <t>Pohybový spínač</t>
  </si>
  <si>
    <t>Pol25</t>
  </si>
  <si>
    <t>LED panel vestavný 17W; 1800lm; IP 20 - A</t>
  </si>
  <si>
    <t>Pol26</t>
  </si>
  <si>
    <t>LED svítidlo přisazené 27W; 2900lm; IP 20 - B</t>
  </si>
  <si>
    <t>Pol27</t>
  </si>
  <si>
    <t>LED svítidlo přisazené 14W; 1500lm; IP 20 - C</t>
  </si>
  <si>
    <t>Pol28</t>
  </si>
  <si>
    <t>LED svítidlo vestavné s nouzovým zdrojem 1W; 150lm, SE, IP 20 - D</t>
  </si>
  <si>
    <t>Pol29</t>
  </si>
  <si>
    <t>LED svítidlo nástěnné s nouzovým zdrojem 1,2W; 110lm, IP65 - E</t>
  </si>
  <si>
    <t>Pol30</t>
  </si>
  <si>
    <t>Trojpólový jistič LTN-32B-3; do stávajícího rozvaděče</t>
  </si>
  <si>
    <t>Pol31</t>
  </si>
  <si>
    <t xml:space="preserve">Podružný  materiál :</t>
  </si>
  <si>
    <t>Pol32</t>
  </si>
  <si>
    <t>Pořizovací přirážka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</si>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</sst>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167" fontId="39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03000" TargetMode="External" /><Relationship Id="rId4" Type="http://schemas.openxmlformats.org/officeDocument/2006/relationships/hyperlink" Target="https://podminky.urs.cz/item/CS_URS_2023_01/013254000" TargetMode="External" /><Relationship Id="rId5" Type="http://schemas.openxmlformats.org/officeDocument/2006/relationships/hyperlink" Target="https://podminky.urs.cz/item/CS_URS_2023_01/030001000" TargetMode="External" /><Relationship Id="rId6" Type="http://schemas.openxmlformats.org/officeDocument/2006/relationships/hyperlink" Target="https://podminky.urs.cz/item/CS_URS_2023_01/034002000" TargetMode="External" /><Relationship Id="rId7" Type="http://schemas.openxmlformats.org/officeDocument/2006/relationships/hyperlink" Target="https://podminky.urs.cz/item/CS_URS_2023_01/043002000" TargetMode="External" /><Relationship Id="rId8" Type="http://schemas.openxmlformats.org/officeDocument/2006/relationships/hyperlink" Target="https://podminky.urs.cz/item/CS_URS_2023_01/045203000" TargetMode="External" /><Relationship Id="rId9" Type="http://schemas.openxmlformats.org/officeDocument/2006/relationships/hyperlink" Target="https://podminky.urs.cz/item/CS_URS_2023_01/045303000" TargetMode="External" /><Relationship Id="rId10" Type="http://schemas.openxmlformats.org/officeDocument/2006/relationships/hyperlink" Target="https://podminky.urs.cz/item/CS_URS_2023_01/071103000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40271021" TargetMode="External" /><Relationship Id="rId2" Type="http://schemas.openxmlformats.org/officeDocument/2006/relationships/hyperlink" Target="https://podminky.urs.cz/item/CS_URS_2023_01/612131121" TargetMode="External" /><Relationship Id="rId3" Type="http://schemas.openxmlformats.org/officeDocument/2006/relationships/hyperlink" Target="https://podminky.urs.cz/item/CS_URS_2023_01/612135011" TargetMode="External" /><Relationship Id="rId4" Type="http://schemas.openxmlformats.org/officeDocument/2006/relationships/hyperlink" Target="https://podminky.urs.cz/item/CS_URS_2023_01/612135095" TargetMode="External" /><Relationship Id="rId5" Type="http://schemas.openxmlformats.org/officeDocument/2006/relationships/hyperlink" Target="https://podminky.urs.cz/item/CS_URS_2023_01/612142001" TargetMode="External" /><Relationship Id="rId6" Type="http://schemas.openxmlformats.org/officeDocument/2006/relationships/hyperlink" Target="https://podminky.urs.cz/item/CS_URS_2023_01/612315411" TargetMode="External" /><Relationship Id="rId7" Type="http://schemas.openxmlformats.org/officeDocument/2006/relationships/hyperlink" Target="https://podminky.urs.cz/item/CS_URS_2023_01/612321141" TargetMode="External" /><Relationship Id="rId8" Type="http://schemas.openxmlformats.org/officeDocument/2006/relationships/hyperlink" Target="https://podminky.urs.cz/item/CS_URS_2023_01/619991001" TargetMode="External" /><Relationship Id="rId9" Type="http://schemas.openxmlformats.org/officeDocument/2006/relationships/hyperlink" Target="https://podminky.urs.cz/item/CS_URS_2023_01/619991011" TargetMode="External" /><Relationship Id="rId10" Type="http://schemas.openxmlformats.org/officeDocument/2006/relationships/hyperlink" Target="https://podminky.urs.cz/item/CS_URS_2023_01/619995001" TargetMode="External" /><Relationship Id="rId11" Type="http://schemas.openxmlformats.org/officeDocument/2006/relationships/hyperlink" Target="https://podminky.urs.cz/item/CS_URS_2023_01/632450131" TargetMode="External" /><Relationship Id="rId12" Type="http://schemas.openxmlformats.org/officeDocument/2006/relationships/hyperlink" Target="https://podminky.urs.cz/item/CS_URS_2023_01/632451254" TargetMode="External" /><Relationship Id="rId13" Type="http://schemas.openxmlformats.org/officeDocument/2006/relationships/hyperlink" Target="https://podminky.urs.cz/item/CS_URS_2023_01/632451293" TargetMode="External" /><Relationship Id="rId14" Type="http://schemas.openxmlformats.org/officeDocument/2006/relationships/hyperlink" Target="https://podminky.urs.cz/item/CS_URS_2023_01/642942611" TargetMode="External" /><Relationship Id="rId15" Type="http://schemas.openxmlformats.org/officeDocument/2006/relationships/hyperlink" Target="https://podminky.urs.cz/item/CS_URS_2023_01/949101111" TargetMode="External" /><Relationship Id="rId16" Type="http://schemas.openxmlformats.org/officeDocument/2006/relationships/hyperlink" Target="https://podminky.urs.cz/item/CS_URS_2023_01/952901111" TargetMode="External" /><Relationship Id="rId17" Type="http://schemas.openxmlformats.org/officeDocument/2006/relationships/hyperlink" Target="https://podminky.urs.cz/item/CS_URS_2023_01/962031132" TargetMode="External" /><Relationship Id="rId18" Type="http://schemas.openxmlformats.org/officeDocument/2006/relationships/hyperlink" Target="https://podminky.urs.cz/item/CS_URS_2023_01/962031133" TargetMode="External" /><Relationship Id="rId19" Type="http://schemas.openxmlformats.org/officeDocument/2006/relationships/hyperlink" Target="https://podminky.urs.cz/item/CS_URS_2023_01/962032231" TargetMode="External" /><Relationship Id="rId20" Type="http://schemas.openxmlformats.org/officeDocument/2006/relationships/hyperlink" Target="https://podminky.urs.cz/item/CS_URS_2023_01/965042131" TargetMode="External" /><Relationship Id="rId21" Type="http://schemas.openxmlformats.org/officeDocument/2006/relationships/hyperlink" Target="https://podminky.urs.cz/item/CS_URS_2023_01/965045112" TargetMode="External" /><Relationship Id="rId22" Type="http://schemas.openxmlformats.org/officeDocument/2006/relationships/hyperlink" Target="https://podminky.urs.cz/item/CS_URS_2023_01/965081323" TargetMode="External" /><Relationship Id="rId23" Type="http://schemas.openxmlformats.org/officeDocument/2006/relationships/hyperlink" Target="https://podminky.urs.cz/item/CS_URS_2023_01/965081611" TargetMode="External" /><Relationship Id="rId24" Type="http://schemas.openxmlformats.org/officeDocument/2006/relationships/hyperlink" Target="https://podminky.urs.cz/item/CS_URS_2023_01/968072455" TargetMode="External" /><Relationship Id="rId25" Type="http://schemas.openxmlformats.org/officeDocument/2006/relationships/hyperlink" Target="https://podminky.urs.cz/item/CS_URS_2023_01/971033621" TargetMode="External" /><Relationship Id="rId26" Type="http://schemas.openxmlformats.org/officeDocument/2006/relationships/hyperlink" Target="https://podminky.urs.cz/item/CS_URS_2023_01/978059541" TargetMode="External" /><Relationship Id="rId27" Type="http://schemas.openxmlformats.org/officeDocument/2006/relationships/hyperlink" Target="https://podminky.urs.cz/item/CS_URS_2023_01/997013211" TargetMode="External" /><Relationship Id="rId28" Type="http://schemas.openxmlformats.org/officeDocument/2006/relationships/hyperlink" Target="https://podminky.urs.cz/item/CS_URS_2023_01/997013501" TargetMode="External" /><Relationship Id="rId29" Type="http://schemas.openxmlformats.org/officeDocument/2006/relationships/hyperlink" Target="https://podminky.urs.cz/item/CS_URS_2023_01/997013509" TargetMode="External" /><Relationship Id="rId30" Type="http://schemas.openxmlformats.org/officeDocument/2006/relationships/hyperlink" Target="https://podminky.urs.cz/item/CS_URS_2023_01/997013601" TargetMode="External" /><Relationship Id="rId31" Type="http://schemas.openxmlformats.org/officeDocument/2006/relationships/hyperlink" Target="https://podminky.urs.cz/item/CS_URS_2023_01/997013603" TargetMode="External" /><Relationship Id="rId32" Type="http://schemas.openxmlformats.org/officeDocument/2006/relationships/hyperlink" Target="https://podminky.urs.cz/item/CS_URS_2023_01/997013607" TargetMode="External" /><Relationship Id="rId33" Type="http://schemas.openxmlformats.org/officeDocument/2006/relationships/hyperlink" Target="https://podminky.urs.cz/item/CS_URS_2023_01/997013631" TargetMode="External" /><Relationship Id="rId34" Type="http://schemas.openxmlformats.org/officeDocument/2006/relationships/hyperlink" Target="https://podminky.urs.cz/item/CS_URS_2023_01/997013813" TargetMode="External" /><Relationship Id="rId35" Type="http://schemas.openxmlformats.org/officeDocument/2006/relationships/hyperlink" Target="https://podminky.urs.cz/item/CS_URS_2023_01/997013814" TargetMode="External" /><Relationship Id="rId36" Type="http://schemas.openxmlformats.org/officeDocument/2006/relationships/hyperlink" Target="https://podminky.urs.cz/item/CS_URS_2023_01/998018001" TargetMode="External" /><Relationship Id="rId37" Type="http://schemas.openxmlformats.org/officeDocument/2006/relationships/hyperlink" Target="https://podminky.urs.cz/item/CS_URS_2023_01/713120811" TargetMode="External" /><Relationship Id="rId38" Type="http://schemas.openxmlformats.org/officeDocument/2006/relationships/hyperlink" Target="https://podminky.urs.cz/item/CS_URS_2023_01/713121111" TargetMode="External" /><Relationship Id="rId39" Type="http://schemas.openxmlformats.org/officeDocument/2006/relationships/hyperlink" Target="https://podminky.urs.cz/item/CS_URS_2023_01/713191132" TargetMode="External" /><Relationship Id="rId40" Type="http://schemas.openxmlformats.org/officeDocument/2006/relationships/hyperlink" Target="https://podminky.urs.cz/item/CS_URS_2023_01/998713101" TargetMode="External" /><Relationship Id="rId41" Type="http://schemas.openxmlformats.org/officeDocument/2006/relationships/hyperlink" Target="https://podminky.urs.cz/item/CS_URS_2023_01/998713181" TargetMode="External" /><Relationship Id="rId42" Type="http://schemas.openxmlformats.org/officeDocument/2006/relationships/hyperlink" Target="https://podminky.urs.cz/item/CS_URS_2023_01/721171808" TargetMode="External" /><Relationship Id="rId43" Type="http://schemas.openxmlformats.org/officeDocument/2006/relationships/hyperlink" Target="https://podminky.urs.cz/item/CS_URS_2023_01/998721201" TargetMode="External" /><Relationship Id="rId44" Type="http://schemas.openxmlformats.org/officeDocument/2006/relationships/hyperlink" Target="https://podminky.urs.cz/item/CS_URS_2023_01/722130802" TargetMode="External" /><Relationship Id="rId45" Type="http://schemas.openxmlformats.org/officeDocument/2006/relationships/hyperlink" Target="https://podminky.urs.cz/item/CS_URS_2023_01/722220851" TargetMode="External" /><Relationship Id="rId46" Type="http://schemas.openxmlformats.org/officeDocument/2006/relationships/hyperlink" Target="https://podminky.urs.cz/item/CS_URS_2023_01/998722201" TargetMode="External" /><Relationship Id="rId47" Type="http://schemas.openxmlformats.org/officeDocument/2006/relationships/hyperlink" Target="https://podminky.urs.cz/item/CS_URS_2023_01/725110811" TargetMode="External" /><Relationship Id="rId48" Type="http://schemas.openxmlformats.org/officeDocument/2006/relationships/hyperlink" Target="https://podminky.urs.cz/item/CS_URS_2023_01/725210821" TargetMode="External" /><Relationship Id="rId49" Type="http://schemas.openxmlformats.org/officeDocument/2006/relationships/hyperlink" Target="https://podminky.urs.cz/item/CS_URS_2023_01/725330820" TargetMode="External" /><Relationship Id="rId50" Type="http://schemas.openxmlformats.org/officeDocument/2006/relationships/hyperlink" Target="https://podminky.urs.cz/item/CS_URS_2023_01/725820801" TargetMode="External" /><Relationship Id="rId51" Type="http://schemas.openxmlformats.org/officeDocument/2006/relationships/hyperlink" Target="https://podminky.urs.cz/item/CS_URS_2023_01/725860811" TargetMode="External" /><Relationship Id="rId52" Type="http://schemas.openxmlformats.org/officeDocument/2006/relationships/hyperlink" Target="https://podminky.urs.cz/item/CS_URS_2023_01/998725201" TargetMode="External" /><Relationship Id="rId53" Type="http://schemas.openxmlformats.org/officeDocument/2006/relationships/hyperlink" Target="https://podminky.urs.cz/item/CS_URS_2023_01/733120819" TargetMode="External" /><Relationship Id="rId54" Type="http://schemas.openxmlformats.org/officeDocument/2006/relationships/hyperlink" Target="https://podminky.urs.cz/item/CS_URS_2023_01/733193820" TargetMode="External" /><Relationship Id="rId55" Type="http://schemas.openxmlformats.org/officeDocument/2006/relationships/hyperlink" Target="https://podminky.urs.cz/item/CS_URS_2023_01/733193919" TargetMode="External" /><Relationship Id="rId56" Type="http://schemas.openxmlformats.org/officeDocument/2006/relationships/hyperlink" Target="https://podminky.urs.cz/item/CS_URS_2023_01/998733201" TargetMode="External" /><Relationship Id="rId57" Type="http://schemas.openxmlformats.org/officeDocument/2006/relationships/hyperlink" Target="https://podminky.urs.cz/item/CS_URS_2023_01/735151821" TargetMode="External" /><Relationship Id="rId58" Type="http://schemas.openxmlformats.org/officeDocument/2006/relationships/hyperlink" Target="https://podminky.urs.cz/item/CS_URS_2023_01/735161812" TargetMode="External" /><Relationship Id="rId59" Type="http://schemas.openxmlformats.org/officeDocument/2006/relationships/hyperlink" Target="https://podminky.urs.cz/item/CS_URS_2023_01/735291800" TargetMode="External" /><Relationship Id="rId60" Type="http://schemas.openxmlformats.org/officeDocument/2006/relationships/hyperlink" Target="https://podminky.urs.cz/item/CS_URS_2023_01/998735201" TargetMode="External" /><Relationship Id="rId61" Type="http://schemas.openxmlformats.org/officeDocument/2006/relationships/hyperlink" Target="https://podminky.urs.cz/item/CS_URS_2023_01/763111331" TargetMode="External" /><Relationship Id="rId62" Type="http://schemas.openxmlformats.org/officeDocument/2006/relationships/hyperlink" Target="https://podminky.urs.cz/item/CS_URS_2023_01/763111431" TargetMode="External" /><Relationship Id="rId63" Type="http://schemas.openxmlformats.org/officeDocument/2006/relationships/hyperlink" Target="https://podminky.urs.cz/item/CS_URS_2023_01/763111437" TargetMode="External" /><Relationship Id="rId64" Type="http://schemas.openxmlformats.org/officeDocument/2006/relationships/hyperlink" Target="https://podminky.urs.cz/item/CS_URS_2023_01/763111714" TargetMode="External" /><Relationship Id="rId65" Type="http://schemas.openxmlformats.org/officeDocument/2006/relationships/hyperlink" Target="https://podminky.urs.cz/item/CS_URS_2023_01/763111717" TargetMode="External" /><Relationship Id="rId66" Type="http://schemas.openxmlformats.org/officeDocument/2006/relationships/hyperlink" Target="https://podminky.urs.cz/item/CS_URS_2023_01/763111722" TargetMode="External" /><Relationship Id="rId67" Type="http://schemas.openxmlformats.org/officeDocument/2006/relationships/hyperlink" Target="https://podminky.urs.cz/item/CS_URS_2023_01/763121714" TargetMode="External" /><Relationship Id="rId68" Type="http://schemas.openxmlformats.org/officeDocument/2006/relationships/hyperlink" Target="https://podminky.urs.cz/item/CS_URS_2023_01/763173111" TargetMode="External" /><Relationship Id="rId69" Type="http://schemas.openxmlformats.org/officeDocument/2006/relationships/hyperlink" Target="https://podminky.urs.cz/item/CS_URS_2023_01/763173112" TargetMode="External" /><Relationship Id="rId70" Type="http://schemas.openxmlformats.org/officeDocument/2006/relationships/hyperlink" Target="https://podminky.urs.cz/item/CS_URS_2023_01/763173113" TargetMode="External" /><Relationship Id="rId71" Type="http://schemas.openxmlformats.org/officeDocument/2006/relationships/hyperlink" Target="https://podminky.urs.cz/item/CS_URS_2023_01/763181311" TargetMode="External" /><Relationship Id="rId72" Type="http://schemas.openxmlformats.org/officeDocument/2006/relationships/hyperlink" Target="https://podminky.urs.cz/item/CS_URS_2023_01/998763100" TargetMode="External" /><Relationship Id="rId73" Type="http://schemas.openxmlformats.org/officeDocument/2006/relationships/hyperlink" Target="https://podminky.urs.cz/item/CS_URS_2023_01/998763181" TargetMode="External" /><Relationship Id="rId74" Type="http://schemas.openxmlformats.org/officeDocument/2006/relationships/hyperlink" Target="https://podminky.urs.cz/item/CS_URS_2023_01/766660001" TargetMode="External" /><Relationship Id="rId75" Type="http://schemas.openxmlformats.org/officeDocument/2006/relationships/hyperlink" Target="https://podminky.urs.cz/item/CS_URS_2023_01/766660002" TargetMode="External" /><Relationship Id="rId76" Type="http://schemas.openxmlformats.org/officeDocument/2006/relationships/hyperlink" Target="https://podminky.urs.cz/item/CS_URS_2023_01/766660011" TargetMode="External" /><Relationship Id="rId77" Type="http://schemas.openxmlformats.org/officeDocument/2006/relationships/hyperlink" Target="https://podminky.urs.cz/item/CS_URS_2023_01/998766101" TargetMode="External" /><Relationship Id="rId78" Type="http://schemas.openxmlformats.org/officeDocument/2006/relationships/hyperlink" Target="https://podminky.urs.cz/item/CS_URS_2023_01/998766181" TargetMode="External" /><Relationship Id="rId79" Type="http://schemas.openxmlformats.org/officeDocument/2006/relationships/hyperlink" Target="https://podminky.urs.cz/item/CS_URS_2023_01/767584151" TargetMode="External" /><Relationship Id="rId80" Type="http://schemas.openxmlformats.org/officeDocument/2006/relationships/hyperlink" Target="https://podminky.urs.cz/item/CS_URS_2023_01/998767101" TargetMode="External" /><Relationship Id="rId81" Type="http://schemas.openxmlformats.org/officeDocument/2006/relationships/hyperlink" Target="https://podminky.urs.cz/item/CS_URS_2023_01/998767181" TargetMode="External" /><Relationship Id="rId82" Type="http://schemas.openxmlformats.org/officeDocument/2006/relationships/hyperlink" Target="https://podminky.urs.cz/item/CS_URS_2023_01/771121011" TargetMode="External" /><Relationship Id="rId83" Type="http://schemas.openxmlformats.org/officeDocument/2006/relationships/hyperlink" Target="https://podminky.urs.cz/item/CS_URS_2023_01/771161021" TargetMode="External" /><Relationship Id="rId84" Type="http://schemas.openxmlformats.org/officeDocument/2006/relationships/hyperlink" Target="https://podminky.urs.cz/item/CS_URS_2023_01/771474113" TargetMode="External" /><Relationship Id="rId85" Type="http://schemas.openxmlformats.org/officeDocument/2006/relationships/hyperlink" Target="https://podminky.urs.cz/item/CS_URS_2023_01/771576142" TargetMode="External" /><Relationship Id="rId86" Type="http://schemas.openxmlformats.org/officeDocument/2006/relationships/hyperlink" Target="https://podminky.urs.cz/item/CS_URS_2023_01/771577124" TargetMode="External" /><Relationship Id="rId87" Type="http://schemas.openxmlformats.org/officeDocument/2006/relationships/hyperlink" Target="https://podminky.urs.cz/item/CS_URS_2023_01/771577125" TargetMode="External" /><Relationship Id="rId88" Type="http://schemas.openxmlformats.org/officeDocument/2006/relationships/hyperlink" Target="https://podminky.urs.cz/item/CS_URS_2023_01/771577141" TargetMode="External" /><Relationship Id="rId89" Type="http://schemas.openxmlformats.org/officeDocument/2006/relationships/hyperlink" Target="https://podminky.urs.cz/item/CS_URS_2023_01/998771101" TargetMode="External" /><Relationship Id="rId90" Type="http://schemas.openxmlformats.org/officeDocument/2006/relationships/hyperlink" Target="https://podminky.urs.cz/item/CS_URS_2023_01/998771181" TargetMode="External" /><Relationship Id="rId91" Type="http://schemas.openxmlformats.org/officeDocument/2006/relationships/hyperlink" Target="https://podminky.urs.cz/item/CS_URS_2023_01/776121321" TargetMode="External" /><Relationship Id="rId92" Type="http://schemas.openxmlformats.org/officeDocument/2006/relationships/hyperlink" Target="https://podminky.urs.cz/item/CS_URS_2023_01/776141122" TargetMode="External" /><Relationship Id="rId93" Type="http://schemas.openxmlformats.org/officeDocument/2006/relationships/hyperlink" Target="https://podminky.urs.cz/item/CS_URS_2023_01/776201812" TargetMode="External" /><Relationship Id="rId94" Type="http://schemas.openxmlformats.org/officeDocument/2006/relationships/hyperlink" Target="https://podminky.urs.cz/item/CS_URS_2023_01/776211111" TargetMode="External" /><Relationship Id="rId95" Type="http://schemas.openxmlformats.org/officeDocument/2006/relationships/hyperlink" Target="https://podminky.urs.cz/item/CS_URS_2023_01/998776101" TargetMode="External" /><Relationship Id="rId96" Type="http://schemas.openxmlformats.org/officeDocument/2006/relationships/hyperlink" Target="https://podminky.urs.cz/item/CS_URS_2023_01/998776181" TargetMode="External" /><Relationship Id="rId97" Type="http://schemas.openxmlformats.org/officeDocument/2006/relationships/hyperlink" Target="https://podminky.urs.cz/item/CS_URS_2023_01/781121011" TargetMode="External" /><Relationship Id="rId98" Type="http://schemas.openxmlformats.org/officeDocument/2006/relationships/hyperlink" Target="https://podminky.urs.cz/item/CS_URS_2023_01/781131112" TargetMode="External" /><Relationship Id="rId99" Type="http://schemas.openxmlformats.org/officeDocument/2006/relationships/hyperlink" Target="https://podminky.urs.cz/item/CS_URS_2023_01/781151031" TargetMode="External" /><Relationship Id="rId100" Type="http://schemas.openxmlformats.org/officeDocument/2006/relationships/hyperlink" Target="https://podminky.urs.cz/item/CS_URS_2023_01/781474226" TargetMode="External" /><Relationship Id="rId101" Type="http://schemas.openxmlformats.org/officeDocument/2006/relationships/hyperlink" Target="https://podminky.urs.cz/item/CS_URS_2023_01/781477114" TargetMode="External" /><Relationship Id="rId102" Type="http://schemas.openxmlformats.org/officeDocument/2006/relationships/hyperlink" Target="https://podminky.urs.cz/item/CS_URS_2023_01/781477115" TargetMode="External" /><Relationship Id="rId103" Type="http://schemas.openxmlformats.org/officeDocument/2006/relationships/hyperlink" Target="https://podminky.urs.cz/item/CS_URS_2023_01/781494111" TargetMode="External" /><Relationship Id="rId104" Type="http://schemas.openxmlformats.org/officeDocument/2006/relationships/hyperlink" Target="https://podminky.urs.cz/item/CS_URS_2023_01/781494511" TargetMode="External" /><Relationship Id="rId105" Type="http://schemas.openxmlformats.org/officeDocument/2006/relationships/hyperlink" Target="https://podminky.urs.cz/item/CS_URS_2023_01/781495184" TargetMode="External" /><Relationship Id="rId106" Type="http://schemas.openxmlformats.org/officeDocument/2006/relationships/hyperlink" Target="https://podminky.urs.cz/item/CS_URS_2023_01/998781101" TargetMode="External" /><Relationship Id="rId107" Type="http://schemas.openxmlformats.org/officeDocument/2006/relationships/hyperlink" Target="https://podminky.urs.cz/item/CS_URS_2023_01/998781181" TargetMode="External" /><Relationship Id="rId108" Type="http://schemas.openxmlformats.org/officeDocument/2006/relationships/hyperlink" Target="https://podminky.urs.cz/item/CS_URS_2023_01/783301303" TargetMode="External" /><Relationship Id="rId109" Type="http://schemas.openxmlformats.org/officeDocument/2006/relationships/hyperlink" Target="https://podminky.urs.cz/item/CS_URS_2023_01/783301313" TargetMode="External" /><Relationship Id="rId110" Type="http://schemas.openxmlformats.org/officeDocument/2006/relationships/hyperlink" Target="https://podminky.urs.cz/item/CS_URS_2023_01/783314101" TargetMode="External" /><Relationship Id="rId111" Type="http://schemas.openxmlformats.org/officeDocument/2006/relationships/hyperlink" Target="https://podminky.urs.cz/item/CS_URS_2023_01/783317101" TargetMode="External" /><Relationship Id="rId112" Type="http://schemas.openxmlformats.org/officeDocument/2006/relationships/hyperlink" Target="https://podminky.urs.cz/item/CS_URS_2023_01/784111001" TargetMode="External" /><Relationship Id="rId113" Type="http://schemas.openxmlformats.org/officeDocument/2006/relationships/hyperlink" Target="https://podminky.urs.cz/item/CS_URS_2023_01/784111011" TargetMode="External" /><Relationship Id="rId114" Type="http://schemas.openxmlformats.org/officeDocument/2006/relationships/hyperlink" Target="https://podminky.urs.cz/item/CS_URS_2023_01/784111031" TargetMode="External" /><Relationship Id="rId115" Type="http://schemas.openxmlformats.org/officeDocument/2006/relationships/hyperlink" Target="https://podminky.urs.cz/item/CS_URS_2023_01/784121001" TargetMode="External" /><Relationship Id="rId116" Type="http://schemas.openxmlformats.org/officeDocument/2006/relationships/hyperlink" Target="https://podminky.urs.cz/item/CS_URS_2023_01/784181101" TargetMode="External" /><Relationship Id="rId117" Type="http://schemas.openxmlformats.org/officeDocument/2006/relationships/hyperlink" Target="https://podminky.urs.cz/item/CS_URS_2023_01/784211101" TargetMode="External" /><Relationship Id="rId1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44941112" TargetMode="External" /><Relationship Id="rId2" Type="http://schemas.openxmlformats.org/officeDocument/2006/relationships/hyperlink" Target="https://podminky.urs.cz/item/CS_URS_2023_01/949101111" TargetMode="External" /><Relationship Id="rId3" Type="http://schemas.openxmlformats.org/officeDocument/2006/relationships/hyperlink" Target="https://podminky.urs.cz/item/CS_URS_2023_01/998018001" TargetMode="External" /><Relationship Id="rId4" Type="http://schemas.openxmlformats.org/officeDocument/2006/relationships/hyperlink" Target="https://podminky.urs.cz/item/CS_URS_2023_01/751111271" TargetMode="External" /><Relationship Id="rId5" Type="http://schemas.openxmlformats.org/officeDocument/2006/relationships/hyperlink" Target="https://podminky.urs.cz/item/CS_URS_2023_01/751398041" TargetMode="External" /><Relationship Id="rId6" Type="http://schemas.openxmlformats.org/officeDocument/2006/relationships/hyperlink" Target="https://podminky.urs.cz/item/CS_URS_2023_01/751510041" TargetMode="External" /><Relationship Id="rId7" Type="http://schemas.openxmlformats.org/officeDocument/2006/relationships/hyperlink" Target="https://podminky.urs.cz/item/CS_URS_2023_01/751510042" TargetMode="External" /><Relationship Id="rId8" Type="http://schemas.openxmlformats.org/officeDocument/2006/relationships/hyperlink" Target="https://podminky.urs.cz/item/CS_URS_2023_01/751514177" TargetMode="External" /><Relationship Id="rId9" Type="http://schemas.openxmlformats.org/officeDocument/2006/relationships/hyperlink" Target="https://podminky.urs.cz/item/CS_URS_2023_01/751514377" TargetMode="External" /><Relationship Id="rId10" Type="http://schemas.openxmlformats.org/officeDocument/2006/relationships/hyperlink" Target="https://podminky.urs.cz/item/CS_URS_2023_01/751514478" TargetMode="External" /><Relationship Id="rId11" Type="http://schemas.openxmlformats.org/officeDocument/2006/relationships/hyperlink" Target="https://podminky.urs.cz/item/CS_URS_2023_01/751514678" TargetMode="External" /><Relationship Id="rId12" Type="http://schemas.openxmlformats.org/officeDocument/2006/relationships/hyperlink" Target="https://podminky.urs.cz/item/CS_URS_2023_01/751525081" TargetMode="External" /><Relationship Id="rId13" Type="http://schemas.openxmlformats.org/officeDocument/2006/relationships/hyperlink" Target="https://podminky.urs.cz/item/CS_URS_2023_01/751525082" TargetMode="External" /><Relationship Id="rId14" Type="http://schemas.openxmlformats.org/officeDocument/2006/relationships/hyperlink" Target="https://podminky.urs.cz/item/CS_URS_2023_01/998751101" TargetMode="External" /><Relationship Id="rId15" Type="http://schemas.openxmlformats.org/officeDocument/2006/relationships/hyperlink" Target="https://podminky.urs.cz/item/CS_URS_2023_01/998751181" TargetMode="External" /><Relationship Id="rId16" Type="http://schemas.openxmlformats.org/officeDocument/2006/relationships/hyperlink" Target="https://podminky.urs.cz/item/CS_URS_2023_01/HZS3212" TargetMode="External" /><Relationship Id="rId1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33122222" TargetMode="External" /><Relationship Id="rId2" Type="http://schemas.openxmlformats.org/officeDocument/2006/relationships/hyperlink" Target="https://podminky.urs.cz/item/CS_URS_2023_01/733122223" TargetMode="External" /><Relationship Id="rId3" Type="http://schemas.openxmlformats.org/officeDocument/2006/relationships/hyperlink" Target="https://podminky.urs.cz/item/CS_URS_2023_01/733190217" TargetMode="External" /><Relationship Id="rId4" Type="http://schemas.openxmlformats.org/officeDocument/2006/relationships/hyperlink" Target="https://podminky.urs.cz/item/CS_URS_2023_01/998733101" TargetMode="External" /><Relationship Id="rId5" Type="http://schemas.openxmlformats.org/officeDocument/2006/relationships/hyperlink" Target="https://podminky.urs.cz/item/CS_URS_2023_01/998733181" TargetMode="External" /><Relationship Id="rId6" Type="http://schemas.openxmlformats.org/officeDocument/2006/relationships/hyperlink" Target="https://podminky.urs.cz/item/CS_URS_2023_01/734211115" TargetMode="External" /><Relationship Id="rId7" Type="http://schemas.openxmlformats.org/officeDocument/2006/relationships/hyperlink" Target="https://podminky.urs.cz/item/CS_URS_2023_01/734221545" TargetMode="External" /><Relationship Id="rId8" Type="http://schemas.openxmlformats.org/officeDocument/2006/relationships/hyperlink" Target="https://podminky.urs.cz/item/CS_URS_2023_01/734221682" TargetMode="External" /><Relationship Id="rId9" Type="http://schemas.openxmlformats.org/officeDocument/2006/relationships/hyperlink" Target="https://podminky.urs.cz/item/CS_URS_2023_01/734261233" TargetMode="External" /><Relationship Id="rId10" Type="http://schemas.openxmlformats.org/officeDocument/2006/relationships/hyperlink" Target="https://podminky.urs.cz/item/CS_URS_2023_01/734261406" TargetMode="External" /><Relationship Id="rId11" Type="http://schemas.openxmlformats.org/officeDocument/2006/relationships/hyperlink" Target="https://podminky.urs.cz/item/CS_URS_2023_01/998734101" TargetMode="External" /><Relationship Id="rId12" Type="http://schemas.openxmlformats.org/officeDocument/2006/relationships/hyperlink" Target="https://podminky.urs.cz/item/CS_URS_2023_01/998734181" TargetMode="External" /><Relationship Id="rId13" Type="http://schemas.openxmlformats.org/officeDocument/2006/relationships/hyperlink" Target="https://podminky.urs.cz/item/CS_URS_2023_01/735152362" TargetMode="External" /><Relationship Id="rId14" Type="http://schemas.openxmlformats.org/officeDocument/2006/relationships/hyperlink" Target="https://podminky.urs.cz/item/CS_URS_2023_01/735152471" TargetMode="External" /><Relationship Id="rId15" Type="http://schemas.openxmlformats.org/officeDocument/2006/relationships/hyperlink" Target="https://podminky.urs.cz/item/CS_URS_2023_01/735152475" TargetMode="External" /><Relationship Id="rId16" Type="http://schemas.openxmlformats.org/officeDocument/2006/relationships/hyperlink" Target="https://podminky.urs.cz/item/CS_URS_2023_01/998735101" TargetMode="External" /><Relationship Id="rId17" Type="http://schemas.openxmlformats.org/officeDocument/2006/relationships/hyperlink" Target="https://podminky.urs.cz/item/CS_URS_2023_01/998735181" TargetMode="External" /><Relationship Id="rId18" Type="http://schemas.openxmlformats.org/officeDocument/2006/relationships/hyperlink" Target="https://podminky.urs.cz/item/CS_URS_2023_01/HZS2222" TargetMode="External" /><Relationship Id="rId1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12003" TargetMode="External" /><Relationship Id="rId2" Type="http://schemas.openxmlformats.org/officeDocument/2006/relationships/hyperlink" Target="https://podminky.urs.cz/item/CS_URS_2023_01/132212331" TargetMode="External" /><Relationship Id="rId3" Type="http://schemas.openxmlformats.org/officeDocument/2006/relationships/hyperlink" Target="https://podminky.urs.cz/item/CS_URS_2023_01/132251251" TargetMode="External" /><Relationship Id="rId4" Type="http://schemas.openxmlformats.org/officeDocument/2006/relationships/hyperlink" Target="https://podminky.urs.cz/item/CS_URS_2023_01/151101101" TargetMode="External" /><Relationship Id="rId5" Type="http://schemas.openxmlformats.org/officeDocument/2006/relationships/hyperlink" Target="https://podminky.urs.cz/item/CS_URS_2023_01/151101111" TargetMode="External" /><Relationship Id="rId6" Type="http://schemas.openxmlformats.org/officeDocument/2006/relationships/hyperlink" Target="https://podminky.urs.cz/item/CS_URS_2023_01/162211311" TargetMode="External" /><Relationship Id="rId7" Type="http://schemas.openxmlformats.org/officeDocument/2006/relationships/hyperlink" Target="https://podminky.urs.cz/item/CS_URS_2023_01/162211319" TargetMode="External" /><Relationship Id="rId8" Type="http://schemas.openxmlformats.org/officeDocument/2006/relationships/hyperlink" Target="https://podminky.urs.cz/item/CS_URS_2023_01/162751117" TargetMode="External" /><Relationship Id="rId9" Type="http://schemas.openxmlformats.org/officeDocument/2006/relationships/hyperlink" Target="https://podminky.urs.cz/item/CS_URS_2023_01/162751119" TargetMode="External" /><Relationship Id="rId10" Type="http://schemas.openxmlformats.org/officeDocument/2006/relationships/hyperlink" Target="https://podminky.urs.cz/item/CS_URS_2023_01/171251201" TargetMode="External" /><Relationship Id="rId11" Type="http://schemas.openxmlformats.org/officeDocument/2006/relationships/hyperlink" Target="https://podminky.urs.cz/item/CS_URS_2023_01/171201221" TargetMode="External" /><Relationship Id="rId12" Type="http://schemas.openxmlformats.org/officeDocument/2006/relationships/hyperlink" Target="https://podminky.urs.cz/item/CS_URS_2023_01/174111101" TargetMode="External" /><Relationship Id="rId13" Type="http://schemas.openxmlformats.org/officeDocument/2006/relationships/hyperlink" Target="https://podminky.urs.cz/item/CS_URS_2023_01/174111109" TargetMode="External" /><Relationship Id="rId14" Type="http://schemas.openxmlformats.org/officeDocument/2006/relationships/hyperlink" Target="https://podminky.urs.cz/item/CS_URS_2023_01/181311103" TargetMode="External" /><Relationship Id="rId15" Type="http://schemas.openxmlformats.org/officeDocument/2006/relationships/hyperlink" Target="https://podminky.urs.cz/item/CS_URS_2023_01/181912112" TargetMode="External" /><Relationship Id="rId16" Type="http://schemas.openxmlformats.org/officeDocument/2006/relationships/hyperlink" Target="https://podminky.urs.cz/item/CS_URS_2023_01/183405211" TargetMode="External" /><Relationship Id="rId17" Type="http://schemas.openxmlformats.org/officeDocument/2006/relationships/hyperlink" Target="https://podminky.urs.cz/item/CS_URS_2023_01/310321111" TargetMode="External" /><Relationship Id="rId18" Type="http://schemas.openxmlformats.org/officeDocument/2006/relationships/hyperlink" Target="https://podminky.urs.cz/item/CS_URS_2023_01/451541111" TargetMode="External" /><Relationship Id="rId19" Type="http://schemas.openxmlformats.org/officeDocument/2006/relationships/hyperlink" Target="https://podminky.urs.cz/item/CS_URS_2023_01/451572111" TargetMode="External" /><Relationship Id="rId20" Type="http://schemas.openxmlformats.org/officeDocument/2006/relationships/hyperlink" Target="https://podminky.urs.cz/item/CS_URS_2023_01/631311136" TargetMode="External" /><Relationship Id="rId21" Type="http://schemas.openxmlformats.org/officeDocument/2006/relationships/hyperlink" Target="https://podminky.urs.cz/item/CS_URS_2023_01/631319175" TargetMode="External" /><Relationship Id="rId22" Type="http://schemas.openxmlformats.org/officeDocument/2006/relationships/hyperlink" Target="https://podminky.urs.cz/item/CS_URS_2023_01/631362021" TargetMode="External" /><Relationship Id="rId23" Type="http://schemas.openxmlformats.org/officeDocument/2006/relationships/hyperlink" Target="https://podminky.urs.cz/item/CS_URS_2023_01/636311134" TargetMode="External" /><Relationship Id="rId24" Type="http://schemas.openxmlformats.org/officeDocument/2006/relationships/hyperlink" Target="https://podminky.urs.cz/item/CS_URS_2023_01/894812206" TargetMode="External" /><Relationship Id="rId25" Type="http://schemas.openxmlformats.org/officeDocument/2006/relationships/hyperlink" Target="https://podminky.urs.cz/item/CS_URS_2023_01/894812231" TargetMode="External" /><Relationship Id="rId26" Type="http://schemas.openxmlformats.org/officeDocument/2006/relationships/hyperlink" Target="https://podminky.urs.cz/item/CS_URS_2023_01/894812249" TargetMode="External" /><Relationship Id="rId27" Type="http://schemas.openxmlformats.org/officeDocument/2006/relationships/hyperlink" Target="https://podminky.urs.cz/item/CS_URS_2023_01/894812257" TargetMode="External" /><Relationship Id="rId28" Type="http://schemas.openxmlformats.org/officeDocument/2006/relationships/hyperlink" Target="https://podminky.urs.cz/item/CS_URS_2023_01/894812313" TargetMode="External" /><Relationship Id="rId29" Type="http://schemas.openxmlformats.org/officeDocument/2006/relationships/hyperlink" Target="https://podminky.urs.cz/item/CS_URS_2023_01/894812332" TargetMode="External" /><Relationship Id="rId30" Type="http://schemas.openxmlformats.org/officeDocument/2006/relationships/hyperlink" Target="https://podminky.urs.cz/item/CS_URS_2023_01/894812339" TargetMode="External" /><Relationship Id="rId31" Type="http://schemas.openxmlformats.org/officeDocument/2006/relationships/hyperlink" Target="https://podminky.urs.cz/item/CS_URS_2023_01/894812354" TargetMode="External" /><Relationship Id="rId32" Type="http://schemas.openxmlformats.org/officeDocument/2006/relationships/hyperlink" Target="https://podminky.urs.cz/item/CS_URS_2023_01/965042231" TargetMode="External" /><Relationship Id="rId33" Type="http://schemas.openxmlformats.org/officeDocument/2006/relationships/hyperlink" Target="https://podminky.urs.cz/item/CS_URS_2023_01/965049112" TargetMode="External" /><Relationship Id="rId34" Type="http://schemas.openxmlformats.org/officeDocument/2006/relationships/hyperlink" Target="https://podminky.urs.cz/item/CS_URS_2023_01/965081353" TargetMode="External" /><Relationship Id="rId35" Type="http://schemas.openxmlformats.org/officeDocument/2006/relationships/hyperlink" Target="https://podminky.urs.cz/item/CS_URS_2023_01/971052361" TargetMode="External" /><Relationship Id="rId36" Type="http://schemas.openxmlformats.org/officeDocument/2006/relationships/hyperlink" Target="https://podminky.urs.cz/item/CS_URS_2023_01/997013211" TargetMode="External" /><Relationship Id="rId37" Type="http://schemas.openxmlformats.org/officeDocument/2006/relationships/hyperlink" Target="https://podminky.urs.cz/item/CS_URS_2023_01/997013501" TargetMode="External" /><Relationship Id="rId38" Type="http://schemas.openxmlformats.org/officeDocument/2006/relationships/hyperlink" Target="https://podminky.urs.cz/item/CS_URS_2023_01/997013509" TargetMode="External" /><Relationship Id="rId39" Type="http://schemas.openxmlformats.org/officeDocument/2006/relationships/hyperlink" Target="https://podminky.urs.cz/item/CS_URS_2023_01/997013602" TargetMode="External" /><Relationship Id="rId40" Type="http://schemas.openxmlformats.org/officeDocument/2006/relationships/hyperlink" Target="https://podminky.urs.cz/item/CS_URS_2023_01/997013814" TargetMode="External" /><Relationship Id="rId41" Type="http://schemas.openxmlformats.org/officeDocument/2006/relationships/hyperlink" Target="https://podminky.urs.cz/item/CS_URS_2023_01/998276101" TargetMode="External" /><Relationship Id="rId42" Type="http://schemas.openxmlformats.org/officeDocument/2006/relationships/hyperlink" Target="https://podminky.urs.cz/item/CS_URS_2023_01/711111001" TargetMode="External" /><Relationship Id="rId43" Type="http://schemas.openxmlformats.org/officeDocument/2006/relationships/hyperlink" Target="https://podminky.urs.cz/item/CS_URS_2023_01/711131811" TargetMode="External" /><Relationship Id="rId44" Type="http://schemas.openxmlformats.org/officeDocument/2006/relationships/hyperlink" Target="https://podminky.urs.cz/item/CS_URS_2023_01/711141559" TargetMode="External" /><Relationship Id="rId45" Type="http://schemas.openxmlformats.org/officeDocument/2006/relationships/hyperlink" Target="https://podminky.urs.cz/item/CS_URS_2023_01/711491171" TargetMode="External" /><Relationship Id="rId46" Type="http://schemas.openxmlformats.org/officeDocument/2006/relationships/hyperlink" Target="https://podminky.urs.cz/item/CS_URS_2023_01/711491471" TargetMode="External" /><Relationship Id="rId47" Type="http://schemas.openxmlformats.org/officeDocument/2006/relationships/hyperlink" Target="https://podminky.urs.cz/item/CS_URS_2023_01/998711101" TargetMode="External" /><Relationship Id="rId48" Type="http://schemas.openxmlformats.org/officeDocument/2006/relationships/hyperlink" Target="https://podminky.urs.cz/item/CS_URS_2023_01/998711181" TargetMode="External" /><Relationship Id="rId49" Type="http://schemas.openxmlformats.org/officeDocument/2006/relationships/hyperlink" Target="https://podminky.urs.cz/item/CS_URS_2023_01/721173401" TargetMode="External" /><Relationship Id="rId50" Type="http://schemas.openxmlformats.org/officeDocument/2006/relationships/hyperlink" Target="https://podminky.urs.cz/item/CS_URS_2023_01/721173402" TargetMode="External" /><Relationship Id="rId51" Type="http://schemas.openxmlformats.org/officeDocument/2006/relationships/hyperlink" Target="https://podminky.urs.cz/item/CS_URS_2023_01/721173403" TargetMode="External" /><Relationship Id="rId52" Type="http://schemas.openxmlformats.org/officeDocument/2006/relationships/hyperlink" Target="https://podminky.urs.cz/item/CS_URS_2023_01/721174025" TargetMode="External" /><Relationship Id="rId53" Type="http://schemas.openxmlformats.org/officeDocument/2006/relationships/hyperlink" Target="https://podminky.urs.cz/item/CS_URS_2023_01/721174043" TargetMode="External" /><Relationship Id="rId54" Type="http://schemas.openxmlformats.org/officeDocument/2006/relationships/hyperlink" Target="https://podminky.urs.cz/item/CS_URS_2023_01/721174044" TargetMode="External" /><Relationship Id="rId55" Type="http://schemas.openxmlformats.org/officeDocument/2006/relationships/hyperlink" Target="https://podminky.urs.cz/item/CS_URS_2023_01/721174045" TargetMode="External" /><Relationship Id="rId56" Type="http://schemas.openxmlformats.org/officeDocument/2006/relationships/hyperlink" Target="https://podminky.urs.cz/item/CS_URS_2023_01/721194105" TargetMode="External" /><Relationship Id="rId57" Type="http://schemas.openxmlformats.org/officeDocument/2006/relationships/hyperlink" Target="https://podminky.urs.cz/item/CS_URS_2023_01/721194109" TargetMode="External" /><Relationship Id="rId58" Type="http://schemas.openxmlformats.org/officeDocument/2006/relationships/hyperlink" Target="https://podminky.urs.cz/item/CS_URS_2023_01/721274125" TargetMode="External" /><Relationship Id="rId59" Type="http://schemas.openxmlformats.org/officeDocument/2006/relationships/hyperlink" Target="https://podminky.urs.cz/item/CS_URS_2023_01/721290111" TargetMode="External" /><Relationship Id="rId60" Type="http://schemas.openxmlformats.org/officeDocument/2006/relationships/hyperlink" Target="https://podminky.urs.cz/item/CS_URS_2023_01/721290112" TargetMode="External" /><Relationship Id="rId61" Type="http://schemas.openxmlformats.org/officeDocument/2006/relationships/hyperlink" Target="https://podminky.urs.cz/item/CS_URS_2023_01/998721101" TargetMode="External" /><Relationship Id="rId62" Type="http://schemas.openxmlformats.org/officeDocument/2006/relationships/hyperlink" Target="https://podminky.urs.cz/item/CS_URS_2023_01/998721181" TargetMode="External" /><Relationship Id="rId63" Type="http://schemas.openxmlformats.org/officeDocument/2006/relationships/hyperlink" Target="https://podminky.urs.cz/item/CS_URS_2023_01/722174002" TargetMode="External" /><Relationship Id="rId64" Type="http://schemas.openxmlformats.org/officeDocument/2006/relationships/hyperlink" Target="https://podminky.urs.cz/item/CS_URS_2023_01/722174003" TargetMode="External" /><Relationship Id="rId65" Type="http://schemas.openxmlformats.org/officeDocument/2006/relationships/hyperlink" Target="https://podminky.urs.cz/item/CS_URS_2023_01/722181241" TargetMode="External" /><Relationship Id="rId66" Type="http://schemas.openxmlformats.org/officeDocument/2006/relationships/hyperlink" Target="https://podminky.urs.cz/item/CS_URS_2023_01/722181252" TargetMode="External" /><Relationship Id="rId67" Type="http://schemas.openxmlformats.org/officeDocument/2006/relationships/hyperlink" Target="https://podminky.urs.cz/item/CS_URS_2023_01/722190401" TargetMode="External" /><Relationship Id="rId68" Type="http://schemas.openxmlformats.org/officeDocument/2006/relationships/hyperlink" Target="https://podminky.urs.cz/item/CS_URS_2023_01/722232073" TargetMode="External" /><Relationship Id="rId69" Type="http://schemas.openxmlformats.org/officeDocument/2006/relationships/hyperlink" Target="https://podminky.urs.cz/item/CS_URS_2023_01/722232171" TargetMode="External" /><Relationship Id="rId70" Type="http://schemas.openxmlformats.org/officeDocument/2006/relationships/hyperlink" Target="https://podminky.urs.cz/item/CS_URS_2023_01/722290226" TargetMode="External" /><Relationship Id="rId71" Type="http://schemas.openxmlformats.org/officeDocument/2006/relationships/hyperlink" Target="https://podminky.urs.cz/item/CS_URS_2023_01/722290234" TargetMode="External" /><Relationship Id="rId72" Type="http://schemas.openxmlformats.org/officeDocument/2006/relationships/hyperlink" Target="https://podminky.urs.cz/item/CS_URS_2023_01/998722101" TargetMode="External" /><Relationship Id="rId73" Type="http://schemas.openxmlformats.org/officeDocument/2006/relationships/hyperlink" Target="https://podminky.urs.cz/item/CS_URS_2023_01/998722181" TargetMode="External" /><Relationship Id="rId74" Type="http://schemas.openxmlformats.org/officeDocument/2006/relationships/hyperlink" Target="https://podminky.urs.cz/item/CS_URS_2023_01/725980123" TargetMode="External" /><Relationship Id="rId75" Type="http://schemas.openxmlformats.org/officeDocument/2006/relationships/hyperlink" Target="https://podminky.urs.cz/item/CS_URS_2023_01/998725201" TargetMode="External" /><Relationship Id="rId7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HZS2232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70001000" TargetMode="External" /><Relationship Id="rId4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2023/007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Stavební úpravy budovy č.p.7699 v areálu Nemocnice ve FM pro umístění školícího centra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20. 2. 2023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Frýdku-Místku,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ROUND(AG56+SUM(AG57:AG61),2)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ROUND(AS56+SUM(AS57:AS61),2)</f>
        <v>0</v>
      </c>
      <c r="AT55" s="121">
        <f>ROUND(SUM(AV55:AW55),2)</f>
        <v>0</v>
      </c>
      <c r="AU55" s="122">
        <f>ROUND(AU56+SUM(AU57:AU61),5)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ROUND(AZ56+SUM(AZ57:AZ61),2)</f>
        <v>0</v>
      </c>
      <c r="BA55" s="121">
        <f>ROUND(BA56+SUM(BA57:BA61),2)</f>
        <v>0</v>
      </c>
      <c r="BB55" s="121">
        <f>ROUND(BB56+SUM(BB57:BB61),2)</f>
        <v>0</v>
      </c>
      <c r="BC55" s="121">
        <f>ROUND(BC56+SUM(BC57:BC61),2)</f>
        <v>0</v>
      </c>
      <c r="BD55" s="123">
        <f>ROUND(BD56+SUM(BD57:BD61),2)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'000 - Vedlejší a ostatní 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'000 - Vedlejší a ostatní ...'!P90</f>
        <v>0</v>
      </c>
      <c r="AV56" s="131">
        <f>'000 - Vedlejší a ostatní ...'!J35</f>
        <v>0</v>
      </c>
      <c r="AW56" s="131">
        <f>'000 - Vedlejší a ostatní ...'!J36</f>
        <v>0</v>
      </c>
      <c r="AX56" s="131">
        <f>'000 - Vedlejší a ostatní ...'!J37</f>
        <v>0</v>
      </c>
      <c r="AY56" s="131">
        <f>'000 - Vedlejší a ostatní ...'!J38</f>
        <v>0</v>
      </c>
      <c r="AZ56" s="131">
        <f>'000 - Vedlejší a ostatní ...'!F35</f>
        <v>0</v>
      </c>
      <c r="BA56" s="131">
        <f>'000 - Vedlejší a ostatní ...'!F36</f>
        <v>0</v>
      </c>
      <c r="BB56" s="131">
        <f>'000 - Vedlejší a ostatní ...'!F37</f>
        <v>0</v>
      </c>
      <c r="BC56" s="131">
        <f>'000 - Vedlejší a ostatní ...'!F38</f>
        <v>0</v>
      </c>
      <c r="BD56" s="133">
        <f>'000 - Vedlejší a ostatní ...'!F39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4" customFormat="1" ht="16.5" customHeight="1">
      <c r="A57" s="125" t="s">
        <v>82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'001 - Stavební část'!J32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'001 - Stavební část'!P106</f>
        <v>0</v>
      </c>
      <c r="AV57" s="131">
        <f>'001 - Stavební část'!J35</f>
        <v>0</v>
      </c>
      <c r="AW57" s="131">
        <f>'001 - Stavební část'!J36</f>
        <v>0</v>
      </c>
      <c r="AX57" s="131">
        <f>'001 - Stavební část'!J37</f>
        <v>0</v>
      </c>
      <c r="AY57" s="131">
        <f>'001 - Stavební část'!J38</f>
        <v>0</v>
      </c>
      <c r="AZ57" s="131">
        <f>'001 - Stavební část'!F35</f>
        <v>0</v>
      </c>
      <c r="BA57" s="131">
        <f>'001 - Stavební část'!F36</f>
        <v>0</v>
      </c>
      <c r="BB57" s="131">
        <f>'001 - Stavební část'!F37</f>
        <v>0</v>
      </c>
      <c r="BC57" s="131">
        <f>'001 - Stavební část'!F38</f>
        <v>0</v>
      </c>
      <c r="BD57" s="133">
        <f>'001 - Stavební část'!F39</f>
        <v>0</v>
      </c>
      <c r="BE57" s="4"/>
      <c r="BT57" s="134" t="s">
        <v>81</v>
      </c>
      <c r="BV57" s="134" t="s">
        <v>74</v>
      </c>
      <c r="BW57" s="134" t="s">
        <v>89</v>
      </c>
      <c r="BX57" s="134" t="s">
        <v>80</v>
      </c>
      <c r="CL57" s="134" t="s">
        <v>19</v>
      </c>
    </row>
    <row r="58" s="4" customFormat="1" ht="16.5" customHeight="1">
      <c r="A58" s="125" t="s">
        <v>82</v>
      </c>
      <c r="B58" s="64"/>
      <c r="C58" s="126"/>
      <c r="D58" s="126"/>
      <c r="E58" s="127" t="s">
        <v>90</v>
      </c>
      <c r="F58" s="127"/>
      <c r="G58" s="127"/>
      <c r="H58" s="127"/>
      <c r="I58" s="127"/>
      <c r="J58" s="126"/>
      <c r="K58" s="127" t="s">
        <v>91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'002 - Větrání'!J32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0">
        <v>0</v>
      </c>
      <c r="AT58" s="131">
        <f>ROUND(SUM(AV58:AW58),2)</f>
        <v>0</v>
      </c>
      <c r="AU58" s="132">
        <f>'002 - Větrání'!P92</f>
        <v>0</v>
      </c>
      <c r="AV58" s="131">
        <f>'002 - Větrání'!J35</f>
        <v>0</v>
      </c>
      <c r="AW58" s="131">
        <f>'002 - Větrání'!J36</f>
        <v>0</v>
      </c>
      <c r="AX58" s="131">
        <f>'002 - Větrání'!J37</f>
        <v>0</v>
      </c>
      <c r="AY58" s="131">
        <f>'002 - Větrání'!J38</f>
        <v>0</v>
      </c>
      <c r="AZ58" s="131">
        <f>'002 - Větrání'!F35</f>
        <v>0</v>
      </c>
      <c r="BA58" s="131">
        <f>'002 - Větrání'!F36</f>
        <v>0</v>
      </c>
      <c r="BB58" s="131">
        <f>'002 - Větrání'!F37</f>
        <v>0</v>
      </c>
      <c r="BC58" s="131">
        <f>'002 - Větrání'!F38</f>
        <v>0</v>
      </c>
      <c r="BD58" s="133">
        <f>'002 - Větrání'!F39</f>
        <v>0</v>
      </c>
      <c r="BE58" s="4"/>
      <c r="BT58" s="134" t="s">
        <v>81</v>
      </c>
      <c r="BV58" s="134" t="s">
        <v>74</v>
      </c>
      <c r="BW58" s="134" t="s">
        <v>92</v>
      </c>
      <c r="BX58" s="134" t="s">
        <v>80</v>
      </c>
      <c r="CL58" s="134" t="s">
        <v>19</v>
      </c>
    </row>
    <row r="59" s="4" customFormat="1" ht="16.5" customHeight="1">
      <c r="A59" s="125" t="s">
        <v>82</v>
      </c>
      <c r="B59" s="64"/>
      <c r="C59" s="126"/>
      <c r="D59" s="126"/>
      <c r="E59" s="127" t="s">
        <v>93</v>
      </c>
      <c r="F59" s="127"/>
      <c r="G59" s="127"/>
      <c r="H59" s="127"/>
      <c r="I59" s="127"/>
      <c r="J59" s="126"/>
      <c r="K59" s="127" t="s">
        <v>94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'003 - Vytápění'!J32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'003 - Vytápění'!P90</f>
        <v>0</v>
      </c>
      <c r="AV59" s="131">
        <f>'003 - Vytápění'!J35</f>
        <v>0</v>
      </c>
      <c r="AW59" s="131">
        <f>'003 - Vytápění'!J36</f>
        <v>0</v>
      </c>
      <c r="AX59" s="131">
        <f>'003 - Vytápění'!J37</f>
        <v>0</v>
      </c>
      <c r="AY59" s="131">
        <f>'003 - Vytápění'!J38</f>
        <v>0</v>
      </c>
      <c r="AZ59" s="131">
        <f>'003 - Vytápění'!F35</f>
        <v>0</v>
      </c>
      <c r="BA59" s="131">
        <f>'003 - Vytápění'!F36</f>
        <v>0</v>
      </c>
      <c r="BB59" s="131">
        <f>'003 - Vytápění'!F37</f>
        <v>0</v>
      </c>
      <c r="BC59" s="131">
        <f>'003 - Vytápění'!F38</f>
        <v>0</v>
      </c>
      <c r="BD59" s="133">
        <f>'003 - Vytápění'!F39</f>
        <v>0</v>
      </c>
      <c r="BE59" s="4"/>
      <c r="BT59" s="134" t="s">
        <v>81</v>
      </c>
      <c r="BV59" s="134" t="s">
        <v>74</v>
      </c>
      <c r="BW59" s="134" t="s">
        <v>95</v>
      </c>
      <c r="BX59" s="134" t="s">
        <v>80</v>
      </c>
      <c r="CL59" s="134" t="s">
        <v>19</v>
      </c>
    </row>
    <row r="60" s="4" customFormat="1" ht="16.5" customHeight="1">
      <c r="A60" s="125" t="s">
        <v>82</v>
      </c>
      <c r="B60" s="64"/>
      <c r="C60" s="126"/>
      <c r="D60" s="126"/>
      <c r="E60" s="127" t="s">
        <v>96</v>
      </c>
      <c r="F60" s="127"/>
      <c r="G60" s="127"/>
      <c r="H60" s="127"/>
      <c r="I60" s="127"/>
      <c r="J60" s="126"/>
      <c r="K60" s="127" t="s">
        <v>97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'004 - Zdravotechnika'!J32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85</v>
      </c>
      <c r="AR60" s="66"/>
      <c r="AS60" s="130">
        <v>0</v>
      </c>
      <c r="AT60" s="131">
        <f>ROUND(SUM(AV60:AW60),2)</f>
        <v>0</v>
      </c>
      <c r="AU60" s="132">
        <f>'004 - Zdravotechnika'!P99</f>
        <v>0</v>
      </c>
      <c r="AV60" s="131">
        <f>'004 - Zdravotechnika'!J35</f>
        <v>0</v>
      </c>
      <c r="AW60" s="131">
        <f>'004 - Zdravotechnika'!J36</f>
        <v>0</v>
      </c>
      <c r="AX60" s="131">
        <f>'004 - Zdravotechnika'!J37</f>
        <v>0</v>
      </c>
      <c r="AY60" s="131">
        <f>'004 - Zdravotechnika'!J38</f>
        <v>0</v>
      </c>
      <c r="AZ60" s="131">
        <f>'004 - Zdravotechnika'!F35</f>
        <v>0</v>
      </c>
      <c r="BA60" s="131">
        <f>'004 - Zdravotechnika'!F36</f>
        <v>0</v>
      </c>
      <c r="BB60" s="131">
        <f>'004 - Zdravotechnika'!F37</f>
        <v>0</v>
      </c>
      <c r="BC60" s="131">
        <f>'004 - Zdravotechnika'!F38</f>
        <v>0</v>
      </c>
      <c r="BD60" s="133">
        <f>'004 - Zdravotechnika'!F39</f>
        <v>0</v>
      </c>
      <c r="BE60" s="4"/>
      <c r="BT60" s="134" t="s">
        <v>81</v>
      </c>
      <c r="BV60" s="134" t="s">
        <v>74</v>
      </c>
      <c r="BW60" s="134" t="s">
        <v>98</v>
      </c>
      <c r="BX60" s="134" t="s">
        <v>80</v>
      </c>
      <c r="CL60" s="134" t="s">
        <v>19</v>
      </c>
    </row>
    <row r="61" s="4" customFormat="1" ht="16.5" customHeight="1">
      <c r="A61" s="4"/>
      <c r="B61" s="64"/>
      <c r="C61" s="126"/>
      <c r="D61" s="126"/>
      <c r="E61" s="127" t="s">
        <v>99</v>
      </c>
      <c r="F61" s="127"/>
      <c r="G61" s="127"/>
      <c r="H61" s="127"/>
      <c r="I61" s="127"/>
      <c r="J61" s="126"/>
      <c r="K61" s="127" t="s">
        <v>100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35">
        <f>ROUND(SUM(AG62:AG65),2)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85</v>
      </c>
      <c r="AR61" s="66"/>
      <c r="AS61" s="130">
        <f>ROUND(SUM(AS62:AS65),2)</f>
        <v>0</v>
      </c>
      <c r="AT61" s="131">
        <f>ROUND(SUM(AV61:AW61),2)</f>
        <v>0</v>
      </c>
      <c r="AU61" s="132">
        <f>ROUND(SUM(AU62:AU65),5)</f>
        <v>0</v>
      </c>
      <c r="AV61" s="131">
        <f>ROUND(AZ61*L29,2)</f>
        <v>0</v>
      </c>
      <c r="AW61" s="131">
        <f>ROUND(BA61*L30,2)</f>
        <v>0</v>
      </c>
      <c r="AX61" s="131">
        <f>ROUND(BB61*L29,2)</f>
        <v>0</v>
      </c>
      <c r="AY61" s="131">
        <f>ROUND(BC61*L30,2)</f>
        <v>0</v>
      </c>
      <c r="AZ61" s="131">
        <f>ROUND(SUM(AZ62:AZ65),2)</f>
        <v>0</v>
      </c>
      <c r="BA61" s="131">
        <f>ROUND(SUM(BA62:BA65),2)</f>
        <v>0</v>
      </c>
      <c r="BB61" s="131">
        <f>ROUND(SUM(BB62:BB65),2)</f>
        <v>0</v>
      </c>
      <c r="BC61" s="131">
        <f>ROUND(SUM(BC62:BC65),2)</f>
        <v>0</v>
      </c>
      <c r="BD61" s="133">
        <f>ROUND(SUM(BD62:BD65),2)</f>
        <v>0</v>
      </c>
      <c r="BE61" s="4"/>
      <c r="BS61" s="134" t="s">
        <v>71</v>
      </c>
      <c r="BT61" s="134" t="s">
        <v>81</v>
      </c>
      <c r="BV61" s="134" t="s">
        <v>74</v>
      </c>
      <c r="BW61" s="134" t="s">
        <v>101</v>
      </c>
      <c r="BX61" s="134" t="s">
        <v>80</v>
      </c>
      <c r="CL61" s="134" t="s">
        <v>19</v>
      </c>
    </row>
    <row r="62" s="4" customFormat="1" ht="16.5" customHeight="1">
      <c r="A62" s="125" t="s">
        <v>82</v>
      </c>
      <c r="B62" s="64"/>
      <c r="C62" s="126"/>
      <c r="D62" s="126"/>
      <c r="E62" s="126"/>
      <c r="F62" s="127" t="s">
        <v>99</v>
      </c>
      <c r="G62" s="127"/>
      <c r="H62" s="127"/>
      <c r="I62" s="127"/>
      <c r="J62" s="127"/>
      <c r="K62" s="126"/>
      <c r="L62" s="127" t="s">
        <v>100</v>
      </c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'005 - Elektroinstalace - 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85</v>
      </c>
      <c r="AR62" s="66"/>
      <c r="AS62" s="130">
        <v>0</v>
      </c>
      <c r="AT62" s="131">
        <f>ROUND(SUM(AV62:AW62),2)</f>
        <v>0</v>
      </c>
      <c r="AU62" s="132">
        <f>'005 - Elektroinstalace - ...'!P91</f>
        <v>0</v>
      </c>
      <c r="AV62" s="131">
        <f>'005 - Elektroinstalace - ...'!J35</f>
        <v>0</v>
      </c>
      <c r="AW62" s="131">
        <f>'005 - Elektroinstalace - ...'!J36</f>
        <v>0</v>
      </c>
      <c r="AX62" s="131">
        <f>'005 - Elektroinstalace - ...'!J37</f>
        <v>0</v>
      </c>
      <c r="AY62" s="131">
        <f>'005 - Elektroinstalace - ...'!J38</f>
        <v>0</v>
      </c>
      <c r="AZ62" s="131">
        <f>'005 - Elektroinstalace - ...'!F35</f>
        <v>0</v>
      </c>
      <c r="BA62" s="131">
        <f>'005 - Elektroinstalace - ...'!F36</f>
        <v>0</v>
      </c>
      <c r="BB62" s="131">
        <f>'005 - Elektroinstalace - ...'!F37</f>
        <v>0</v>
      </c>
      <c r="BC62" s="131">
        <f>'005 - Elektroinstalace - ...'!F38</f>
        <v>0</v>
      </c>
      <c r="BD62" s="133">
        <f>'005 - Elektroinstalace - ...'!F39</f>
        <v>0</v>
      </c>
      <c r="BE62" s="4"/>
      <c r="BT62" s="134" t="s">
        <v>102</v>
      </c>
      <c r="BU62" s="134" t="s">
        <v>103</v>
      </c>
      <c r="BV62" s="134" t="s">
        <v>74</v>
      </c>
      <c r="BW62" s="134" t="s">
        <v>101</v>
      </c>
      <c r="BX62" s="134" t="s">
        <v>80</v>
      </c>
      <c r="CL62" s="134" t="s">
        <v>19</v>
      </c>
    </row>
    <row r="63" s="4" customFormat="1" ht="16.5" customHeight="1">
      <c r="A63" s="125" t="s">
        <v>82</v>
      </c>
      <c r="B63" s="64"/>
      <c r="C63" s="126"/>
      <c r="D63" s="126"/>
      <c r="E63" s="126"/>
      <c r="F63" s="127" t="s">
        <v>87</v>
      </c>
      <c r="G63" s="127"/>
      <c r="H63" s="127"/>
      <c r="I63" s="127"/>
      <c r="J63" s="127"/>
      <c r="K63" s="126"/>
      <c r="L63" s="127" t="s">
        <v>104</v>
      </c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'001 - Rozvaděč'!J34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85</v>
      </c>
      <c r="AR63" s="66"/>
      <c r="AS63" s="130">
        <v>0</v>
      </c>
      <c r="AT63" s="131">
        <f>ROUND(SUM(AV63:AW63),2)</f>
        <v>0</v>
      </c>
      <c r="AU63" s="132">
        <f>'001 - Rozvaděč'!P93</f>
        <v>0</v>
      </c>
      <c r="AV63" s="131">
        <f>'001 - Rozvaděč'!J37</f>
        <v>0</v>
      </c>
      <c r="AW63" s="131">
        <f>'001 - Rozvaděč'!J38</f>
        <v>0</v>
      </c>
      <c r="AX63" s="131">
        <f>'001 - Rozvaděč'!J39</f>
        <v>0</v>
      </c>
      <c r="AY63" s="131">
        <f>'001 - Rozvaděč'!J40</f>
        <v>0</v>
      </c>
      <c r="AZ63" s="131">
        <f>'001 - Rozvaděč'!F37</f>
        <v>0</v>
      </c>
      <c r="BA63" s="131">
        <f>'001 - Rozvaděč'!F38</f>
        <v>0</v>
      </c>
      <c r="BB63" s="131">
        <f>'001 - Rozvaděč'!F39</f>
        <v>0</v>
      </c>
      <c r="BC63" s="131">
        <f>'001 - Rozvaděč'!F40</f>
        <v>0</v>
      </c>
      <c r="BD63" s="133">
        <f>'001 - Rozvaděč'!F41</f>
        <v>0</v>
      </c>
      <c r="BE63" s="4"/>
      <c r="BT63" s="134" t="s">
        <v>102</v>
      </c>
      <c r="BV63" s="134" t="s">
        <v>74</v>
      </c>
      <c r="BW63" s="134" t="s">
        <v>105</v>
      </c>
      <c r="BX63" s="134" t="s">
        <v>101</v>
      </c>
      <c r="CL63" s="134" t="s">
        <v>19</v>
      </c>
    </row>
    <row r="64" s="4" customFormat="1" ht="16.5" customHeight="1">
      <c r="A64" s="125" t="s">
        <v>82</v>
      </c>
      <c r="B64" s="64"/>
      <c r="C64" s="126"/>
      <c r="D64" s="126"/>
      <c r="E64" s="126"/>
      <c r="F64" s="127" t="s">
        <v>90</v>
      </c>
      <c r="G64" s="127"/>
      <c r="H64" s="127"/>
      <c r="I64" s="127"/>
      <c r="J64" s="127"/>
      <c r="K64" s="126"/>
      <c r="L64" s="127" t="s">
        <v>106</v>
      </c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'002 - Montáž'!J34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85</v>
      </c>
      <c r="AR64" s="66"/>
      <c r="AS64" s="130">
        <v>0</v>
      </c>
      <c r="AT64" s="131">
        <f>ROUND(SUM(AV64:AW64),2)</f>
        <v>0</v>
      </c>
      <c r="AU64" s="132">
        <f>'002 - Montáž'!P93</f>
        <v>0</v>
      </c>
      <c r="AV64" s="131">
        <f>'002 - Montáž'!J37</f>
        <v>0</v>
      </c>
      <c r="AW64" s="131">
        <f>'002 - Montáž'!J38</f>
        <v>0</v>
      </c>
      <c r="AX64" s="131">
        <f>'002 - Montáž'!J39</f>
        <v>0</v>
      </c>
      <c r="AY64" s="131">
        <f>'002 - Montáž'!J40</f>
        <v>0</v>
      </c>
      <c r="AZ64" s="131">
        <f>'002 - Montáž'!F37</f>
        <v>0</v>
      </c>
      <c r="BA64" s="131">
        <f>'002 - Montáž'!F38</f>
        <v>0</v>
      </c>
      <c r="BB64" s="131">
        <f>'002 - Montáž'!F39</f>
        <v>0</v>
      </c>
      <c r="BC64" s="131">
        <f>'002 - Montáž'!F40</f>
        <v>0</v>
      </c>
      <c r="BD64" s="133">
        <f>'002 - Montáž'!F41</f>
        <v>0</v>
      </c>
      <c r="BE64" s="4"/>
      <c r="BT64" s="134" t="s">
        <v>102</v>
      </c>
      <c r="BV64" s="134" t="s">
        <v>74</v>
      </c>
      <c r="BW64" s="134" t="s">
        <v>107</v>
      </c>
      <c r="BX64" s="134" t="s">
        <v>101</v>
      </c>
      <c r="CL64" s="134" t="s">
        <v>19</v>
      </c>
    </row>
    <row r="65" s="4" customFormat="1" ht="16.5" customHeight="1">
      <c r="A65" s="125" t="s">
        <v>82</v>
      </c>
      <c r="B65" s="64"/>
      <c r="C65" s="126"/>
      <c r="D65" s="126"/>
      <c r="E65" s="126"/>
      <c r="F65" s="127" t="s">
        <v>93</v>
      </c>
      <c r="G65" s="127"/>
      <c r="H65" s="127"/>
      <c r="I65" s="127"/>
      <c r="J65" s="127"/>
      <c r="K65" s="126"/>
      <c r="L65" s="127" t="s">
        <v>108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'003 - Nosný materiál'!J34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85</v>
      </c>
      <c r="AR65" s="66"/>
      <c r="AS65" s="136">
        <v>0</v>
      </c>
      <c r="AT65" s="137">
        <f>ROUND(SUM(AV65:AW65),2)</f>
        <v>0</v>
      </c>
      <c r="AU65" s="138">
        <f>'003 - Nosný materiál'!P93</f>
        <v>0</v>
      </c>
      <c r="AV65" s="137">
        <f>'003 - Nosný materiál'!J37</f>
        <v>0</v>
      </c>
      <c r="AW65" s="137">
        <f>'003 - Nosný materiál'!J38</f>
        <v>0</v>
      </c>
      <c r="AX65" s="137">
        <f>'003 - Nosný materiál'!J39</f>
        <v>0</v>
      </c>
      <c r="AY65" s="137">
        <f>'003 - Nosný materiál'!J40</f>
        <v>0</v>
      </c>
      <c r="AZ65" s="137">
        <f>'003 - Nosný materiál'!F37</f>
        <v>0</v>
      </c>
      <c r="BA65" s="137">
        <f>'003 - Nosný materiál'!F38</f>
        <v>0</v>
      </c>
      <c r="BB65" s="137">
        <f>'003 - Nosný materiál'!F39</f>
        <v>0</v>
      </c>
      <c r="BC65" s="137">
        <f>'003 - Nosný materiál'!F40</f>
        <v>0</v>
      </c>
      <c r="BD65" s="139">
        <f>'003 - Nosný materiál'!F41</f>
        <v>0</v>
      </c>
      <c r="BE65" s="4"/>
      <c r="BT65" s="134" t="s">
        <v>102</v>
      </c>
      <c r="BV65" s="134" t="s">
        <v>74</v>
      </c>
      <c r="BW65" s="134" t="s">
        <v>109</v>
      </c>
      <c r="BX65" s="134" t="s">
        <v>101</v>
      </c>
      <c r="CL65" s="134" t="s">
        <v>19</v>
      </c>
    </row>
    <row r="66" s="2" customFormat="1" ht="30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</sheetData>
  <sheetProtection sheet="1" formatColumns="0" formatRows="0" objects="1" scenarios="1" spinCount="100000" saltValue="cT5bAxbr5WR9KTdhRl1LHtmgWpMaXnMUN6JPaiKSl0CJgBnhitWXDXJPa/4C5rRBz64bI+zTSgzB+pOdHlQS5A==" hashValue="T4w9dziTPvq1xMG0w/eL20oa5B+pP9uX69oEcBxCU5BncfZJh+J8asU8CVvSXbkb2adzrRFp4yh1XOhwzkl/4w==" algorithmName="SHA-512" password="CC35"/>
  <mergeCells count="82">
    <mergeCell ref="C52:G52"/>
    <mergeCell ref="D55:H55"/>
    <mergeCell ref="E60:I60"/>
    <mergeCell ref="E57:I57"/>
    <mergeCell ref="E56:I56"/>
    <mergeCell ref="E59:I59"/>
    <mergeCell ref="E58:I58"/>
    <mergeCell ref="E61:I61"/>
    <mergeCell ref="F62:J62"/>
    <mergeCell ref="F63:J63"/>
    <mergeCell ref="F64:J64"/>
    <mergeCell ref="I52:AF52"/>
    <mergeCell ref="J55:AF55"/>
    <mergeCell ref="K61:AF61"/>
    <mergeCell ref="K60:AF60"/>
    <mergeCell ref="K57:AF57"/>
    <mergeCell ref="K59:AF59"/>
    <mergeCell ref="K56:AF56"/>
    <mergeCell ref="K58:AF58"/>
    <mergeCell ref="L62:AF62"/>
    <mergeCell ref="L63:AF63"/>
    <mergeCell ref="L64:AF64"/>
    <mergeCell ref="L45:AO45"/>
    <mergeCell ref="F65:J65"/>
    <mergeCell ref="L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7:AM57"/>
    <mergeCell ref="AG64:AM64"/>
    <mergeCell ref="AG63:AM63"/>
    <mergeCell ref="AG62:AM62"/>
    <mergeCell ref="AG52:AM52"/>
    <mergeCell ref="AG60:AM60"/>
    <mergeCell ref="AG61:AM61"/>
    <mergeCell ref="AG56:AM56"/>
    <mergeCell ref="AG58:AM58"/>
    <mergeCell ref="AG59:AM59"/>
    <mergeCell ref="AG55:AM55"/>
    <mergeCell ref="AM47:AN47"/>
    <mergeCell ref="AM49:AP49"/>
    <mergeCell ref="AM50:AP50"/>
    <mergeCell ref="AN64:AP64"/>
    <mergeCell ref="AN63:AP63"/>
    <mergeCell ref="AN56:AP56"/>
    <mergeCell ref="AN52:AP52"/>
    <mergeCell ref="AN61:AP61"/>
    <mergeCell ref="AN57:AP57"/>
    <mergeCell ref="AN59:AP59"/>
    <mergeCell ref="AN60:AP60"/>
    <mergeCell ref="AN55:AP55"/>
    <mergeCell ref="AN62:AP62"/>
    <mergeCell ref="AN58:AP58"/>
    <mergeCell ref="AS49:AT51"/>
    <mergeCell ref="AN65:AP65"/>
    <mergeCell ref="AG65:AM65"/>
    <mergeCell ref="AN54:AP54"/>
  </mergeCells>
  <hyperlinks>
    <hyperlink ref="A56" location="'000 - Vedlejší a ostatní ...'!C2" display="/"/>
    <hyperlink ref="A57" location="'001 - Stavební část'!C2" display="/"/>
    <hyperlink ref="A58" location="'002 - Větrání'!C2" display="/"/>
    <hyperlink ref="A59" location="'003 - Vytápění'!C2" display="/"/>
    <hyperlink ref="A60" location="'004 - Zdravotechnika'!C2" display="/"/>
    <hyperlink ref="A62" location="'005 - Elektroinstalace - ...'!C2" display="/"/>
    <hyperlink ref="A63" location="'001 - Rozvaděč'!C2" display="/"/>
    <hyperlink ref="A64" location="'002 - Montáž'!C2" display="/"/>
    <hyperlink ref="A65" location="'003 - Nosný materiál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>
      <c r="B8" s="21"/>
      <c r="D8" s="144" t="s">
        <v>111</v>
      </c>
      <c r="L8" s="21"/>
    </row>
    <row r="9" s="1" customFormat="1" ht="16.5" customHeight="1">
      <c r="B9" s="21"/>
      <c r="E9" s="145" t="s">
        <v>112</v>
      </c>
      <c r="F9" s="1"/>
      <c r="G9" s="1"/>
      <c r="H9" s="1"/>
      <c r="L9" s="21"/>
    </row>
    <row r="10" s="1" customFormat="1" ht="12" customHeight="1">
      <c r="B10" s="21"/>
      <c r="D10" s="144" t="s">
        <v>113</v>
      </c>
      <c r="L10" s="21"/>
    </row>
    <row r="11" s="2" customFormat="1" ht="16.5" customHeight="1">
      <c r="A11" s="39"/>
      <c r="B11" s="45"/>
      <c r="C11" s="39"/>
      <c r="D11" s="39"/>
      <c r="E11" s="157" t="s">
        <v>1941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1964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2039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20. 2. 2023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Frýdku-Místku,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ROUND((SUM(BE93:BE141)),  2)</f>
        <v>0</v>
      </c>
      <c r="G37" s="39"/>
      <c r="H37" s="39"/>
      <c r="I37" s="159">
        <v>0.20999999999999999</v>
      </c>
      <c r="J37" s="158">
        <f>ROUND(((SUM(BE93:BE141))*I37),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ROUND((SUM(BF93:BF141)),  2)</f>
        <v>0</v>
      </c>
      <c r="G38" s="39"/>
      <c r="H38" s="39"/>
      <c r="I38" s="159">
        <v>0.14999999999999999</v>
      </c>
      <c r="J38" s="158">
        <f>ROUND(((SUM(BF93:BF141))*I38),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ROUND((SUM(BG93:BG141)),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ROUND((SUM(BH93:BH141)),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ROUND((SUM(BI93:BI141)),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115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č.p.7699 v areálu Nemocnice ve FM pro umístění školícího centra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111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112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113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4" t="s">
        <v>1941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1964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003 - Nosný materiál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20. 2. 2023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Nemocnice ve Frýdku-Místku,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116</v>
      </c>
      <c r="D65" s="173"/>
      <c r="E65" s="173"/>
      <c r="F65" s="173"/>
      <c r="G65" s="173"/>
      <c r="H65" s="173"/>
      <c r="I65" s="173"/>
      <c r="J65" s="174" t="s">
        <v>117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118</v>
      </c>
    </row>
    <row r="68" s="9" customFormat="1" ht="24.96" customHeight="1">
      <c r="A68" s="9"/>
      <c r="B68" s="176"/>
      <c r="C68" s="177"/>
      <c r="D68" s="178" t="s">
        <v>216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1966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Stavební úpravy budovy č.p.7699 v areálu Nemocnice ve FM pro umístění školícího centra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112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113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4" t="s">
        <v>1941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1964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003 - Nosný materiál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20. 2. 2023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>Nemocnice ve Frýdku-Místku, p.o.</v>
      </c>
      <c r="G89" s="41"/>
      <c r="H89" s="41"/>
      <c r="I89" s="33" t="s">
        <v>31</v>
      </c>
      <c r="J89" s="37" t="str">
        <f>E25</f>
        <v>Forsing projekt s.r.o.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34</v>
      </c>
      <c r="J90" s="37" t="str">
        <f>E28</f>
        <v>Jindřich Jansa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125</v>
      </c>
      <c r="D92" s="190" t="s">
        <v>57</v>
      </c>
      <c r="E92" s="190" t="s">
        <v>53</v>
      </c>
      <c r="F92" s="190" t="s">
        <v>54</v>
      </c>
      <c r="G92" s="190" t="s">
        <v>126</v>
      </c>
      <c r="H92" s="190" t="s">
        <v>127</v>
      </c>
      <c r="I92" s="190" t="s">
        <v>128</v>
      </c>
      <c r="J92" s="190" t="s">
        <v>117</v>
      </c>
      <c r="K92" s="191" t="s">
        <v>129</v>
      </c>
      <c r="L92" s="192"/>
      <c r="M92" s="93" t="s">
        <v>19</v>
      </c>
      <c r="N92" s="94" t="s">
        <v>42</v>
      </c>
      <c r="O92" s="94" t="s">
        <v>130</v>
      </c>
      <c r="P92" s="94" t="s">
        <v>131</v>
      </c>
      <c r="Q92" s="94" t="s">
        <v>132</v>
      </c>
      <c r="R92" s="94" t="s">
        <v>133</v>
      </c>
      <c r="S92" s="94" t="s">
        <v>134</v>
      </c>
      <c r="T92" s="95" t="s">
        <v>135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136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118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71</v>
      </c>
      <c r="E94" s="201" t="s">
        <v>527</v>
      </c>
      <c r="F94" s="201" t="s">
        <v>528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81</v>
      </c>
      <c r="AT94" s="210" t="s">
        <v>71</v>
      </c>
      <c r="AU94" s="210" t="s">
        <v>72</v>
      </c>
      <c r="AY94" s="209" t="s">
        <v>140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71</v>
      </c>
      <c r="E95" s="212" t="s">
        <v>1967</v>
      </c>
      <c r="F95" s="212" t="s">
        <v>100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SUM(P96:P141)</f>
        <v>0</v>
      </c>
      <c r="Q95" s="206"/>
      <c r="R95" s="207">
        <f>SUM(R96:R141)</f>
        <v>0</v>
      </c>
      <c r="S95" s="206"/>
      <c r="T95" s="208">
        <f>SUM(T96:T141)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71</v>
      </c>
      <c r="AU95" s="210" t="s">
        <v>79</v>
      </c>
      <c r="AY95" s="209" t="s">
        <v>140</v>
      </c>
      <c r="BK95" s="211">
        <f>SUM(BK96:BK141)</f>
        <v>0</v>
      </c>
    </row>
    <row r="96" s="2" customFormat="1" ht="16.5" customHeight="1">
      <c r="A96" s="39"/>
      <c r="B96" s="40"/>
      <c r="C96" s="270" t="s">
        <v>79</v>
      </c>
      <c r="D96" s="270" t="s">
        <v>348</v>
      </c>
      <c r="E96" s="271" t="s">
        <v>2040</v>
      </c>
      <c r="F96" s="272" t="s">
        <v>2041</v>
      </c>
      <c r="G96" s="273" t="s">
        <v>306</v>
      </c>
      <c r="H96" s="274">
        <v>30</v>
      </c>
      <c r="I96" s="275"/>
      <c r="J96" s="276">
        <f>ROUND(I96*H96,2)</f>
        <v>0</v>
      </c>
      <c r="K96" s="272" t="s">
        <v>19</v>
      </c>
      <c r="L96" s="277"/>
      <c r="M96" s="278" t="s">
        <v>19</v>
      </c>
      <c r="N96" s="279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192</v>
      </c>
      <c r="AT96" s="225" t="s">
        <v>348</v>
      </c>
      <c r="AU96" s="225" t="s">
        <v>81</v>
      </c>
      <c r="AY96" s="18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156</v>
      </c>
      <c r="BM96" s="225" t="s">
        <v>81</v>
      </c>
    </row>
    <row r="97" s="2" customFormat="1">
      <c r="A97" s="39"/>
      <c r="B97" s="40"/>
      <c r="C97" s="41"/>
      <c r="D97" s="227" t="s">
        <v>150</v>
      </c>
      <c r="E97" s="41"/>
      <c r="F97" s="228" t="s">
        <v>2041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81</v>
      </c>
    </row>
    <row r="98" s="2" customFormat="1" ht="16.5" customHeight="1">
      <c r="A98" s="39"/>
      <c r="B98" s="40"/>
      <c r="C98" s="270" t="s">
        <v>81</v>
      </c>
      <c r="D98" s="270" t="s">
        <v>348</v>
      </c>
      <c r="E98" s="271" t="s">
        <v>2042</v>
      </c>
      <c r="F98" s="272" t="s">
        <v>2043</v>
      </c>
      <c r="G98" s="273" t="s">
        <v>306</v>
      </c>
      <c r="H98" s="274">
        <v>100</v>
      </c>
      <c r="I98" s="275"/>
      <c r="J98" s="276">
        <f>ROUND(I98*H98,2)</f>
        <v>0</v>
      </c>
      <c r="K98" s="272" t="s">
        <v>19</v>
      </c>
      <c r="L98" s="277"/>
      <c r="M98" s="278" t="s">
        <v>19</v>
      </c>
      <c r="N98" s="279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192</v>
      </c>
      <c r="AT98" s="225" t="s">
        <v>348</v>
      </c>
      <c r="AU98" s="225" t="s">
        <v>81</v>
      </c>
      <c r="AY98" s="18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156</v>
      </c>
      <c r="BM98" s="225" t="s">
        <v>156</v>
      </c>
    </row>
    <row r="99" s="2" customFormat="1">
      <c r="A99" s="39"/>
      <c r="B99" s="40"/>
      <c r="C99" s="41"/>
      <c r="D99" s="227" t="s">
        <v>150</v>
      </c>
      <c r="E99" s="41"/>
      <c r="F99" s="228" t="s">
        <v>2043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150</v>
      </c>
      <c r="AU99" s="18" t="s">
        <v>81</v>
      </c>
    </row>
    <row r="100" s="2" customFormat="1" ht="16.5" customHeight="1">
      <c r="A100" s="39"/>
      <c r="B100" s="40"/>
      <c r="C100" s="270" t="s">
        <v>102</v>
      </c>
      <c r="D100" s="270" t="s">
        <v>348</v>
      </c>
      <c r="E100" s="271" t="s">
        <v>2044</v>
      </c>
      <c r="F100" s="272" t="s">
        <v>2045</v>
      </c>
      <c r="G100" s="273" t="s">
        <v>306</v>
      </c>
      <c r="H100" s="274">
        <v>50</v>
      </c>
      <c r="I100" s="275"/>
      <c r="J100" s="276">
        <f>ROUND(I100*H100,2)</f>
        <v>0</v>
      </c>
      <c r="K100" s="272" t="s">
        <v>19</v>
      </c>
      <c r="L100" s="277"/>
      <c r="M100" s="278" t="s">
        <v>19</v>
      </c>
      <c r="N100" s="279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192</v>
      </c>
      <c r="AT100" s="225" t="s">
        <v>348</v>
      </c>
      <c r="AU100" s="225" t="s">
        <v>81</v>
      </c>
      <c r="AY100" s="18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156</v>
      </c>
      <c r="BM100" s="225" t="s">
        <v>177</v>
      </c>
    </row>
    <row r="101" s="2" customFormat="1">
      <c r="A101" s="39"/>
      <c r="B101" s="40"/>
      <c r="C101" s="41"/>
      <c r="D101" s="227" t="s">
        <v>150</v>
      </c>
      <c r="E101" s="41"/>
      <c r="F101" s="228" t="s">
        <v>2045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150</v>
      </c>
      <c r="AU101" s="18" t="s">
        <v>81</v>
      </c>
    </row>
    <row r="102" s="2" customFormat="1" ht="16.5" customHeight="1">
      <c r="A102" s="39"/>
      <c r="B102" s="40"/>
      <c r="C102" s="270" t="s">
        <v>156</v>
      </c>
      <c r="D102" s="270" t="s">
        <v>348</v>
      </c>
      <c r="E102" s="271" t="s">
        <v>2046</v>
      </c>
      <c r="F102" s="272" t="s">
        <v>2047</v>
      </c>
      <c r="G102" s="273" t="s">
        <v>306</v>
      </c>
      <c r="H102" s="274">
        <v>40</v>
      </c>
      <c r="I102" s="275"/>
      <c r="J102" s="276">
        <f>ROUND(I102*H102,2)</f>
        <v>0</v>
      </c>
      <c r="K102" s="272" t="s">
        <v>19</v>
      </c>
      <c r="L102" s="277"/>
      <c r="M102" s="278" t="s">
        <v>19</v>
      </c>
      <c r="N102" s="279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192</v>
      </c>
      <c r="AT102" s="225" t="s">
        <v>348</v>
      </c>
      <c r="AU102" s="225" t="s">
        <v>81</v>
      </c>
      <c r="AY102" s="18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156</v>
      </c>
      <c r="BM102" s="225" t="s">
        <v>192</v>
      </c>
    </row>
    <row r="103" s="2" customFormat="1">
      <c r="A103" s="39"/>
      <c r="B103" s="40"/>
      <c r="C103" s="41"/>
      <c r="D103" s="227" t="s">
        <v>150</v>
      </c>
      <c r="E103" s="41"/>
      <c r="F103" s="228" t="s">
        <v>2047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81</v>
      </c>
    </row>
    <row r="104" s="2" customFormat="1" ht="16.5" customHeight="1">
      <c r="A104" s="39"/>
      <c r="B104" s="40"/>
      <c r="C104" s="270" t="s">
        <v>139</v>
      </c>
      <c r="D104" s="270" t="s">
        <v>348</v>
      </c>
      <c r="E104" s="271" t="s">
        <v>2048</v>
      </c>
      <c r="F104" s="272" t="s">
        <v>2049</v>
      </c>
      <c r="G104" s="273" t="s">
        <v>306</v>
      </c>
      <c r="H104" s="274">
        <v>10</v>
      </c>
      <c r="I104" s="275"/>
      <c r="J104" s="276">
        <f>ROUND(I104*H104,2)</f>
        <v>0</v>
      </c>
      <c r="K104" s="272" t="s">
        <v>19</v>
      </c>
      <c r="L104" s="277"/>
      <c r="M104" s="278" t="s">
        <v>19</v>
      </c>
      <c r="N104" s="279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192</v>
      </c>
      <c r="AT104" s="225" t="s">
        <v>348</v>
      </c>
      <c r="AU104" s="225" t="s">
        <v>81</v>
      </c>
      <c r="AY104" s="18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156</v>
      </c>
      <c r="BM104" s="225" t="s">
        <v>204</v>
      </c>
    </row>
    <row r="105" s="2" customFormat="1">
      <c r="A105" s="39"/>
      <c r="B105" s="40"/>
      <c r="C105" s="41"/>
      <c r="D105" s="227" t="s">
        <v>150</v>
      </c>
      <c r="E105" s="41"/>
      <c r="F105" s="228" t="s">
        <v>2049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150</v>
      </c>
      <c r="AU105" s="18" t="s">
        <v>81</v>
      </c>
    </row>
    <row r="106" s="2" customFormat="1" ht="16.5" customHeight="1">
      <c r="A106" s="39"/>
      <c r="B106" s="40"/>
      <c r="C106" s="270" t="s">
        <v>177</v>
      </c>
      <c r="D106" s="270" t="s">
        <v>348</v>
      </c>
      <c r="E106" s="271" t="s">
        <v>2050</v>
      </c>
      <c r="F106" s="272" t="s">
        <v>2051</v>
      </c>
      <c r="G106" s="273" t="s">
        <v>306</v>
      </c>
      <c r="H106" s="274">
        <v>30</v>
      </c>
      <c r="I106" s="275"/>
      <c r="J106" s="276">
        <f>ROUND(I106*H106,2)</f>
        <v>0</v>
      </c>
      <c r="K106" s="272" t="s">
        <v>19</v>
      </c>
      <c r="L106" s="277"/>
      <c r="M106" s="278" t="s">
        <v>19</v>
      </c>
      <c r="N106" s="279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192</v>
      </c>
      <c r="AT106" s="225" t="s">
        <v>348</v>
      </c>
      <c r="AU106" s="225" t="s">
        <v>81</v>
      </c>
      <c r="AY106" s="18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156</v>
      </c>
      <c r="BM106" s="225" t="s">
        <v>313</v>
      </c>
    </row>
    <row r="107" s="2" customFormat="1">
      <c r="A107" s="39"/>
      <c r="B107" s="40"/>
      <c r="C107" s="41"/>
      <c r="D107" s="227" t="s">
        <v>150</v>
      </c>
      <c r="E107" s="41"/>
      <c r="F107" s="228" t="s">
        <v>2051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81</v>
      </c>
    </row>
    <row r="108" s="2" customFormat="1" ht="16.5" customHeight="1">
      <c r="A108" s="39"/>
      <c r="B108" s="40"/>
      <c r="C108" s="270" t="s">
        <v>185</v>
      </c>
      <c r="D108" s="270" t="s">
        <v>348</v>
      </c>
      <c r="E108" s="271" t="s">
        <v>2052</v>
      </c>
      <c r="F108" s="272" t="s">
        <v>2053</v>
      </c>
      <c r="G108" s="273" t="s">
        <v>306</v>
      </c>
      <c r="H108" s="274">
        <v>10</v>
      </c>
      <c r="I108" s="275"/>
      <c r="J108" s="276">
        <f>ROUND(I108*H108,2)</f>
        <v>0</v>
      </c>
      <c r="K108" s="272" t="s">
        <v>19</v>
      </c>
      <c r="L108" s="277"/>
      <c r="M108" s="278" t="s">
        <v>19</v>
      </c>
      <c r="N108" s="279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192</v>
      </c>
      <c r="AT108" s="225" t="s">
        <v>348</v>
      </c>
      <c r="AU108" s="225" t="s">
        <v>81</v>
      </c>
      <c r="AY108" s="18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156</v>
      </c>
      <c r="BM108" s="225" t="s">
        <v>332</v>
      </c>
    </row>
    <row r="109" s="2" customFormat="1">
      <c r="A109" s="39"/>
      <c r="B109" s="40"/>
      <c r="C109" s="41"/>
      <c r="D109" s="227" t="s">
        <v>150</v>
      </c>
      <c r="E109" s="41"/>
      <c r="F109" s="228" t="s">
        <v>2053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150</v>
      </c>
      <c r="AU109" s="18" t="s">
        <v>81</v>
      </c>
    </row>
    <row r="110" s="2" customFormat="1" ht="16.5" customHeight="1">
      <c r="A110" s="39"/>
      <c r="B110" s="40"/>
      <c r="C110" s="270" t="s">
        <v>192</v>
      </c>
      <c r="D110" s="270" t="s">
        <v>348</v>
      </c>
      <c r="E110" s="271" t="s">
        <v>2054</v>
      </c>
      <c r="F110" s="272" t="s">
        <v>2055</v>
      </c>
      <c r="G110" s="273" t="s">
        <v>306</v>
      </c>
      <c r="H110" s="274">
        <v>120</v>
      </c>
      <c r="I110" s="275"/>
      <c r="J110" s="276">
        <f>ROUND(I110*H110,2)</f>
        <v>0</v>
      </c>
      <c r="K110" s="272" t="s">
        <v>19</v>
      </c>
      <c r="L110" s="277"/>
      <c r="M110" s="278" t="s">
        <v>19</v>
      </c>
      <c r="N110" s="279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192</v>
      </c>
      <c r="AT110" s="225" t="s">
        <v>348</v>
      </c>
      <c r="AU110" s="225" t="s">
        <v>81</v>
      </c>
      <c r="AY110" s="18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156</v>
      </c>
      <c r="BM110" s="225" t="s">
        <v>347</v>
      </c>
    </row>
    <row r="111" s="2" customFormat="1">
      <c r="A111" s="39"/>
      <c r="B111" s="40"/>
      <c r="C111" s="41"/>
      <c r="D111" s="227" t="s">
        <v>150</v>
      </c>
      <c r="E111" s="41"/>
      <c r="F111" s="228" t="s">
        <v>2055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81</v>
      </c>
    </row>
    <row r="112" s="2" customFormat="1" ht="16.5" customHeight="1">
      <c r="A112" s="39"/>
      <c r="B112" s="40"/>
      <c r="C112" s="270" t="s">
        <v>197</v>
      </c>
      <c r="D112" s="270" t="s">
        <v>348</v>
      </c>
      <c r="E112" s="271" t="s">
        <v>2056</v>
      </c>
      <c r="F112" s="272" t="s">
        <v>2057</v>
      </c>
      <c r="G112" s="273" t="s">
        <v>1970</v>
      </c>
      <c r="H112" s="274">
        <v>6</v>
      </c>
      <c r="I112" s="275"/>
      <c r="J112" s="276">
        <f>ROUND(I112*H112,2)</f>
        <v>0</v>
      </c>
      <c r="K112" s="272" t="s">
        <v>19</v>
      </c>
      <c r="L112" s="277"/>
      <c r="M112" s="278" t="s">
        <v>19</v>
      </c>
      <c r="N112" s="279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192</v>
      </c>
      <c r="AT112" s="225" t="s">
        <v>348</v>
      </c>
      <c r="AU112" s="225" t="s">
        <v>81</v>
      </c>
      <c r="AY112" s="18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156</v>
      </c>
      <c r="BM112" s="225" t="s">
        <v>360</v>
      </c>
    </row>
    <row r="113" s="2" customFormat="1">
      <c r="A113" s="39"/>
      <c r="B113" s="40"/>
      <c r="C113" s="41"/>
      <c r="D113" s="227" t="s">
        <v>150</v>
      </c>
      <c r="E113" s="41"/>
      <c r="F113" s="228" t="s">
        <v>2057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81</v>
      </c>
    </row>
    <row r="114" s="2" customFormat="1" ht="16.5" customHeight="1">
      <c r="A114" s="39"/>
      <c r="B114" s="40"/>
      <c r="C114" s="270" t="s">
        <v>204</v>
      </c>
      <c r="D114" s="270" t="s">
        <v>348</v>
      </c>
      <c r="E114" s="271" t="s">
        <v>2058</v>
      </c>
      <c r="F114" s="272" t="s">
        <v>2059</v>
      </c>
      <c r="G114" s="273" t="s">
        <v>1970</v>
      </c>
      <c r="H114" s="274">
        <v>15</v>
      </c>
      <c r="I114" s="275"/>
      <c r="J114" s="276">
        <f>ROUND(I114*H114,2)</f>
        <v>0</v>
      </c>
      <c r="K114" s="272" t="s">
        <v>19</v>
      </c>
      <c r="L114" s="277"/>
      <c r="M114" s="278" t="s">
        <v>19</v>
      </c>
      <c r="N114" s="279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192</v>
      </c>
      <c r="AT114" s="225" t="s">
        <v>348</v>
      </c>
      <c r="AU114" s="225" t="s">
        <v>81</v>
      </c>
      <c r="AY114" s="18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156</v>
      </c>
      <c r="BM114" s="225" t="s">
        <v>375</v>
      </c>
    </row>
    <row r="115" s="2" customFormat="1">
      <c r="A115" s="39"/>
      <c r="B115" s="40"/>
      <c r="C115" s="41"/>
      <c r="D115" s="227" t="s">
        <v>150</v>
      </c>
      <c r="E115" s="41"/>
      <c r="F115" s="228" t="s">
        <v>2059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81</v>
      </c>
    </row>
    <row r="116" s="2" customFormat="1" ht="16.5" customHeight="1">
      <c r="A116" s="39"/>
      <c r="B116" s="40"/>
      <c r="C116" s="270" t="s">
        <v>303</v>
      </c>
      <c r="D116" s="270" t="s">
        <v>348</v>
      </c>
      <c r="E116" s="271" t="s">
        <v>2060</v>
      </c>
      <c r="F116" s="272" t="s">
        <v>2061</v>
      </c>
      <c r="G116" s="273" t="s">
        <v>1970</v>
      </c>
      <c r="H116" s="274">
        <v>12</v>
      </c>
      <c r="I116" s="275"/>
      <c r="J116" s="276">
        <f>ROUND(I116*H116,2)</f>
        <v>0</v>
      </c>
      <c r="K116" s="272" t="s">
        <v>19</v>
      </c>
      <c r="L116" s="277"/>
      <c r="M116" s="278" t="s">
        <v>19</v>
      </c>
      <c r="N116" s="279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192</v>
      </c>
      <c r="AT116" s="225" t="s">
        <v>348</v>
      </c>
      <c r="AU116" s="225" t="s">
        <v>81</v>
      </c>
      <c r="AY116" s="18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156</v>
      </c>
      <c r="BM116" s="225" t="s">
        <v>392</v>
      </c>
    </row>
    <row r="117" s="2" customFormat="1">
      <c r="A117" s="39"/>
      <c r="B117" s="40"/>
      <c r="C117" s="41"/>
      <c r="D117" s="227" t="s">
        <v>150</v>
      </c>
      <c r="E117" s="41"/>
      <c r="F117" s="228" t="s">
        <v>2061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81</v>
      </c>
    </row>
    <row r="118" s="2" customFormat="1" ht="16.5" customHeight="1">
      <c r="A118" s="39"/>
      <c r="B118" s="40"/>
      <c r="C118" s="270" t="s">
        <v>313</v>
      </c>
      <c r="D118" s="270" t="s">
        <v>348</v>
      </c>
      <c r="E118" s="271" t="s">
        <v>2062</v>
      </c>
      <c r="F118" s="272" t="s">
        <v>2063</v>
      </c>
      <c r="G118" s="273" t="s">
        <v>1970</v>
      </c>
      <c r="H118" s="274">
        <v>60</v>
      </c>
      <c r="I118" s="275"/>
      <c r="J118" s="276">
        <f>ROUND(I118*H118,2)</f>
        <v>0</v>
      </c>
      <c r="K118" s="272" t="s">
        <v>19</v>
      </c>
      <c r="L118" s="277"/>
      <c r="M118" s="278" t="s">
        <v>19</v>
      </c>
      <c r="N118" s="279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192</v>
      </c>
      <c r="AT118" s="225" t="s">
        <v>348</v>
      </c>
      <c r="AU118" s="225" t="s">
        <v>81</v>
      </c>
      <c r="AY118" s="18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156</v>
      </c>
      <c r="BM118" s="225" t="s">
        <v>407</v>
      </c>
    </row>
    <row r="119" s="2" customFormat="1">
      <c r="A119" s="39"/>
      <c r="B119" s="40"/>
      <c r="C119" s="41"/>
      <c r="D119" s="227" t="s">
        <v>150</v>
      </c>
      <c r="E119" s="41"/>
      <c r="F119" s="228" t="s">
        <v>2063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81</v>
      </c>
    </row>
    <row r="120" s="2" customFormat="1" ht="16.5" customHeight="1">
      <c r="A120" s="39"/>
      <c r="B120" s="40"/>
      <c r="C120" s="270" t="s">
        <v>322</v>
      </c>
      <c r="D120" s="270" t="s">
        <v>348</v>
      </c>
      <c r="E120" s="271" t="s">
        <v>2064</v>
      </c>
      <c r="F120" s="272" t="s">
        <v>2065</v>
      </c>
      <c r="G120" s="273" t="s">
        <v>1970</v>
      </c>
      <c r="H120" s="274">
        <v>5</v>
      </c>
      <c r="I120" s="275"/>
      <c r="J120" s="276">
        <f>ROUND(I120*H120,2)</f>
        <v>0</v>
      </c>
      <c r="K120" s="272" t="s">
        <v>19</v>
      </c>
      <c r="L120" s="277"/>
      <c r="M120" s="278" t="s">
        <v>19</v>
      </c>
      <c r="N120" s="279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192</v>
      </c>
      <c r="AT120" s="225" t="s">
        <v>348</v>
      </c>
      <c r="AU120" s="225" t="s">
        <v>81</v>
      </c>
      <c r="AY120" s="18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156</v>
      </c>
      <c r="BM120" s="225" t="s">
        <v>424</v>
      </c>
    </row>
    <row r="121" s="2" customFormat="1">
      <c r="A121" s="39"/>
      <c r="B121" s="40"/>
      <c r="C121" s="41"/>
      <c r="D121" s="227" t="s">
        <v>150</v>
      </c>
      <c r="E121" s="41"/>
      <c r="F121" s="228" t="s">
        <v>2065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150</v>
      </c>
      <c r="AU121" s="18" t="s">
        <v>81</v>
      </c>
    </row>
    <row r="122" s="2" customFormat="1" ht="16.5" customHeight="1">
      <c r="A122" s="39"/>
      <c r="B122" s="40"/>
      <c r="C122" s="270" t="s">
        <v>332</v>
      </c>
      <c r="D122" s="270" t="s">
        <v>348</v>
      </c>
      <c r="E122" s="271" t="s">
        <v>2066</v>
      </c>
      <c r="F122" s="272" t="s">
        <v>2067</v>
      </c>
      <c r="G122" s="273" t="s">
        <v>1970</v>
      </c>
      <c r="H122" s="274">
        <v>4</v>
      </c>
      <c r="I122" s="275"/>
      <c r="J122" s="276">
        <f>ROUND(I122*H122,2)</f>
        <v>0</v>
      </c>
      <c r="K122" s="272" t="s">
        <v>19</v>
      </c>
      <c r="L122" s="277"/>
      <c r="M122" s="278" t="s">
        <v>19</v>
      </c>
      <c r="N122" s="279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192</v>
      </c>
      <c r="AT122" s="225" t="s">
        <v>348</v>
      </c>
      <c r="AU122" s="225" t="s">
        <v>81</v>
      </c>
      <c r="AY122" s="18" t="s">
        <v>140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156</v>
      </c>
      <c r="BM122" s="225" t="s">
        <v>441</v>
      </c>
    </row>
    <row r="123" s="2" customFormat="1">
      <c r="A123" s="39"/>
      <c r="B123" s="40"/>
      <c r="C123" s="41"/>
      <c r="D123" s="227" t="s">
        <v>150</v>
      </c>
      <c r="E123" s="41"/>
      <c r="F123" s="228" t="s">
        <v>2067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81</v>
      </c>
    </row>
    <row r="124" s="2" customFormat="1" ht="16.5" customHeight="1">
      <c r="A124" s="39"/>
      <c r="B124" s="40"/>
      <c r="C124" s="270" t="s">
        <v>8</v>
      </c>
      <c r="D124" s="270" t="s">
        <v>348</v>
      </c>
      <c r="E124" s="271" t="s">
        <v>2068</v>
      </c>
      <c r="F124" s="272" t="s">
        <v>2069</v>
      </c>
      <c r="G124" s="273" t="s">
        <v>1970</v>
      </c>
      <c r="H124" s="274">
        <v>3</v>
      </c>
      <c r="I124" s="275"/>
      <c r="J124" s="276">
        <f>ROUND(I124*H124,2)</f>
        <v>0</v>
      </c>
      <c r="K124" s="272" t="s">
        <v>19</v>
      </c>
      <c r="L124" s="277"/>
      <c r="M124" s="278" t="s">
        <v>19</v>
      </c>
      <c r="N124" s="279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192</v>
      </c>
      <c r="AT124" s="225" t="s">
        <v>348</v>
      </c>
      <c r="AU124" s="225" t="s">
        <v>81</v>
      </c>
      <c r="AY124" s="18" t="s">
        <v>140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79</v>
      </c>
      <c r="BK124" s="226">
        <f>ROUND(I124*H124,2)</f>
        <v>0</v>
      </c>
      <c r="BL124" s="18" t="s">
        <v>156</v>
      </c>
      <c r="BM124" s="225" t="s">
        <v>457</v>
      </c>
    </row>
    <row r="125" s="2" customFormat="1">
      <c r="A125" s="39"/>
      <c r="B125" s="40"/>
      <c r="C125" s="41"/>
      <c r="D125" s="227" t="s">
        <v>150</v>
      </c>
      <c r="E125" s="41"/>
      <c r="F125" s="228" t="s">
        <v>2069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150</v>
      </c>
      <c r="AU125" s="18" t="s">
        <v>81</v>
      </c>
    </row>
    <row r="126" s="2" customFormat="1" ht="16.5" customHeight="1">
      <c r="A126" s="39"/>
      <c r="B126" s="40"/>
      <c r="C126" s="270" t="s">
        <v>347</v>
      </c>
      <c r="D126" s="270" t="s">
        <v>348</v>
      </c>
      <c r="E126" s="271" t="s">
        <v>2070</v>
      </c>
      <c r="F126" s="272" t="s">
        <v>2071</v>
      </c>
      <c r="G126" s="273" t="s">
        <v>1970</v>
      </c>
      <c r="H126" s="274">
        <v>6</v>
      </c>
      <c r="I126" s="275"/>
      <c r="J126" s="276">
        <f>ROUND(I126*H126,2)</f>
        <v>0</v>
      </c>
      <c r="K126" s="272" t="s">
        <v>19</v>
      </c>
      <c r="L126" s="277"/>
      <c r="M126" s="278" t="s">
        <v>19</v>
      </c>
      <c r="N126" s="279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192</v>
      </c>
      <c r="AT126" s="225" t="s">
        <v>348</v>
      </c>
      <c r="AU126" s="225" t="s">
        <v>81</v>
      </c>
      <c r="AY126" s="18" t="s">
        <v>140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156</v>
      </c>
      <c r="BM126" s="225" t="s">
        <v>470</v>
      </c>
    </row>
    <row r="127" s="2" customFormat="1">
      <c r="A127" s="39"/>
      <c r="B127" s="40"/>
      <c r="C127" s="41"/>
      <c r="D127" s="227" t="s">
        <v>150</v>
      </c>
      <c r="E127" s="41"/>
      <c r="F127" s="228" t="s">
        <v>2071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81</v>
      </c>
    </row>
    <row r="128" s="2" customFormat="1" ht="16.5" customHeight="1">
      <c r="A128" s="39"/>
      <c r="B128" s="40"/>
      <c r="C128" s="270" t="s">
        <v>353</v>
      </c>
      <c r="D128" s="270" t="s">
        <v>348</v>
      </c>
      <c r="E128" s="271" t="s">
        <v>2072</v>
      </c>
      <c r="F128" s="272" t="s">
        <v>2073</v>
      </c>
      <c r="G128" s="273" t="s">
        <v>1970</v>
      </c>
      <c r="H128" s="274">
        <v>3</v>
      </c>
      <c r="I128" s="275"/>
      <c r="J128" s="276">
        <f>ROUND(I128*H128,2)</f>
        <v>0</v>
      </c>
      <c r="K128" s="272" t="s">
        <v>19</v>
      </c>
      <c r="L128" s="277"/>
      <c r="M128" s="278" t="s">
        <v>19</v>
      </c>
      <c r="N128" s="279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192</v>
      </c>
      <c r="AT128" s="225" t="s">
        <v>348</v>
      </c>
      <c r="AU128" s="225" t="s">
        <v>81</v>
      </c>
      <c r="AY128" s="18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156</v>
      </c>
      <c r="BM128" s="225" t="s">
        <v>484</v>
      </c>
    </row>
    <row r="129" s="2" customFormat="1">
      <c r="A129" s="39"/>
      <c r="B129" s="40"/>
      <c r="C129" s="41"/>
      <c r="D129" s="227" t="s">
        <v>150</v>
      </c>
      <c r="E129" s="41"/>
      <c r="F129" s="228" t="s">
        <v>2073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81</v>
      </c>
    </row>
    <row r="130" s="2" customFormat="1" ht="16.5" customHeight="1">
      <c r="A130" s="39"/>
      <c r="B130" s="40"/>
      <c r="C130" s="270" t="s">
        <v>360</v>
      </c>
      <c r="D130" s="270" t="s">
        <v>348</v>
      </c>
      <c r="E130" s="271" t="s">
        <v>2074</v>
      </c>
      <c r="F130" s="272" t="s">
        <v>2075</v>
      </c>
      <c r="G130" s="273" t="s">
        <v>1970</v>
      </c>
      <c r="H130" s="274">
        <v>6</v>
      </c>
      <c r="I130" s="275"/>
      <c r="J130" s="276">
        <f>ROUND(I130*H130,2)</f>
        <v>0</v>
      </c>
      <c r="K130" s="272" t="s">
        <v>19</v>
      </c>
      <c r="L130" s="277"/>
      <c r="M130" s="278" t="s">
        <v>19</v>
      </c>
      <c r="N130" s="279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192</v>
      </c>
      <c r="AT130" s="225" t="s">
        <v>348</v>
      </c>
      <c r="AU130" s="225" t="s">
        <v>81</v>
      </c>
      <c r="AY130" s="18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156</v>
      </c>
      <c r="BM130" s="225" t="s">
        <v>498</v>
      </c>
    </row>
    <row r="131" s="2" customFormat="1">
      <c r="A131" s="39"/>
      <c r="B131" s="40"/>
      <c r="C131" s="41"/>
      <c r="D131" s="227" t="s">
        <v>150</v>
      </c>
      <c r="E131" s="41"/>
      <c r="F131" s="228" t="s">
        <v>2075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150</v>
      </c>
      <c r="AU131" s="18" t="s">
        <v>81</v>
      </c>
    </row>
    <row r="132" s="2" customFormat="1" ht="16.5" customHeight="1">
      <c r="A132" s="39"/>
      <c r="B132" s="40"/>
      <c r="C132" s="270" t="s">
        <v>367</v>
      </c>
      <c r="D132" s="270" t="s">
        <v>348</v>
      </c>
      <c r="E132" s="271" t="s">
        <v>2076</v>
      </c>
      <c r="F132" s="272" t="s">
        <v>2077</v>
      </c>
      <c r="G132" s="273" t="s">
        <v>1970</v>
      </c>
      <c r="H132" s="274">
        <v>1</v>
      </c>
      <c r="I132" s="275"/>
      <c r="J132" s="276">
        <f>ROUND(I132*H132,2)</f>
        <v>0</v>
      </c>
      <c r="K132" s="272" t="s">
        <v>19</v>
      </c>
      <c r="L132" s="277"/>
      <c r="M132" s="278" t="s">
        <v>19</v>
      </c>
      <c r="N132" s="279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192</v>
      </c>
      <c r="AT132" s="225" t="s">
        <v>348</v>
      </c>
      <c r="AU132" s="225" t="s">
        <v>81</v>
      </c>
      <c r="AY132" s="18" t="s">
        <v>140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156</v>
      </c>
      <c r="BM132" s="225" t="s">
        <v>512</v>
      </c>
    </row>
    <row r="133" s="2" customFormat="1">
      <c r="A133" s="39"/>
      <c r="B133" s="40"/>
      <c r="C133" s="41"/>
      <c r="D133" s="227" t="s">
        <v>150</v>
      </c>
      <c r="E133" s="41"/>
      <c r="F133" s="228" t="s">
        <v>2077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81</v>
      </c>
    </row>
    <row r="134" s="2" customFormat="1" ht="16.5" customHeight="1">
      <c r="A134" s="39"/>
      <c r="B134" s="40"/>
      <c r="C134" s="270" t="s">
        <v>375</v>
      </c>
      <c r="D134" s="270" t="s">
        <v>348</v>
      </c>
      <c r="E134" s="271" t="s">
        <v>2078</v>
      </c>
      <c r="F134" s="272" t="s">
        <v>2079</v>
      </c>
      <c r="G134" s="273" t="s">
        <v>1970</v>
      </c>
      <c r="H134" s="274">
        <v>1</v>
      </c>
      <c r="I134" s="275"/>
      <c r="J134" s="276">
        <f>ROUND(I134*H134,2)</f>
        <v>0</v>
      </c>
      <c r="K134" s="272" t="s">
        <v>19</v>
      </c>
      <c r="L134" s="277"/>
      <c r="M134" s="278" t="s">
        <v>19</v>
      </c>
      <c r="N134" s="279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192</v>
      </c>
      <c r="AT134" s="225" t="s">
        <v>348</v>
      </c>
      <c r="AU134" s="225" t="s">
        <v>81</v>
      </c>
      <c r="AY134" s="18" t="s">
        <v>140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156</v>
      </c>
      <c r="BM134" s="225" t="s">
        <v>531</v>
      </c>
    </row>
    <row r="135" s="2" customFormat="1">
      <c r="A135" s="39"/>
      <c r="B135" s="40"/>
      <c r="C135" s="41"/>
      <c r="D135" s="227" t="s">
        <v>150</v>
      </c>
      <c r="E135" s="41"/>
      <c r="F135" s="228" t="s">
        <v>2079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150</v>
      </c>
      <c r="AU135" s="18" t="s">
        <v>81</v>
      </c>
    </row>
    <row r="136" s="2" customFormat="1" ht="16.5" customHeight="1">
      <c r="A136" s="39"/>
      <c r="B136" s="40"/>
      <c r="C136" s="270" t="s">
        <v>7</v>
      </c>
      <c r="D136" s="270" t="s">
        <v>348</v>
      </c>
      <c r="E136" s="271" t="s">
        <v>2080</v>
      </c>
      <c r="F136" s="272" t="s">
        <v>2081</v>
      </c>
      <c r="G136" s="273" t="s">
        <v>1970</v>
      </c>
      <c r="H136" s="274">
        <v>1</v>
      </c>
      <c r="I136" s="275"/>
      <c r="J136" s="276">
        <f>ROUND(I136*H136,2)</f>
        <v>0</v>
      </c>
      <c r="K136" s="272" t="s">
        <v>19</v>
      </c>
      <c r="L136" s="277"/>
      <c r="M136" s="278" t="s">
        <v>19</v>
      </c>
      <c r="N136" s="279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192</v>
      </c>
      <c r="AT136" s="225" t="s">
        <v>348</v>
      </c>
      <c r="AU136" s="225" t="s">
        <v>81</v>
      </c>
      <c r="AY136" s="18" t="s">
        <v>140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156</v>
      </c>
      <c r="BM136" s="225" t="s">
        <v>544</v>
      </c>
    </row>
    <row r="137" s="2" customFormat="1">
      <c r="A137" s="39"/>
      <c r="B137" s="40"/>
      <c r="C137" s="41"/>
      <c r="D137" s="227" t="s">
        <v>150</v>
      </c>
      <c r="E137" s="41"/>
      <c r="F137" s="228" t="s">
        <v>2081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81</v>
      </c>
    </row>
    <row r="138" s="2" customFormat="1" ht="16.5" customHeight="1">
      <c r="A138" s="39"/>
      <c r="B138" s="40"/>
      <c r="C138" s="270" t="s">
        <v>392</v>
      </c>
      <c r="D138" s="270" t="s">
        <v>348</v>
      </c>
      <c r="E138" s="271" t="s">
        <v>2082</v>
      </c>
      <c r="F138" s="272" t="s">
        <v>2083</v>
      </c>
      <c r="G138" s="273" t="s">
        <v>597</v>
      </c>
      <c r="H138" s="285"/>
      <c r="I138" s="275"/>
      <c r="J138" s="276">
        <f>ROUND(I138*H138,2)</f>
        <v>0</v>
      </c>
      <c r="K138" s="272" t="s">
        <v>19</v>
      </c>
      <c r="L138" s="277"/>
      <c r="M138" s="278" t="s">
        <v>19</v>
      </c>
      <c r="N138" s="279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192</v>
      </c>
      <c r="AT138" s="225" t="s">
        <v>348</v>
      </c>
      <c r="AU138" s="225" t="s">
        <v>81</v>
      </c>
      <c r="AY138" s="18" t="s">
        <v>140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156</v>
      </c>
      <c r="BM138" s="225" t="s">
        <v>555</v>
      </c>
    </row>
    <row r="139" s="2" customFormat="1">
      <c r="A139" s="39"/>
      <c r="B139" s="40"/>
      <c r="C139" s="41"/>
      <c r="D139" s="227" t="s">
        <v>150</v>
      </c>
      <c r="E139" s="41"/>
      <c r="F139" s="228" t="s">
        <v>2083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81</v>
      </c>
    </row>
    <row r="140" s="2" customFormat="1" ht="16.5" customHeight="1">
      <c r="A140" s="39"/>
      <c r="B140" s="40"/>
      <c r="C140" s="270" t="s">
        <v>400</v>
      </c>
      <c r="D140" s="270" t="s">
        <v>348</v>
      </c>
      <c r="E140" s="271" t="s">
        <v>2084</v>
      </c>
      <c r="F140" s="272" t="s">
        <v>2085</v>
      </c>
      <c r="G140" s="273" t="s">
        <v>597</v>
      </c>
      <c r="H140" s="285"/>
      <c r="I140" s="275"/>
      <c r="J140" s="276">
        <f>ROUND(I140*H140,2)</f>
        <v>0</v>
      </c>
      <c r="K140" s="272" t="s">
        <v>19</v>
      </c>
      <c r="L140" s="277"/>
      <c r="M140" s="278" t="s">
        <v>19</v>
      </c>
      <c r="N140" s="279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192</v>
      </c>
      <c r="AT140" s="225" t="s">
        <v>348</v>
      </c>
      <c r="AU140" s="225" t="s">
        <v>81</v>
      </c>
      <c r="AY140" s="18" t="s">
        <v>140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156</v>
      </c>
      <c r="BM140" s="225" t="s">
        <v>566</v>
      </c>
    </row>
    <row r="141" s="2" customFormat="1">
      <c r="A141" s="39"/>
      <c r="B141" s="40"/>
      <c r="C141" s="41"/>
      <c r="D141" s="227" t="s">
        <v>150</v>
      </c>
      <c r="E141" s="41"/>
      <c r="F141" s="228" t="s">
        <v>2085</v>
      </c>
      <c r="G141" s="41"/>
      <c r="H141" s="41"/>
      <c r="I141" s="229"/>
      <c r="J141" s="41"/>
      <c r="K141" s="41"/>
      <c r="L141" s="45"/>
      <c r="M141" s="266"/>
      <c r="N141" s="267"/>
      <c r="O141" s="268"/>
      <c r="P141" s="268"/>
      <c r="Q141" s="268"/>
      <c r="R141" s="268"/>
      <c r="S141" s="268"/>
      <c r="T141" s="26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150</v>
      </c>
      <c r="AU141" s="18" t="s">
        <v>81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zDAIZ6U2bBuyFgrqRJBwX3qEo0jponjxUHa0AUBNbIxBHEZccPI1DIQsuuHOVLFPJmSSd3nJiHHZVeX2H6w8Xw==" hashValue="aJ+H8M9VzCxuTyirJuK66jksE/28Y/9ebPNOJzVqRAVcZgpo96WYVZPwpj7KXZEfpFEIl1IlZgGCMbi4bT5Lzw==" algorithmName="SHA-512" password="CC35"/>
  <autoFilter ref="C92:K14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2086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2087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2088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2089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2090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2091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2092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2093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2094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2095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2096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78</v>
      </c>
      <c r="F18" s="297" t="s">
        <v>2097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2098</v>
      </c>
      <c r="F19" s="297" t="s">
        <v>2099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2100</v>
      </c>
      <c r="F20" s="297" t="s">
        <v>2101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2102</v>
      </c>
      <c r="F21" s="297" t="s">
        <v>84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2103</v>
      </c>
      <c r="F22" s="297" t="s">
        <v>2104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85</v>
      </c>
      <c r="F23" s="297" t="s">
        <v>2105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2106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2107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2108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2109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2110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2111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2112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2113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2114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125</v>
      </c>
      <c r="F36" s="297"/>
      <c r="G36" s="297" t="s">
        <v>2115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2116</v>
      </c>
      <c r="F37" s="297"/>
      <c r="G37" s="297" t="s">
        <v>2117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53</v>
      </c>
      <c r="F38" s="297"/>
      <c r="G38" s="297" t="s">
        <v>2118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54</v>
      </c>
      <c r="F39" s="297"/>
      <c r="G39" s="297" t="s">
        <v>2119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126</v>
      </c>
      <c r="F40" s="297"/>
      <c r="G40" s="297" t="s">
        <v>2120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127</v>
      </c>
      <c r="F41" s="297"/>
      <c r="G41" s="297" t="s">
        <v>2121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2122</v>
      </c>
      <c r="F42" s="297"/>
      <c r="G42" s="297" t="s">
        <v>2123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2124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2125</v>
      </c>
      <c r="F44" s="297"/>
      <c r="G44" s="297" t="s">
        <v>2126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129</v>
      </c>
      <c r="F45" s="297"/>
      <c r="G45" s="297" t="s">
        <v>2127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2128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2129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2130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2131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2132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2133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2134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2135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2136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2137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2138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2139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2140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2141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2142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2143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2144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2145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2146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2147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2148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2149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2150</v>
      </c>
      <c r="D76" s="315"/>
      <c r="E76" s="315"/>
      <c r="F76" s="315" t="s">
        <v>2151</v>
      </c>
      <c r="G76" s="316"/>
      <c r="H76" s="315" t="s">
        <v>54</v>
      </c>
      <c r="I76" s="315" t="s">
        <v>57</v>
      </c>
      <c r="J76" s="315" t="s">
        <v>2152</v>
      </c>
      <c r="K76" s="314"/>
    </row>
    <row r="77" s="1" customFormat="1" ht="17.25" customHeight="1">
      <c r="B77" s="312"/>
      <c r="C77" s="317" t="s">
        <v>2153</v>
      </c>
      <c r="D77" s="317"/>
      <c r="E77" s="317"/>
      <c r="F77" s="318" t="s">
        <v>2154</v>
      </c>
      <c r="G77" s="319"/>
      <c r="H77" s="317"/>
      <c r="I77" s="317"/>
      <c r="J77" s="317" t="s">
        <v>2155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53</v>
      </c>
      <c r="D79" s="322"/>
      <c r="E79" s="322"/>
      <c r="F79" s="323" t="s">
        <v>2156</v>
      </c>
      <c r="G79" s="324"/>
      <c r="H79" s="300" t="s">
        <v>2157</v>
      </c>
      <c r="I79" s="300" t="s">
        <v>2158</v>
      </c>
      <c r="J79" s="300">
        <v>20</v>
      </c>
      <c r="K79" s="314"/>
    </row>
    <row r="80" s="1" customFormat="1" ht="15" customHeight="1">
      <c r="B80" s="312"/>
      <c r="C80" s="300" t="s">
        <v>2159</v>
      </c>
      <c r="D80" s="300"/>
      <c r="E80" s="300"/>
      <c r="F80" s="323" t="s">
        <v>2156</v>
      </c>
      <c r="G80" s="324"/>
      <c r="H80" s="300" t="s">
        <v>2160</v>
      </c>
      <c r="I80" s="300" t="s">
        <v>2158</v>
      </c>
      <c r="J80" s="300">
        <v>120</v>
      </c>
      <c r="K80" s="314"/>
    </row>
    <row r="81" s="1" customFormat="1" ht="15" customHeight="1">
      <c r="B81" s="325"/>
      <c r="C81" s="300" t="s">
        <v>2161</v>
      </c>
      <c r="D81" s="300"/>
      <c r="E81" s="300"/>
      <c r="F81" s="323" t="s">
        <v>2162</v>
      </c>
      <c r="G81" s="324"/>
      <c r="H81" s="300" t="s">
        <v>2163</v>
      </c>
      <c r="I81" s="300" t="s">
        <v>2158</v>
      </c>
      <c r="J81" s="300">
        <v>50</v>
      </c>
      <c r="K81" s="314"/>
    </row>
    <row r="82" s="1" customFormat="1" ht="15" customHeight="1">
      <c r="B82" s="325"/>
      <c r="C82" s="300" t="s">
        <v>2164</v>
      </c>
      <c r="D82" s="300"/>
      <c r="E82" s="300"/>
      <c r="F82" s="323" t="s">
        <v>2156</v>
      </c>
      <c r="G82" s="324"/>
      <c r="H82" s="300" t="s">
        <v>2165</v>
      </c>
      <c r="I82" s="300" t="s">
        <v>2166</v>
      </c>
      <c r="J82" s="300"/>
      <c r="K82" s="314"/>
    </row>
    <row r="83" s="1" customFormat="1" ht="15" customHeight="1">
      <c r="B83" s="325"/>
      <c r="C83" s="326" t="s">
        <v>2167</v>
      </c>
      <c r="D83" s="326"/>
      <c r="E83" s="326"/>
      <c r="F83" s="327" t="s">
        <v>2162</v>
      </c>
      <c r="G83" s="326"/>
      <c r="H83" s="326" t="s">
        <v>2168</v>
      </c>
      <c r="I83" s="326" t="s">
        <v>2158</v>
      </c>
      <c r="J83" s="326">
        <v>15</v>
      </c>
      <c r="K83" s="314"/>
    </row>
    <row r="84" s="1" customFormat="1" ht="15" customHeight="1">
      <c r="B84" s="325"/>
      <c r="C84" s="326" t="s">
        <v>2169</v>
      </c>
      <c r="D84" s="326"/>
      <c r="E84" s="326"/>
      <c r="F84" s="327" t="s">
        <v>2162</v>
      </c>
      <c r="G84" s="326"/>
      <c r="H84" s="326" t="s">
        <v>2170</v>
      </c>
      <c r="I84" s="326" t="s">
        <v>2158</v>
      </c>
      <c r="J84" s="326">
        <v>15</v>
      </c>
      <c r="K84" s="314"/>
    </row>
    <row r="85" s="1" customFormat="1" ht="15" customHeight="1">
      <c r="B85" s="325"/>
      <c r="C85" s="326" t="s">
        <v>2171</v>
      </c>
      <c r="D85" s="326"/>
      <c r="E85" s="326"/>
      <c r="F85" s="327" t="s">
        <v>2162</v>
      </c>
      <c r="G85" s="326"/>
      <c r="H85" s="326" t="s">
        <v>2172</v>
      </c>
      <c r="I85" s="326" t="s">
        <v>2158</v>
      </c>
      <c r="J85" s="326">
        <v>20</v>
      </c>
      <c r="K85" s="314"/>
    </row>
    <row r="86" s="1" customFormat="1" ht="15" customHeight="1">
      <c r="B86" s="325"/>
      <c r="C86" s="326" t="s">
        <v>2173</v>
      </c>
      <c r="D86" s="326"/>
      <c r="E86" s="326"/>
      <c r="F86" s="327" t="s">
        <v>2162</v>
      </c>
      <c r="G86" s="326"/>
      <c r="H86" s="326" t="s">
        <v>2174</v>
      </c>
      <c r="I86" s="326" t="s">
        <v>2158</v>
      </c>
      <c r="J86" s="326">
        <v>20</v>
      </c>
      <c r="K86" s="314"/>
    </row>
    <row r="87" s="1" customFormat="1" ht="15" customHeight="1">
      <c r="B87" s="325"/>
      <c r="C87" s="300" t="s">
        <v>2175</v>
      </c>
      <c r="D87" s="300"/>
      <c r="E87" s="300"/>
      <c r="F87" s="323" t="s">
        <v>2162</v>
      </c>
      <c r="G87" s="324"/>
      <c r="H87" s="300" t="s">
        <v>2176</v>
      </c>
      <c r="I87" s="300" t="s">
        <v>2158</v>
      </c>
      <c r="J87" s="300">
        <v>50</v>
      </c>
      <c r="K87" s="314"/>
    </row>
    <row r="88" s="1" customFormat="1" ht="15" customHeight="1">
      <c r="B88" s="325"/>
      <c r="C88" s="300" t="s">
        <v>2177</v>
      </c>
      <c r="D88" s="300"/>
      <c r="E88" s="300"/>
      <c r="F88" s="323" t="s">
        <v>2162</v>
      </c>
      <c r="G88" s="324"/>
      <c r="H88" s="300" t="s">
        <v>2178</v>
      </c>
      <c r="I88" s="300" t="s">
        <v>2158</v>
      </c>
      <c r="J88" s="300">
        <v>20</v>
      </c>
      <c r="K88" s="314"/>
    </row>
    <row r="89" s="1" customFormat="1" ht="15" customHeight="1">
      <c r="B89" s="325"/>
      <c r="C89" s="300" t="s">
        <v>2179</v>
      </c>
      <c r="D89" s="300"/>
      <c r="E89" s="300"/>
      <c r="F89" s="323" t="s">
        <v>2162</v>
      </c>
      <c r="G89" s="324"/>
      <c r="H89" s="300" t="s">
        <v>2180</v>
      </c>
      <c r="I89" s="300" t="s">
        <v>2158</v>
      </c>
      <c r="J89" s="300">
        <v>20</v>
      </c>
      <c r="K89" s="314"/>
    </row>
    <row r="90" s="1" customFormat="1" ht="15" customHeight="1">
      <c r="B90" s="325"/>
      <c r="C90" s="300" t="s">
        <v>2181</v>
      </c>
      <c r="D90" s="300"/>
      <c r="E90" s="300"/>
      <c r="F90" s="323" t="s">
        <v>2162</v>
      </c>
      <c r="G90" s="324"/>
      <c r="H90" s="300" t="s">
        <v>2182</v>
      </c>
      <c r="I90" s="300" t="s">
        <v>2158</v>
      </c>
      <c r="J90" s="300">
        <v>50</v>
      </c>
      <c r="K90" s="314"/>
    </row>
    <row r="91" s="1" customFormat="1" ht="15" customHeight="1">
      <c r="B91" s="325"/>
      <c r="C91" s="300" t="s">
        <v>2183</v>
      </c>
      <c r="D91" s="300"/>
      <c r="E91" s="300"/>
      <c r="F91" s="323" t="s">
        <v>2162</v>
      </c>
      <c r="G91" s="324"/>
      <c r="H91" s="300" t="s">
        <v>2183</v>
      </c>
      <c r="I91" s="300" t="s">
        <v>2158</v>
      </c>
      <c r="J91" s="300">
        <v>50</v>
      </c>
      <c r="K91" s="314"/>
    </row>
    <row r="92" s="1" customFormat="1" ht="15" customHeight="1">
      <c r="B92" s="325"/>
      <c r="C92" s="300" t="s">
        <v>2184</v>
      </c>
      <c r="D92" s="300"/>
      <c r="E92" s="300"/>
      <c r="F92" s="323" t="s">
        <v>2162</v>
      </c>
      <c r="G92" s="324"/>
      <c r="H92" s="300" t="s">
        <v>2185</v>
      </c>
      <c r="I92" s="300" t="s">
        <v>2158</v>
      </c>
      <c r="J92" s="300">
        <v>255</v>
      </c>
      <c r="K92" s="314"/>
    </row>
    <row r="93" s="1" customFormat="1" ht="15" customHeight="1">
      <c r="B93" s="325"/>
      <c r="C93" s="300" t="s">
        <v>2186</v>
      </c>
      <c r="D93" s="300"/>
      <c r="E93" s="300"/>
      <c r="F93" s="323" t="s">
        <v>2156</v>
      </c>
      <c r="G93" s="324"/>
      <c r="H93" s="300" t="s">
        <v>2187</v>
      </c>
      <c r="I93" s="300" t="s">
        <v>2188</v>
      </c>
      <c r="J93" s="300"/>
      <c r="K93" s="314"/>
    </row>
    <row r="94" s="1" customFormat="1" ht="15" customHeight="1">
      <c r="B94" s="325"/>
      <c r="C94" s="300" t="s">
        <v>2189</v>
      </c>
      <c r="D94" s="300"/>
      <c r="E94" s="300"/>
      <c r="F94" s="323" t="s">
        <v>2156</v>
      </c>
      <c r="G94" s="324"/>
      <c r="H94" s="300" t="s">
        <v>2190</v>
      </c>
      <c r="I94" s="300" t="s">
        <v>2191</v>
      </c>
      <c r="J94" s="300"/>
      <c r="K94" s="314"/>
    </row>
    <row r="95" s="1" customFormat="1" ht="15" customHeight="1">
      <c r="B95" s="325"/>
      <c r="C95" s="300" t="s">
        <v>2192</v>
      </c>
      <c r="D95" s="300"/>
      <c r="E95" s="300"/>
      <c r="F95" s="323" t="s">
        <v>2156</v>
      </c>
      <c r="G95" s="324"/>
      <c r="H95" s="300" t="s">
        <v>2192</v>
      </c>
      <c r="I95" s="300" t="s">
        <v>2191</v>
      </c>
      <c r="J95" s="300"/>
      <c r="K95" s="314"/>
    </row>
    <row r="96" s="1" customFormat="1" ht="15" customHeight="1">
      <c r="B96" s="325"/>
      <c r="C96" s="300" t="s">
        <v>38</v>
      </c>
      <c r="D96" s="300"/>
      <c r="E96" s="300"/>
      <c r="F96" s="323" t="s">
        <v>2156</v>
      </c>
      <c r="G96" s="324"/>
      <c r="H96" s="300" t="s">
        <v>2193</v>
      </c>
      <c r="I96" s="300" t="s">
        <v>2191</v>
      </c>
      <c r="J96" s="300"/>
      <c r="K96" s="314"/>
    </row>
    <row r="97" s="1" customFormat="1" ht="15" customHeight="1">
      <c r="B97" s="325"/>
      <c r="C97" s="300" t="s">
        <v>48</v>
      </c>
      <c r="D97" s="300"/>
      <c r="E97" s="300"/>
      <c r="F97" s="323" t="s">
        <v>2156</v>
      </c>
      <c r="G97" s="324"/>
      <c r="H97" s="300" t="s">
        <v>2194</v>
      </c>
      <c r="I97" s="300" t="s">
        <v>2191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2195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2150</v>
      </c>
      <c r="D103" s="315"/>
      <c r="E103" s="315"/>
      <c r="F103" s="315" t="s">
        <v>2151</v>
      </c>
      <c r="G103" s="316"/>
      <c r="H103" s="315" t="s">
        <v>54</v>
      </c>
      <c r="I103" s="315" t="s">
        <v>57</v>
      </c>
      <c r="J103" s="315" t="s">
        <v>2152</v>
      </c>
      <c r="K103" s="314"/>
    </row>
    <row r="104" s="1" customFormat="1" ht="17.25" customHeight="1">
      <c r="B104" s="312"/>
      <c r="C104" s="317" t="s">
        <v>2153</v>
      </c>
      <c r="D104" s="317"/>
      <c r="E104" s="317"/>
      <c r="F104" s="318" t="s">
        <v>2154</v>
      </c>
      <c r="G104" s="319"/>
      <c r="H104" s="317"/>
      <c r="I104" s="317"/>
      <c r="J104" s="317" t="s">
        <v>2155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53</v>
      </c>
      <c r="D106" s="322"/>
      <c r="E106" s="322"/>
      <c r="F106" s="323" t="s">
        <v>2156</v>
      </c>
      <c r="G106" s="300"/>
      <c r="H106" s="300" t="s">
        <v>2196</v>
      </c>
      <c r="I106" s="300" t="s">
        <v>2158</v>
      </c>
      <c r="J106" s="300">
        <v>20</v>
      </c>
      <c r="K106" s="314"/>
    </row>
    <row r="107" s="1" customFormat="1" ht="15" customHeight="1">
      <c r="B107" s="312"/>
      <c r="C107" s="300" t="s">
        <v>2159</v>
      </c>
      <c r="D107" s="300"/>
      <c r="E107" s="300"/>
      <c r="F107" s="323" t="s">
        <v>2156</v>
      </c>
      <c r="G107" s="300"/>
      <c r="H107" s="300" t="s">
        <v>2196</v>
      </c>
      <c r="I107" s="300" t="s">
        <v>2158</v>
      </c>
      <c r="J107" s="300">
        <v>120</v>
      </c>
      <c r="K107" s="314"/>
    </row>
    <row r="108" s="1" customFormat="1" ht="15" customHeight="1">
      <c r="B108" s="325"/>
      <c r="C108" s="300" t="s">
        <v>2161</v>
      </c>
      <c r="D108" s="300"/>
      <c r="E108" s="300"/>
      <c r="F108" s="323" t="s">
        <v>2162</v>
      </c>
      <c r="G108" s="300"/>
      <c r="H108" s="300" t="s">
        <v>2196</v>
      </c>
      <c r="I108" s="300" t="s">
        <v>2158</v>
      </c>
      <c r="J108" s="300">
        <v>50</v>
      </c>
      <c r="K108" s="314"/>
    </row>
    <row r="109" s="1" customFormat="1" ht="15" customHeight="1">
      <c r="B109" s="325"/>
      <c r="C109" s="300" t="s">
        <v>2164</v>
      </c>
      <c r="D109" s="300"/>
      <c r="E109" s="300"/>
      <c r="F109" s="323" t="s">
        <v>2156</v>
      </c>
      <c r="G109" s="300"/>
      <c r="H109" s="300" t="s">
        <v>2196</v>
      </c>
      <c r="I109" s="300" t="s">
        <v>2166</v>
      </c>
      <c r="J109" s="300"/>
      <c r="K109" s="314"/>
    </row>
    <row r="110" s="1" customFormat="1" ht="15" customHeight="1">
      <c r="B110" s="325"/>
      <c r="C110" s="300" t="s">
        <v>2175</v>
      </c>
      <c r="D110" s="300"/>
      <c r="E110" s="300"/>
      <c r="F110" s="323" t="s">
        <v>2162</v>
      </c>
      <c r="G110" s="300"/>
      <c r="H110" s="300" t="s">
        <v>2196</v>
      </c>
      <c r="I110" s="300" t="s">
        <v>2158</v>
      </c>
      <c r="J110" s="300">
        <v>50</v>
      </c>
      <c r="K110" s="314"/>
    </row>
    <row r="111" s="1" customFormat="1" ht="15" customHeight="1">
      <c r="B111" s="325"/>
      <c r="C111" s="300" t="s">
        <v>2183</v>
      </c>
      <c r="D111" s="300"/>
      <c r="E111" s="300"/>
      <c r="F111" s="323" t="s">
        <v>2162</v>
      </c>
      <c r="G111" s="300"/>
      <c r="H111" s="300" t="s">
        <v>2196</v>
      </c>
      <c r="I111" s="300" t="s">
        <v>2158</v>
      </c>
      <c r="J111" s="300">
        <v>50</v>
      </c>
      <c r="K111" s="314"/>
    </row>
    <row r="112" s="1" customFormat="1" ht="15" customHeight="1">
      <c r="B112" s="325"/>
      <c r="C112" s="300" t="s">
        <v>2181</v>
      </c>
      <c r="D112" s="300"/>
      <c r="E112" s="300"/>
      <c r="F112" s="323" t="s">
        <v>2162</v>
      </c>
      <c r="G112" s="300"/>
      <c r="H112" s="300" t="s">
        <v>2196</v>
      </c>
      <c r="I112" s="300" t="s">
        <v>2158</v>
      </c>
      <c r="J112" s="300">
        <v>50</v>
      </c>
      <c r="K112" s="314"/>
    </row>
    <row r="113" s="1" customFormat="1" ht="15" customHeight="1">
      <c r="B113" s="325"/>
      <c r="C113" s="300" t="s">
        <v>53</v>
      </c>
      <c r="D113" s="300"/>
      <c r="E113" s="300"/>
      <c r="F113" s="323" t="s">
        <v>2156</v>
      </c>
      <c r="G113" s="300"/>
      <c r="H113" s="300" t="s">
        <v>2197</v>
      </c>
      <c r="I113" s="300" t="s">
        <v>2158</v>
      </c>
      <c r="J113" s="300">
        <v>20</v>
      </c>
      <c r="K113" s="314"/>
    </row>
    <row r="114" s="1" customFormat="1" ht="15" customHeight="1">
      <c r="B114" s="325"/>
      <c r="C114" s="300" t="s">
        <v>2198</v>
      </c>
      <c r="D114" s="300"/>
      <c r="E114" s="300"/>
      <c r="F114" s="323" t="s">
        <v>2156</v>
      </c>
      <c r="G114" s="300"/>
      <c r="H114" s="300" t="s">
        <v>2199</v>
      </c>
      <c r="I114" s="300" t="s">
        <v>2158</v>
      </c>
      <c r="J114" s="300">
        <v>120</v>
      </c>
      <c r="K114" s="314"/>
    </row>
    <row r="115" s="1" customFormat="1" ht="15" customHeight="1">
      <c r="B115" s="325"/>
      <c r="C115" s="300" t="s">
        <v>38</v>
      </c>
      <c r="D115" s="300"/>
      <c r="E115" s="300"/>
      <c r="F115" s="323" t="s">
        <v>2156</v>
      </c>
      <c r="G115" s="300"/>
      <c r="H115" s="300" t="s">
        <v>2200</v>
      </c>
      <c r="I115" s="300" t="s">
        <v>2191</v>
      </c>
      <c r="J115" s="300"/>
      <c r="K115" s="314"/>
    </row>
    <row r="116" s="1" customFormat="1" ht="15" customHeight="1">
      <c r="B116" s="325"/>
      <c r="C116" s="300" t="s">
        <v>48</v>
      </c>
      <c r="D116" s="300"/>
      <c r="E116" s="300"/>
      <c r="F116" s="323" t="s">
        <v>2156</v>
      </c>
      <c r="G116" s="300"/>
      <c r="H116" s="300" t="s">
        <v>2201</v>
      </c>
      <c r="I116" s="300" t="s">
        <v>2191</v>
      </c>
      <c r="J116" s="300"/>
      <c r="K116" s="314"/>
    </row>
    <row r="117" s="1" customFormat="1" ht="15" customHeight="1">
      <c r="B117" s="325"/>
      <c r="C117" s="300" t="s">
        <v>57</v>
      </c>
      <c r="D117" s="300"/>
      <c r="E117" s="300"/>
      <c r="F117" s="323" t="s">
        <v>2156</v>
      </c>
      <c r="G117" s="300"/>
      <c r="H117" s="300" t="s">
        <v>2202</v>
      </c>
      <c r="I117" s="300" t="s">
        <v>2203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2204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2150</v>
      </c>
      <c r="D123" s="315"/>
      <c r="E123" s="315"/>
      <c r="F123" s="315" t="s">
        <v>2151</v>
      </c>
      <c r="G123" s="316"/>
      <c r="H123" s="315" t="s">
        <v>54</v>
      </c>
      <c r="I123" s="315" t="s">
        <v>57</v>
      </c>
      <c r="J123" s="315" t="s">
        <v>2152</v>
      </c>
      <c r="K123" s="344"/>
    </row>
    <row r="124" s="1" customFormat="1" ht="17.25" customHeight="1">
      <c r="B124" s="343"/>
      <c r="C124" s="317" t="s">
        <v>2153</v>
      </c>
      <c r="D124" s="317"/>
      <c r="E124" s="317"/>
      <c r="F124" s="318" t="s">
        <v>2154</v>
      </c>
      <c r="G124" s="319"/>
      <c r="H124" s="317"/>
      <c r="I124" s="317"/>
      <c r="J124" s="317" t="s">
        <v>2155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2159</v>
      </c>
      <c r="D126" s="322"/>
      <c r="E126" s="322"/>
      <c r="F126" s="323" t="s">
        <v>2156</v>
      </c>
      <c r="G126" s="300"/>
      <c r="H126" s="300" t="s">
        <v>2196</v>
      </c>
      <c r="I126" s="300" t="s">
        <v>2158</v>
      </c>
      <c r="J126" s="300">
        <v>120</v>
      </c>
      <c r="K126" s="348"/>
    </row>
    <row r="127" s="1" customFormat="1" ht="15" customHeight="1">
      <c r="B127" s="345"/>
      <c r="C127" s="300" t="s">
        <v>2205</v>
      </c>
      <c r="D127" s="300"/>
      <c r="E127" s="300"/>
      <c r="F127" s="323" t="s">
        <v>2156</v>
      </c>
      <c r="G127" s="300"/>
      <c r="H127" s="300" t="s">
        <v>2206</v>
      </c>
      <c r="I127" s="300" t="s">
        <v>2158</v>
      </c>
      <c r="J127" s="300" t="s">
        <v>2207</v>
      </c>
      <c r="K127" s="348"/>
    </row>
    <row r="128" s="1" customFormat="1" ht="15" customHeight="1">
      <c r="B128" s="345"/>
      <c r="C128" s="300" t="s">
        <v>85</v>
      </c>
      <c r="D128" s="300"/>
      <c r="E128" s="300"/>
      <c r="F128" s="323" t="s">
        <v>2156</v>
      </c>
      <c r="G128" s="300"/>
      <c r="H128" s="300" t="s">
        <v>2208</v>
      </c>
      <c r="I128" s="300" t="s">
        <v>2158</v>
      </c>
      <c r="J128" s="300" t="s">
        <v>2207</v>
      </c>
      <c r="K128" s="348"/>
    </row>
    <row r="129" s="1" customFormat="1" ht="15" customHeight="1">
      <c r="B129" s="345"/>
      <c r="C129" s="300" t="s">
        <v>2167</v>
      </c>
      <c r="D129" s="300"/>
      <c r="E129" s="300"/>
      <c r="F129" s="323" t="s">
        <v>2162</v>
      </c>
      <c r="G129" s="300"/>
      <c r="H129" s="300" t="s">
        <v>2168</v>
      </c>
      <c r="I129" s="300" t="s">
        <v>2158</v>
      </c>
      <c r="J129" s="300">
        <v>15</v>
      </c>
      <c r="K129" s="348"/>
    </row>
    <row r="130" s="1" customFormat="1" ht="15" customHeight="1">
      <c r="B130" s="345"/>
      <c r="C130" s="326" t="s">
        <v>2169</v>
      </c>
      <c r="D130" s="326"/>
      <c r="E130" s="326"/>
      <c r="F130" s="327" t="s">
        <v>2162</v>
      </c>
      <c r="G130" s="326"/>
      <c r="H130" s="326" t="s">
        <v>2170</v>
      </c>
      <c r="I130" s="326" t="s">
        <v>2158</v>
      </c>
      <c r="J130" s="326">
        <v>15</v>
      </c>
      <c r="K130" s="348"/>
    </row>
    <row r="131" s="1" customFormat="1" ht="15" customHeight="1">
      <c r="B131" s="345"/>
      <c r="C131" s="326" t="s">
        <v>2171</v>
      </c>
      <c r="D131" s="326"/>
      <c r="E131" s="326"/>
      <c r="F131" s="327" t="s">
        <v>2162</v>
      </c>
      <c r="G131" s="326"/>
      <c r="H131" s="326" t="s">
        <v>2172</v>
      </c>
      <c r="I131" s="326" t="s">
        <v>2158</v>
      </c>
      <c r="J131" s="326">
        <v>20</v>
      </c>
      <c r="K131" s="348"/>
    </row>
    <row r="132" s="1" customFormat="1" ht="15" customHeight="1">
      <c r="B132" s="345"/>
      <c r="C132" s="326" t="s">
        <v>2173</v>
      </c>
      <c r="D132" s="326"/>
      <c r="E132" s="326"/>
      <c r="F132" s="327" t="s">
        <v>2162</v>
      </c>
      <c r="G132" s="326"/>
      <c r="H132" s="326" t="s">
        <v>2174</v>
      </c>
      <c r="I132" s="326" t="s">
        <v>2158</v>
      </c>
      <c r="J132" s="326">
        <v>20</v>
      </c>
      <c r="K132" s="348"/>
    </row>
    <row r="133" s="1" customFormat="1" ht="15" customHeight="1">
      <c r="B133" s="345"/>
      <c r="C133" s="300" t="s">
        <v>2161</v>
      </c>
      <c r="D133" s="300"/>
      <c r="E133" s="300"/>
      <c r="F133" s="323" t="s">
        <v>2162</v>
      </c>
      <c r="G133" s="300"/>
      <c r="H133" s="300" t="s">
        <v>2196</v>
      </c>
      <c r="I133" s="300" t="s">
        <v>2158</v>
      </c>
      <c r="J133" s="300">
        <v>50</v>
      </c>
      <c r="K133" s="348"/>
    </row>
    <row r="134" s="1" customFormat="1" ht="15" customHeight="1">
      <c r="B134" s="345"/>
      <c r="C134" s="300" t="s">
        <v>2175</v>
      </c>
      <c r="D134" s="300"/>
      <c r="E134" s="300"/>
      <c r="F134" s="323" t="s">
        <v>2162</v>
      </c>
      <c r="G134" s="300"/>
      <c r="H134" s="300" t="s">
        <v>2196</v>
      </c>
      <c r="I134" s="300" t="s">
        <v>2158</v>
      </c>
      <c r="J134" s="300">
        <v>50</v>
      </c>
      <c r="K134" s="348"/>
    </row>
    <row r="135" s="1" customFormat="1" ht="15" customHeight="1">
      <c r="B135" s="345"/>
      <c r="C135" s="300" t="s">
        <v>2181</v>
      </c>
      <c r="D135" s="300"/>
      <c r="E135" s="300"/>
      <c r="F135" s="323" t="s">
        <v>2162</v>
      </c>
      <c r="G135" s="300"/>
      <c r="H135" s="300" t="s">
        <v>2196</v>
      </c>
      <c r="I135" s="300" t="s">
        <v>2158</v>
      </c>
      <c r="J135" s="300">
        <v>50</v>
      </c>
      <c r="K135" s="348"/>
    </row>
    <row r="136" s="1" customFormat="1" ht="15" customHeight="1">
      <c r="B136" s="345"/>
      <c r="C136" s="300" t="s">
        <v>2183</v>
      </c>
      <c r="D136" s="300"/>
      <c r="E136" s="300"/>
      <c r="F136" s="323" t="s">
        <v>2162</v>
      </c>
      <c r="G136" s="300"/>
      <c r="H136" s="300" t="s">
        <v>2196</v>
      </c>
      <c r="I136" s="300" t="s">
        <v>2158</v>
      </c>
      <c r="J136" s="300">
        <v>50</v>
      </c>
      <c r="K136" s="348"/>
    </row>
    <row r="137" s="1" customFormat="1" ht="15" customHeight="1">
      <c r="B137" s="345"/>
      <c r="C137" s="300" t="s">
        <v>2184</v>
      </c>
      <c r="D137" s="300"/>
      <c r="E137" s="300"/>
      <c r="F137" s="323" t="s">
        <v>2162</v>
      </c>
      <c r="G137" s="300"/>
      <c r="H137" s="300" t="s">
        <v>2209</v>
      </c>
      <c r="I137" s="300" t="s">
        <v>2158</v>
      </c>
      <c r="J137" s="300">
        <v>255</v>
      </c>
      <c r="K137" s="348"/>
    </row>
    <row r="138" s="1" customFormat="1" ht="15" customHeight="1">
      <c r="B138" s="345"/>
      <c r="C138" s="300" t="s">
        <v>2186</v>
      </c>
      <c r="D138" s="300"/>
      <c r="E138" s="300"/>
      <c r="F138" s="323" t="s">
        <v>2156</v>
      </c>
      <c r="G138" s="300"/>
      <c r="H138" s="300" t="s">
        <v>2210</v>
      </c>
      <c r="I138" s="300" t="s">
        <v>2188</v>
      </c>
      <c r="J138" s="300"/>
      <c r="K138" s="348"/>
    </row>
    <row r="139" s="1" customFormat="1" ht="15" customHeight="1">
      <c r="B139" s="345"/>
      <c r="C139" s="300" t="s">
        <v>2189</v>
      </c>
      <c r="D139" s="300"/>
      <c r="E139" s="300"/>
      <c r="F139" s="323" t="s">
        <v>2156</v>
      </c>
      <c r="G139" s="300"/>
      <c r="H139" s="300" t="s">
        <v>2211</v>
      </c>
      <c r="I139" s="300" t="s">
        <v>2191</v>
      </c>
      <c r="J139" s="300"/>
      <c r="K139" s="348"/>
    </row>
    <row r="140" s="1" customFormat="1" ht="15" customHeight="1">
      <c r="B140" s="345"/>
      <c r="C140" s="300" t="s">
        <v>2192</v>
      </c>
      <c r="D140" s="300"/>
      <c r="E140" s="300"/>
      <c r="F140" s="323" t="s">
        <v>2156</v>
      </c>
      <c r="G140" s="300"/>
      <c r="H140" s="300" t="s">
        <v>2192</v>
      </c>
      <c r="I140" s="300" t="s">
        <v>2191</v>
      </c>
      <c r="J140" s="300"/>
      <c r="K140" s="348"/>
    </row>
    <row r="141" s="1" customFormat="1" ht="15" customHeight="1">
      <c r="B141" s="345"/>
      <c r="C141" s="300" t="s">
        <v>38</v>
      </c>
      <c r="D141" s="300"/>
      <c r="E141" s="300"/>
      <c r="F141" s="323" t="s">
        <v>2156</v>
      </c>
      <c r="G141" s="300"/>
      <c r="H141" s="300" t="s">
        <v>2212</v>
      </c>
      <c r="I141" s="300" t="s">
        <v>2191</v>
      </c>
      <c r="J141" s="300"/>
      <c r="K141" s="348"/>
    </row>
    <row r="142" s="1" customFormat="1" ht="15" customHeight="1">
      <c r="B142" s="345"/>
      <c r="C142" s="300" t="s">
        <v>2213</v>
      </c>
      <c r="D142" s="300"/>
      <c r="E142" s="300"/>
      <c r="F142" s="323" t="s">
        <v>2156</v>
      </c>
      <c r="G142" s="300"/>
      <c r="H142" s="300" t="s">
        <v>2214</v>
      </c>
      <c r="I142" s="300" t="s">
        <v>2191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2215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2150</v>
      </c>
      <c r="D148" s="315"/>
      <c r="E148" s="315"/>
      <c r="F148" s="315" t="s">
        <v>2151</v>
      </c>
      <c r="G148" s="316"/>
      <c r="H148" s="315" t="s">
        <v>54</v>
      </c>
      <c r="I148" s="315" t="s">
        <v>57</v>
      </c>
      <c r="J148" s="315" t="s">
        <v>2152</v>
      </c>
      <c r="K148" s="314"/>
    </row>
    <row r="149" s="1" customFormat="1" ht="17.25" customHeight="1">
      <c r="B149" s="312"/>
      <c r="C149" s="317" t="s">
        <v>2153</v>
      </c>
      <c r="D149" s="317"/>
      <c r="E149" s="317"/>
      <c r="F149" s="318" t="s">
        <v>2154</v>
      </c>
      <c r="G149" s="319"/>
      <c r="H149" s="317"/>
      <c r="I149" s="317"/>
      <c r="J149" s="317" t="s">
        <v>2155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2159</v>
      </c>
      <c r="D151" s="300"/>
      <c r="E151" s="300"/>
      <c r="F151" s="353" t="s">
        <v>2156</v>
      </c>
      <c r="G151" s="300"/>
      <c r="H151" s="352" t="s">
        <v>2196</v>
      </c>
      <c r="I151" s="352" t="s">
        <v>2158</v>
      </c>
      <c r="J151" s="352">
        <v>120</v>
      </c>
      <c r="K151" s="348"/>
    </row>
    <row r="152" s="1" customFormat="1" ht="15" customHeight="1">
      <c r="B152" s="325"/>
      <c r="C152" s="352" t="s">
        <v>2205</v>
      </c>
      <c r="D152" s="300"/>
      <c r="E152" s="300"/>
      <c r="F152" s="353" t="s">
        <v>2156</v>
      </c>
      <c r="G152" s="300"/>
      <c r="H152" s="352" t="s">
        <v>2216</v>
      </c>
      <c r="I152" s="352" t="s">
        <v>2158</v>
      </c>
      <c r="J152" s="352" t="s">
        <v>2207</v>
      </c>
      <c r="K152" s="348"/>
    </row>
    <row r="153" s="1" customFormat="1" ht="15" customHeight="1">
      <c r="B153" s="325"/>
      <c r="C153" s="352" t="s">
        <v>85</v>
      </c>
      <c r="D153" s="300"/>
      <c r="E153" s="300"/>
      <c r="F153" s="353" t="s">
        <v>2156</v>
      </c>
      <c r="G153" s="300"/>
      <c r="H153" s="352" t="s">
        <v>2217</v>
      </c>
      <c r="I153" s="352" t="s">
        <v>2158</v>
      </c>
      <c r="J153" s="352" t="s">
        <v>2207</v>
      </c>
      <c r="K153" s="348"/>
    </row>
    <row r="154" s="1" customFormat="1" ht="15" customHeight="1">
      <c r="B154" s="325"/>
      <c r="C154" s="352" t="s">
        <v>2161</v>
      </c>
      <c r="D154" s="300"/>
      <c r="E154" s="300"/>
      <c r="F154" s="353" t="s">
        <v>2162</v>
      </c>
      <c r="G154" s="300"/>
      <c r="H154" s="352" t="s">
        <v>2196</v>
      </c>
      <c r="I154" s="352" t="s">
        <v>2158</v>
      </c>
      <c r="J154" s="352">
        <v>50</v>
      </c>
      <c r="K154" s="348"/>
    </row>
    <row r="155" s="1" customFormat="1" ht="15" customHeight="1">
      <c r="B155" s="325"/>
      <c r="C155" s="352" t="s">
        <v>2164</v>
      </c>
      <c r="D155" s="300"/>
      <c r="E155" s="300"/>
      <c r="F155" s="353" t="s">
        <v>2156</v>
      </c>
      <c r="G155" s="300"/>
      <c r="H155" s="352" t="s">
        <v>2196</v>
      </c>
      <c r="I155" s="352" t="s">
        <v>2166</v>
      </c>
      <c r="J155" s="352"/>
      <c r="K155" s="348"/>
    </row>
    <row r="156" s="1" customFormat="1" ht="15" customHeight="1">
      <c r="B156" s="325"/>
      <c r="C156" s="352" t="s">
        <v>2175</v>
      </c>
      <c r="D156" s="300"/>
      <c r="E156" s="300"/>
      <c r="F156" s="353" t="s">
        <v>2162</v>
      </c>
      <c r="G156" s="300"/>
      <c r="H156" s="352" t="s">
        <v>2196</v>
      </c>
      <c r="I156" s="352" t="s">
        <v>2158</v>
      </c>
      <c r="J156" s="352">
        <v>50</v>
      </c>
      <c r="K156" s="348"/>
    </row>
    <row r="157" s="1" customFormat="1" ht="15" customHeight="1">
      <c r="B157" s="325"/>
      <c r="C157" s="352" t="s">
        <v>2183</v>
      </c>
      <c r="D157" s="300"/>
      <c r="E157" s="300"/>
      <c r="F157" s="353" t="s">
        <v>2162</v>
      </c>
      <c r="G157" s="300"/>
      <c r="H157" s="352" t="s">
        <v>2196</v>
      </c>
      <c r="I157" s="352" t="s">
        <v>2158</v>
      </c>
      <c r="J157" s="352">
        <v>50</v>
      </c>
      <c r="K157" s="348"/>
    </row>
    <row r="158" s="1" customFormat="1" ht="15" customHeight="1">
      <c r="B158" s="325"/>
      <c r="C158" s="352" t="s">
        <v>2181</v>
      </c>
      <c r="D158" s="300"/>
      <c r="E158" s="300"/>
      <c r="F158" s="353" t="s">
        <v>2162</v>
      </c>
      <c r="G158" s="300"/>
      <c r="H158" s="352" t="s">
        <v>2196</v>
      </c>
      <c r="I158" s="352" t="s">
        <v>2158</v>
      </c>
      <c r="J158" s="352">
        <v>50</v>
      </c>
      <c r="K158" s="348"/>
    </row>
    <row r="159" s="1" customFormat="1" ht="15" customHeight="1">
      <c r="B159" s="325"/>
      <c r="C159" s="352" t="s">
        <v>116</v>
      </c>
      <c r="D159" s="300"/>
      <c r="E159" s="300"/>
      <c r="F159" s="353" t="s">
        <v>2156</v>
      </c>
      <c r="G159" s="300"/>
      <c r="H159" s="352" t="s">
        <v>2218</v>
      </c>
      <c r="I159" s="352" t="s">
        <v>2158</v>
      </c>
      <c r="J159" s="352" t="s">
        <v>2219</v>
      </c>
      <c r="K159" s="348"/>
    </row>
    <row r="160" s="1" customFormat="1" ht="15" customHeight="1">
      <c r="B160" s="325"/>
      <c r="C160" s="352" t="s">
        <v>2220</v>
      </c>
      <c r="D160" s="300"/>
      <c r="E160" s="300"/>
      <c r="F160" s="353" t="s">
        <v>2156</v>
      </c>
      <c r="G160" s="300"/>
      <c r="H160" s="352" t="s">
        <v>2221</v>
      </c>
      <c r="I160" s="352" t="s">
        <v>2191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2222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2150</v>
      </c>
      <c r="D166" s="315"/>
      <c r="E166" s="315"/>
      <c r="F166" s="315" t="s">
        <v>2151</v>
      </c>
      <c r="G166" s="357"/>
      <c r="H166" s="358" t="s">
        <v>54</v>
      </c>
      <c r="I166" s="358" t="s">
        <v>57</v>
      </c>
      <c r="J166" s="315" t="s">
        <v>2152</v>
      </c>
      <c r="K166" s="292"/>
    </row>
    <row r="167" s="1" customFormat="1" ht="17.25" customHeight="1">
      <c r="B167" s="293"/>
      <c r="C167" s="317" t="s">
        <v>2153</v>
      </c>
      <c r="D167" s="317"/>
      <c r="E167" s="317"/>
      <c r="F167" s="318" t="s">
        <v>2154</v>
      </c>
      <c r="G167" s="359"/>
      <c r="H167" s="360"/>
      <c r="I167" s="360"/>
      <c r="J167" s="317" t="s">
        <v>2155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2159</v>
      </c>
      <c r="D169" s="300"/>
      <c r="E169" s="300"/>
      <c r="F169" s="323" t="s">
        <v>2156</v>
      </c>
      <c r="G169" s="300"/>
      <c r="H169" s="300" t="s">
        <v>2196</v>
      </c>
      <c r="I169" s="300" t="s">
        <v>2158</v>
      </c>
      <c r="J169" s="300">
        <v>120</v>
      </c>
      <c r="K169" s="348"/>
    </row>
    <row r="170" s="1" customFormat="1" ht="15" customHeight="1">
      <c r="B170" s="325"/>
      <c r="C170" s="300" t="s">
        <v>2205</v>
      </c>
      <c r="D170" s="300"/>
      <c r="E170" s="300"/>
      <c r="F170" s="323" t="s">
        <v>2156</v>
      </c>
      <c r="G170" s="300"/>
      <c r="H170" s="300" t="s">
        <v>2206</v>
      </c>
      <c r="I170" s="300" t="s">
        <v>2158</v>
      </c>
      <c r="J170" s="300" t="s">
        <v>2207</v>
      </c>
      <c r="K170" s="348"/>
    </row>
    <row r="171" s="1" customFormat="1" ht="15" customHeight="1">
      <c r="B171" s="325"/>
      <c r="C171" s="300" t="s">
        <v>85</v>
      </c>
      <c r="D171" s="300"/>
      <c r="E171" s="300"/>
      <c r="F171" s="323" t="s">
        <v>2156</v>
      </c>
      <c r="G171" s="300"/>
      <c r="H171" s="300" t="s">
        <v>2223</v>
      </c>
      <c r="I171" s="300" t="s">
        <v>2158</v>
      </c>
      <c r="J171" s="300" t="s">
        <v>2207</v>
      </c>
      <c r="K171" s="348"/>
    </row>
    <row r="172" s="1" customFormat="1" ht="15" customHeight="1">
      <c r="B172" s="325"/>
      <c r="C172" s="300" t="s">
        <v>2161</v>
      </c>
      <c r="D172" s="300"/>
      <c r="E172" s="300"/>
      <c r="F172" s="323" t="s">
        <v>2162</v>
      </c>
      <c r="G172" s="300"/>
      <c r="H172" s="300" t="s">
        <v>2223</v>
      </c>
      <c r="I172" s="300" t="s">
        <v>2158</v>
      </c>
      <c r="J172" s="300">
        <v>50</v>
      </c>
      <c r="K172" s="348"/>
    </row>
    <row r="173" s="1" customFormat="1" ht="15" customHeight="1">
      <c r="B173" s="325"/>
      <c r="C173" s="300" t="s">
        <v>2164</v>
      </c>
      <c r="D173" s="300"/>
      <c r="E173" s="300"/>
      <c r="F173" s="323" t="s">
        <v>2156</v>
      </c>
      <c r="G173" s="300"/>
      <c r="H173" s="300" t="s">
        <v>2223</v>
      </c>
      <c r="I173" s="300" t="s">
        <v>2166</v>
      </c>
      <c r="J173" s="300"/>
      <c r="K173" s="348"/>
    </row>
    <row r="174" s="1" customFormat="1" ht="15" customHeight="1">
      <c r="B174" s="325"/>
      <c r="C174" s="300" t="s">
        <v>2175</v>
      </c>
      <c r="D174" s="300"/>
      <c r="E174" s="300"/>
      <c r="F174" s="323" t="s">
        <v>2162</v>
      </c>
      <c r="G174" s="300"/>
      <c r="H174" s="300" t="s">
        <v>2223</v>
      </c>
      <c r="I174" s="300" t="s">
        <v>2158</v>
      </c>
      <c r="J174" s="300">
        <v>50</v>
      </c>
      <c r="K174" s="348"/>
    </row>
    <row r="175" s="1" customFormat="1" ht="15" customHeight="1">
      <c r="B175" s="325"/>
      <c r="C175" s="300" t="s">
        <v>2183</v>
      </c>
      <c r="D175" s="300"/>
      <c r="E175" s="300"/>
      <c r="F175" s="323" t="s">
        <v>2162</v>
      </c>
      <c r="G175" s="300"/>
      <c r="H175" s="300" t="s">
        <v>2223</v>
      </c>
      <c r="I175" s="300" t="s">
        <v>2158</v>
      </c>
      <c r="J175" s="300">
        <v>50</v>
      </c>
      <c r="K175" s="348"/>
    </row>
    <row r="176" s="1" customFormat="1" ht="15" customHeight="1">
      <c r="B176" s="325"/>
      <c r="C176" s="300" t="s">
        <v>2181</v>
      </c>
      <c r="D176" s="300"/>
      <c r="E176" s="300"/>
      <c r="F176" s="323" t="s">
        <v>2162</v>
      </c>
      <c r="G176" s="300"/>
      <c r="H176" s="300" t="s">
        <v>2223</v>
      </c>
      <c r="I176" s="300" t="s">
        <v>2158</v>
      </c>
      <c r="J176" s="300">
        <v>50</v>
      </c>
      <c r="K176" s="348"/>
    </row>
    <row r="177" s="1" customFormat="1" ht="15" customHeight="1">
      <c r="B177" s="325"/>
      <c r="C177" s="300" t="s">
        <v>125</v>
      </c>
      <c r="D177" s="300"/>
      <c r="E177" s="300"/>
      <c r="F177" s="323" t="s">
        <v>2156</v>
      </c>
      <c r="G177" s="300"/>
      <c r="H177" s="300" t="s">
        <v>2224</v>
      </c>
      <c r="I177" s="300" t="s">
        <v>2225</v>
      </c>
      <c r="J177" s="300"/>
      <c r="K177" s="348"/>
    </row>
    <row r="178" s="1" customFormat="1" ht="15" customHeight="1">
      <c r="B178" s="325"/>
      <c r="C178" s="300" t="s">
        <v>57</v>
      </c>
      <c r="D178" s="300"/>
      <c r="E178" s="300"/>
      <c r="F178" s="323" t="s">
        <v>2156</v>
      </c>
      <c r="G178" s="300"/>
      <c r="H178" s="300" t="s">
        <v>2226</v>
      </c>
      <c r="I178" s="300" t="s">
        <v>2227</v>
      </c>
      <c r="J178" s="300">
        <v>1</v>
      </c>
      <c r="K178" s="348"/>
    </row>
    <row r="179" s="1" customFormat="1" ht="15" customHeight="1">
      <c r="B179" s="325"/>
      <c r="C179" s="300" t="s">
        <v>53</v>
      </c>
      <c r="D179" s="300"/>
      <c r="E179" s="300"/>
      <c r="F179" s="323" t="s">
        <v>2156</v>
      </c>
      <c r="G179" s="300"/>
      <c r="H179" s="300" t="s">
        <v>2228</v>
      </c>
      <c r="I179" s="300" t="s">
        <v>2158</v>
      </c>
      <c r="J179" s="300">
        <v>20</v>
      </c>
      <c r="K179" s="348"/>
    </row>
    <row r="180" s="1" customFormat="1" ht="15" customHeight="1">
      <c r="B180" s="325"/>
      <c r="C180" s="300" t="s">
        <v>54</v>
      </c>
      <c r="D180" s="300"/>
      <c r="E180" s="300"/>
      <c r="F180" s="323" t="s">
        <v>2156</v>
      </c>
      <c r="G180" s="300"/>
      <c r="H180" s="300" t="s">
        <v>2229</v>
      </c>
      <c r="I180" s="300" t="s">
        <v>2158</v>
      </c>
      <c r="J180" s="300">
        <v>255</v>
      </c>
      <c r="K180" s="348"/>
    </row>
    <row r="181" s="1" customFormat="1" ht="15" customHeight="1">
      <c r="B181" s="325"/>
      <c r="C181" s="300" t="s">
        <v>126</v>
      </c>
      <c r="D181" s="300"/>
      <c r="E181" s="300"/>
      <c r="F181" s="323" t="s">
        <v>2156</v>
      </c>
      <c r="G181" s="300"/>
      <c r="H181" s="300" t="s">
        <v>2120</v>
      </c>
      <c r="I181" s="300" t="s">
        <v>2158</v>
      </c>
      <c r="J181" s="300">
        <v>10</v>
      </c>
      <c r="K181" s="348"/>
    </row>
    <row r="182" s="1" customFormat="1" ht="15" customHeight="1">
      <c r="B182" s="325"/>
      <c r="C182" s="300" t="s">
        <v>127</v>
      </c>
      <c r="D182" s="300"/>
      <c r="E182" s="300"/>
      <c r="F182" s="323" t="s">
        <v>2156</v>
      </c>
      <c r="G182" s="300"/>
      <c r="H182" s="300" t="s">
        <v>2230</v>
      </c>
      <c r="I182" s="300" t="s">
        <v>2191</v>
      </c>
      <c r="J182" s="300"/>
      <c r="K182" s="348"/>
    </row>
    <row r="183" s="1" customFormat="1" ht="15" customHeight="1">
      <c r="B183" s="325"/>
      <c r="C183" s="300" t="s">
        <v>2231</v>
      </c>
      <c r="D183" s="300"/>
      <c r="E183" s="300"/>
      <c r="F183" s="323" t="s">
        <v>2156</v>
      </c>
      <c r="G183" s="300"/>
      <c r="H183" s="300" t="s">
        <v>2232</v>
      </c>
      <c r="I183" s="300" t="s">
        <v>2191</v>
      </c>
      <c r="J183" s="300"/>
      <c r="K183" s="348"/>
    </row>
    <row r="184" s="1" customFormat="1" ht="15" customHeight="1">
      <c r="B184" s="325"/>
      <c r="C184" s="300" t="s">
        <v>2220</v>
      </c>
      <c r="D184" s="300"/>
      <c r="E184" s="300"/>
      <c r="F184" s="323" t="s">
        <v>2156</v>
      </c>
      <c r="G184" s="300"/>
      <c r="H184" s="300" t="s">
        <v>2233</v>
      </c>
      <c r="I184" s="300" t="s">
        <v>2191</v>
      </c>
      <c r="J184" s="300"/>
      <c r="K184" s="348"/>
    </row>
    <row r="185" s="1" customFormat="1" ht="15" customHeight="1">
      <c r="B185" s="325"/>
      <c r="C185" s="300" t="s">
        <v>129</v>
      </c>
      <c r="D185" s="300"/>
      <c r="E185" s="300"/>
      <c r="F185" s="323" t="s">
        <v>2162</v>
      </c>
      <c r="G185" s="300"/>
      <c r="H185" s="300" t="s">
        <v>2234</v>
      </c>
      <c r="I185" s="300" t="s">
        <v>2158</v>
      </c>
      <c r="J185" s="300">
        <v>50</v>
      </c>
      <c r="K185" s="348"/>
    </row>
    <row r="186" s="1" customFormat="1" ht="15" customHeight="1">
      <c r="B186" s="325"/>
      <c r="C186" s="300" t="s">
        <v>2235</v>
      </c>
      <c r="D186" s="300"/>
      <c r="E186" s="300"/>
      <c r="F186" s="323" t="s">
        <v>2162</v>
      </c>
      <c r="G186" s="300"/>
      <c r="H186" s="300" t="s">
        <v>2236</v>
      </c>
      <c r="I186" s="300" t="s">
        <v>2237</v>
      </c>
      <c r="J186" s="300"/>
      <c r="K186" s="348"/>
    </row>
    <row r="187" s="1" customFormat="1" ht="15" customHeight="1">
      <c r="B187" s="325"/>
      <c r="C187" s="300" t="s">
        <v>2238</v>
      </c>
      <c r="D187" s="300"/>
      <c r="E187" s="300"/>
      <c r="F187" s="323" t="s">
        <v>2162</v>
      </c>
      <c r="G187" s="300"/>
      <c r="H187" s="300" t="s">
        <v>2239</v>
      </c>
      <c r="I187" s="300" t="s">
        <v>2237</v>
      </c>
      <c r="J187" s="300"/>
      <c r="K187" s="348"/>
    </row>
    <row r="188" s="1" customFormat="1" ht="15" customHeight="1">
      <c r="B188" s="325"/>
      <c r="C188" s="300" t="s">
        <v>2240</v>
      </c>
      <c r="D188" s="300"/>
      <c r="E188" s="300"/>
      <c r="F188" s="323" t="s">
        <v>2162</v>
      </c>
      <c r="G188" s="300"/>
      <c r="H188" s="300" t="s">
        <v>2241</v>
      </c>
      <c r="I188" s="300" t="s">
        <v>2237</v>
      </c>
      <c r="J188" s="300"/>
      <c r="K188" s="348"/>
    </row>
    <row r="189" s="1" customFormat="1" ht="15" customHeight="1">
      <c r="B189" s="325"/>
      <c r="C189" s="361" t="s">
        <v>2242</v>
      </c>
      <c r="D189" s="300"/>
      <c r="E189" s="300"/>
      <c r="F189" s="323" t="s">
        <v>2162</v>
      </c>
      <c r="G189" s="300"/>
      <c r="H189" s="300" t="s">
        <v>2243</v>
      </c>
      <c r="I189" s="300" t="s">
        <v>2244</v>
      </c>
      <c r="J189" s="362" t="s">
        <v>2245</v>
      </c>
      <c r="K189" s="348"/>
    </row>
    <row r="190" s="1" customFormat="1" ht="15" customHeight="1">
      <c r="B190" s="325"/>
      <c r="C190" s="361" t="s">
        <v>42</v>
      </c>
      <c r="D190" s="300"/>
      <c r="E190" s="300"/>
      <c r="F190" s="323" t="s">
        <v>2156</v>
      </c>
      <c r="G190" s="300"/>
      <c r="H190" s="297" t="s">
        <v>2246</v>
      </c>
      <c r="I190" s="300" t="s">
        <v>2247</v>
      </c>
      <c r="J190" s="300"/>
      <c r="K190" s="348"/>
    </row>
    <row r="191" s="1" customFormat="1" ht="15" customHeight="1">
      <c r="B191" s="325"/>
      <c r="C191" s="361" t="s">
        <v>2248</v>
      </c>
      <c r="D191" s="300"/>
      <c r="E191" s="300"/>
      <c r="F191" s="323" t="s">
        <v>2156</v>
      </c>
      <c r="G191" s="300"/>
      <c r="H191" s="300" t="s">
        <v>2249</v>
      </c>
      <c r="I191" s="300" t="s">
        <v>2191</v>
      </c>
      <c r="J191" s="300"/>
      <c r="K191" s="348"/>
    </row>
    <row r="192" s="1" customFormat="1" ht="15" customHeight="1">
      <c r="B192" s="325"/>
      <c r="C192" s="361" t="s">
        <v>2250</v>
      </c>
      <c r="D192" s="300"/>
      <c r="E192" s="300"/>
      <c r="F192" s="323" t="s">
        <v>2156</v>
      </c>
      <c r="G192" s="300"/>
      <c r="H192" s="300" t="s">
        <v>2251</v>
      </c>
      <c r="I192" s="300" t="s">
        <v>2191</v>
      </c>
      <c r="J192" s="300"/>
      <c r="K192" s="348"/>
    </row>
    <row r="193" s="1" customFormat="1" ht="15" customHeight="1">
      <c r="B193" s="325"/>
      <c r="C193" s="361" t="s">
        <v>2252</v>
      </c>
      <c r="D193" s="300"/>
      <c r="E193" s="300"/>
      <c r="F193" s="323" t="s">
        <v>2162</v>
      </c>
      <c r="G193" s="300"/>
      <c r="H193" s="300" t="s">
        <v>2253</v>
      </c>
      <c r="I193" s="300" t="s">
        <v>2191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2254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2255</v>
      </c>
      <c r="D200" s="364"/>
      <c r="E200" s="364"/>
      <c r="F200" s="364" t="s">
        <v>2256</v>
      </c>
      <c r="G200" s="365"/>
      <c r="H200" s="364" t="s">
        <v>2257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2247</v>
      </c>
      <c r="D202" s="300"/>
      <c r="E202" s="300"/>
      <c r="F202" s="323" t="s">
        <v>43</v>
      </c>
      <c r="G202" s="300"/>
      <c r="H202" s="300" t="s">
        <v>2258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44</v>
      </c>
      <c r="G203" s="300"/>
      <c r="H203" s="300" t="s">
        <v>2259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47</v>
      </c>
      <c r="G204" s="300"/>
      <c r="H204" s="300" t="s">
        <v>2260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45</v>
      </c>
      <c r="G205" s="300"/>
      <c r="H205" s="300" t="s">
        <v>2261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46</v>
      </c>
      <c r="G206" s="300"/>
      <c r="H206" s="300" t="s">
        <v>2262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2203</v>
      </c>
      <c r="D208" s="300"/>
      <c r="E208" s="300"/>
      <c r="F208" s="323" t="s">
        <v>78</v>
      </c>
      <c r="G208" s="300"/>
      <c r="H208" s="300" t="s">
        <v>2263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2100</v>
      </c>
      <c r="G209" s="300"/>
      <c r="H209" s="300" t="s">
        <v>2101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2098</v>
      </c>
      <c r="G210" s="300"/>
      <c r="H210" s="300" t="s">
        <v>2264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2102</v>
      </c>
      <c r="G211" s="361"/>
      <c r="H211" s="352" t="s">
        <v>84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2103</v>
      </c>
      <c r="G212" s="361"/>
      <c r="H212" s="352" t="s">
        <v>2265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2227</v>
      </c>
      <c r="D214" s="300"/>
      <c r="E214" s="300"/>
      <c r="F214" s="323">
        <v>1</v>
      </c>
      <c r="G214" s="361"/>
      <c r="H214" s="352" t="s">
        <v>2266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2267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2268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2269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39"/>
      <c r="B9" s="45"/>
      <c r="C9" s="39"/>
      <c r="D9" s="39"/>
      <c r="E9" s="145" t="s">
        <v>112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114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20. 2. 2023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ROUND((SUM(BE90:BE144)),  2)</f>
        <v>0</v>
      </c>
      <c r="G35" s="39"/>
      <c r="H35" s="39"/>
      <c r="I35" s="159">
        <v>0.20999999999999999</v>
      </c>
      <c r="J35" s="158">
        <f>ROUND(((SUM(BE90:BE144))*I35),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ROUND((SUM(BF90:BF144)),  2)</f>
        <v>0</v>
      </c>
      <c r="G36" s="39"/>
      <c r="H36" s="39"/>
      <c r="I36" s="159">
        <v>0.14999999999999999</v>
      </c>
      <c r="J36" s="158">
        <f>ROUND(((SUM(BF90:BF144))*I36),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ROUND((SUM(BG90:BG144)),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ROUND((SUM(BH90:BH144)),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ROUND((SUM(BI90:BI144)),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č.p.7699 v areálu Nemocnice ve FM pro umístění školícího centra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000 -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20. 2. 2023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118</v>
      </c>
    </row>
    <row r="64" s="9" customFormat="1" ht="24.96" customHeight="1">
      <c r="A64" s="9"/>
      <c r="B64" s="176"/>
      <c r="C64" s="177"/>
      <c r="D64" s="178" t="s">
        <v>119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120</v>
      </c>
      <c r="E65" s="184"/>
      <c r="F65" s="184"/>
      <c r="G65" s="184"/>
      <c r="H65" s="184"/>
      <c r="I65" s="184"/>
      <c r="J65" s="185">
        <f>J92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121</v>
      </c>
      <c r="E66" s="184"/>
      <c r="F66" s="184"/>
      <c r="G66" s="184"/>
      <c r="H66" s="184"/>
      <c r="I66" s="184"/>
      <c r="J66" s="185">
        <f>J114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122</v>
      </c>
      <c r="E67" s="184"/>
      <c r="F67" s="184"/>
      <c r="G67" s="184"/>
      <c r="H67" s="184"/>
      <c r="I67" s="184"/>
      <c r="J67" s="185">
        <f>J127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123</v>
      </c>
      <c r="E68" s="184"/>
      <c r="F68" s="184"/>
      <c r="G68" s="184"/>
      <c r="H68" s="184"/>
      <c r="I68" s="184"/>
      <c r="J68" s="185">
        <f>J141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124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Stavební úpravy budovy č.p.7699 v areálu Nemocnice ve FM pro umístění školícího centra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111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112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113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000 -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20. 2. 2023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Nemocnice ve Frýdku-Místku, p.o.</v>
      </c>
      <c r="G86" s="41"/>
      <c r="H86" s="41"/>
      <c r="I86" s="33" t="s">
        <v>31</v>
      </c>
      <c r="J86" s="37" t="str">
        <f>E23</f>
        <v>Forsing projekt s.r.o.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Jindřich Jansa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125</v>
      </c>
      <c r="D89" s="190" t="s">
        <v>57</v>
      </c>
      <c r="E89" s="190" t="s">
        <v>53</v>
      </c>
      <c r="F89" s="190" t="s">
        <v>54</v>
      </c>
      <c r="G89" s="190" t="s">
        <v>126</v>
      </c>
      <c r="H89" s="190" t="s">
        <v>127</v>
      </c>
      <c r="I89" s="190" t="s">
        <v>128</v>
      </c>
      <c r="J89" s="190" t="s">
        <v>117</v>
      </c>
      <c r="K89" s="191" t="s">
        <v>129</v>
      </c>
      <c r="L89" s="192"/>
      <c r="M89" s="93" t="s">
        <v>19</v>
      </c>
      <c r="N89" s="94" t="s">
        <v>42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6"/>
      <c r="N90" s="194"/>
      <c r="O90" s="97"/>
      <c r="P90" s="195">
        <f>P91</f>
        <v>0</v>
      </c>
      <c r="Q90" s="97"/>
      <c r="R90" s="195">
        <f>R91</f>
        <v>0</v>
      </c>
      <c r="S90" s="97"/>
      <c r="T90" s="196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118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137</v>
      </c>
      <c r="F91" s="201" t="s">
        <v>138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P92+P114+P127+P141</f>
        <v>0</v>
      </c>
      <c r="Q91" s="206"/>
      <c r="R91" s="207">
        <f>R92+R114+R127+R141</f>
        <v>0</v>
      </c>
      <c r="S91" s="206"/>
      <c r="T91" s="208">
        <f>T92+T114+T127+T141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139</v>
      </c>
      <c r="AT91" s="210" t="s">
        <v>71</v>
      </c>
      <c r="AU91" s="210" t="s">
        <v>72</v>
      </c>
      <c r="AY91" s="209" t="s">
        <v>140</v>
      </c>
      <c r="BK91" s="211">
        <f>BK92+BK114+BK127+BK141</f>
        <v>0</v>
      </c>
    </row>
    <row r="92" s="12" customFormat="1" ht="22.8" customHeight="1">
      <c r="A92" s="12"/>
      <c r="B92" s="198"/>
      <c r="C92" s="199"/>
      <c r="D92" s="200" t="s">
        <v>71</v>
      </c>
      <c r="E92" s="212" t="s">
        <v>141</v>
      </c>
      <c r="F92" s="212" t="s">
        <v>142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SUM(P93:P113)</f>
        <v>0</v>
      </c>
      <c r="Q92" s="206"/>
      <c r="R92" s="207">
        <f>SUM(R93:R113)</f>
        <v>0</v>
      </c>
      <c r="S92" s="206"/>
      <c r="T92" s="208">
        <f>SUM(T93:T113)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139</v>
      </c>
      <c r="AT92" s="210" t="s">
        <v>71</v>
      </c>
      <c r="AU92" s="210" t="s">
        <v>79</v>
      </c>
      <c r="AY92" s="209" t="s">
        <v>140</v>
      </c>
      <c r="BK92" s="211">
        <f>SUM(BK93:BK113)</f>
        <v>0</v>
      </c>
    </row>
    <row r="93" s="2" customFormat="1" ht="16.5" customHeight="1">
      <c r="A93" s="39"/>
      <c r="B93" s="40"/>
      <c r="C93" s="214" t="s">
        <v>79</v>
      </c>
      <c r="D93" s="214" t="s">
        <v>143</v>
      </c>
      <c r="E93" s="215" t="s">
        <v>144</v>
      </c>
      <c r="F93" s="216" t="s">
        <v>145</v>
      </c>
      <c r="G93" s="217" t="s">
        <v>146</v>
      </c>
      <c r="H93" s="218">
        <v>1</v>
      </c>
      <c r="I93" s="219"/>
      <c r="J93" s="220">
        <f>ROUND(I93*H93,2)</f>
        <v>0</v>
      </c>
      <c r="K93" s="216" t="s">
        <v>147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148</v>
      </c>
      <c r="AT93" s="225" t="s">
        <v>143</v>
      </c>
      <c r="AU93" s="225" t="s">
        <v>81</v>
      </c>
      <c r="AY93" s="18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79</v>
      </c>
      <c r="BK93" s="226">
        <f>ROUND(I93*H93,2)</f>
        <v>0</v>
      </c>
      <c r="BL93" s="18" t="s">
        <v>148</v>
      </c>
      <c r="BM93" s="225" t="s">
        <v>149</v>
      </c>
    </row>
    <row r="94" s="2" customFormat="1">
      <c r="A94" s="39"/>
      <c r="B94" s="40"/>
      <c r="C94" s="41"/>
      <c r="D94" s="227" t="s">
        <v>150</v>
      </c>
      <c r="E94" s="41"/>
      <c r="F94" s="228" t="s">
        <v>145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150</v>
      </c>
      <c r="AU94" s="18" t="s">
        <v>81</v>
      </c>
    </row>
    <row r="95" s="2" customFormat="1">
      <c r="A95" s="39"/>
      <c r="B95" s="40"/>
      <c r="C95" s="41"/>
      <c r="D95" s="232" t="s">
        <v>151</v>
      </c>
      <c r="E95" s="41"/>
      <c r="F95" s="233" t="s">
        <v>152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151</v>
      </c>
      <c r="AU95" s="18" t="s">
        <v>81</v>
      </c>
    </row>
    <row r="96" s="13" customFormat="1">
      <c r="A96" s="13"/>
      <c r="B96" s="234"/>
      <c r="C96" s="235"/>
      <c r="D96" s="227" t="s">
        <v>153</v>
      </c>
      <c r="E96" s="236" t="s">
        <v>19</v>
      </c>
      <c r="F96" s="237" t="s">
        <v>154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153</v>
      </c>
      <c r="AU96" s="243" t="s">
        <v>81</v>
      </c>
      <c r="AV96" s="13" t="s">
        <v>79</v>
      </c>
      <c r="AW96" s="13" t="s">
        <v>33</v>
      </c>
      <c r="AX96" s="13" t="s">
        <v>72</v>
      </c>
      <c r="AY96" s="243" t="s">
        <v>140</v>
      </c>
    </row>
    <row r="97" s="14" customFormat="1">
      <c r="A97" s="14"/>
      <c r="B97" s="244"/>
      <c r="C97" s="245"/>
      <c r="D97" s="227" t="s">
        <v>153</v>
      </c>
      <c r="E97" s="246" t="s">
        <v>19</v>
      </c>
      <c r="F97" s="247" t="s">
        <v>79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153</v>
      </c>
      <c r="AU97" s="254" t="s">
        <v>81</v>
      </c>
      <c r="AV97" s="14" t="s">
        <v>81</v>
      </c>
      <c r="AW97" s="14" t="s">
        <v>33</v>
      </c>
      <c r="AX97" s="14" t="s">
        <v>72</v>
      </c>
      <c r="AY97" s="254" t="s">
        <v>140</v>
      </c>
    </row>
    <row r="98" s="15" customFormat="1">
      <c r="A98" s="15"/>
      <c r="B98" s="255"/>
      <c r="C98" s="256"/>
      <c r="D98" s="227" t="s">
        <v>153</v>
      </c>
      <c r="E98" s="257" t="s">
        <v>19</v>
      </c>
      <c r="F98" s="258" t="s">
        <v>155</v>
      </c>
      <c r="G98" s="256"/>
      <c r="H98" s="259">
        <v>1</v>
      </c>
      <c r="I98" s="260"/>
      <c r="J98" s="256"/>
      <c r="K98" s="256"/>
      <c r="L98" s="261"/>
      <c r="M98" s="262"/>
      <c r="N98" s="263"/>
      <c r="O98" s="263"/>
      <c r="P98" s="263"/>
      <c r="Q98" s="263"/>
      <c r="R98" s="263"/>
      <c r="S98" s="263"/>
      <c r="T98" s="26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5" t="s">
        <v>153</v>
      </c>
      <c r="AU98" s="265" t="s">
        <v>81</v>
      </c>
      <c r="AV98" s="15" t="s">
        <v>156</v>
      </c>
      <c r="AW98" s="15" t="s">
        <v>33</v>
      </c>
      <c r="AX98" s="15" t="s">
        <v>79</v>
      </c>
      <c r="AY98" s="265" t="s">
        <v>140</v>
      </c>
    </row>
    <row r="99" s="2" customFormat="1" ht="16.5" customHeight="1">
      <c r="A99" s="39"/>
      <c r="B99" s="40"/>
      <c r="C99" s="214" t="s">
        <v>81</v>
      </c>
      <c r="D99" s="214" t="s">
        <v>143</v>
      </c>
      <c r="E99" s="215" t="s">
        <v>157</v>
      </c>
      <c r="F99" s="216" t="s">
        <v>158</v>
      </c>
      <c r="G99" s="217" t="s">
        <v>146</v>
      </c>
      <c r="H99" s="218">
        <v>1</v>
      </c>
      <c r="I99" s="219"/>
      <c r="J99" s="220">
        <f>ROUND(I99*H99,2)</f>
        <v>0</v>
      </c>
      <c r="K99" s="216" t="s">
        <v>147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148</v>
      </c>
      <c r="AT99" s="225" t="s">
        <v>143</v>
      </c>
      <c r="AU99" s="225" t="s">
        <v>81</v>
      </c>
      <c r="AY99" s="18" t="s">
        <v>140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148</v>
      </c>
      <c r="BM99" s="225" t="s">
        <v>159</v>
      </c>
    </row>
    <row r="100" s="2" customFormat="1">
      <c r="A100" s="39"/>
      <c r="B100" s="40"/>
      <c r="C100" s="41"/>
      <c r="D100" s="227" t="s">
        <v>150</v>
      </c>
      <c r="E100" s="41"/>
      <c r="F100" s="228" t="s">
        <v>158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150</v>
      </c>
      <c r="AU100" s="18" t="s">
        <v>81</v>
      </c>
    </row>
    <row r="101" s="2" customFormat="1">
      <c r="A101" s="39"/>
      <c r="B101" s="40"/>
      <c r="C101" s="41"/>
      <c r="D101" s="232" t="s">
        <v>151</v>
      </c>
      <c r="E101" s="41"/>
      <c r="F101" s="233" t="s">
        <v>160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151</v>
      </c>
      <c r="AU101" s="18" t="s">
        <v>81</v>
      </c>
    </row>
    <row r="102" s="13" customFormat="1">
      <c r="A102" s="13"/>
      <c r="B102" s="234"/>
      <c r="C102" s="235"/>
      <c r="D102" s="227" t="s">
        <v>153</v>
      </c>
      <c r="E102" s="236" t="s">
        <v>19</v>
      </c>
      <c r="F102" s="237" t="s">
        <v>161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153</v>
      </c>
      <c r="AU102" s="243" t="s">
        <v>81</v>
      </c>
      <c r="AV102" s="13" t="s">
        <v>79</v>
      </c>
      <c r="AW102" s="13" t="s">
        <v>33</v>
      </c>
      <c r="AX102" s="13" t="s">
        <v>72</v>
      </c>
      <c r="AY102" s="243" t="s">
        <v>140</v>
      </c>
    </row>
    <row r="103" s="14" customFormat="1">
      <c r="A103" s="14"/>
      <c r="B103" s="244"/>
      <c r="C103" s="245"/>
      <c r="D103" s="227" t="s">
        <v>153</v>
      </c>
      <c r="E103" s="246" t="s">
        <v>19</v>
      </c>
      <c r="F103" s="247" t="s">
        <v>79</v>
      </c>
      <c r="G103" s="245"/>
      <c r="H103" s="248">
        <v>1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153</v>
      </c>
      <c r="AU103" s="254" t="s">
        <v>81</v>
      </c>
      <c r="AV103" s="14" t="s">
        <v>81</v>
      </c>
      <c r="AW103" s="14" t="s">
        <v>33</v>
      </c>
      <c r="AX103" s="14" t="s">
        <v>72</v>
      </c>
      <c r="AY103" s="254" t="s">
        <v>140</v>
      </c>
    </row>
    <row r="104" s="15" customFormat="1">
      <c r="A104" s="15"/>
      <c r="B104" s="255"/>
      <c r="C104" s="256"/>
      <c r="D104" s="227" t="s">
        <v>153</v>
      </c>
      <c r="E104" s="257" t="s">
        <v>19</v>
      </c>
      <c r="F104" s="258" t="s">
        <v>155</v>
      </c>
      <c r="G104" s="256"/>
      <c r="H104" s="259">
        <v>1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5" t="s">
        <v>153</v>
      </c>
      <c r="AU104" s="265" t="s">
        <v>81</v>
      </c>
      <c r="AV104" s="15" t="s">
        <v>156</v>
      </c>
      <c r="AW104" s="15" t="s">
        <v>33</v>
      </c>
      <c r="AX104" s="15" t="s">
        <v>79</v>
      </c>
      <c r="AY104" s="265" t="s">
        <v>140</v>
      </c>
    </row>
    <row r="105" s="2" customFormat="1" ht="16.5" customHeight="1">
      <c r="A105" s="39"/>
      <c r="B105" s="40"/>
      <c r="C105" s="214" t="s">
        <v>102</v>
      </c>
      <c r="D105" s="214" t="s">
        <v>143</v>
      </c>
      <c r="E105" s="215" t="s">
        <v>162</v>
      </c>
      <c r="F105" s="216" t="s">
        <v>163</v>
      </c>
      <c r="G105" s="217" t="s">
        <v>146</v>
      </c>
      <c r="H105" s="218">
        <v>1</v>
      </c>
      <c r="I105" s="219"/>
      <c r="J105" s="220">
        <f>ROUND(I105*H105,2)</f>
        <v>0</v>
      </c>
      <c r="K105" s="216" t="s">
        <v>147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148</v>
      </c>
      <c r="AT105" s="225" t="s">
        <v>143</v>
      </c>
      <c r="AU105" s="225" t="s">
        <v>81</v>
      </c>
      <c r="AY105" s="18" t="s">
        <v>140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148</v>
      </c>
      <c r="BM105" s="225" t="s">
        <v>164</v>
      </c>
    </row>
    <row r="106" s="2" customFormat="1">
      <c r="A106" s="39"/>
      <c r="B106" s="40"/>
      <c r="C106" s="41"/>
      <c r="D106" s="227" t="s">
        <v>150</v>
      </c>
      <c r="E106" s="41"/>
      <c r="F106" s="228" t="s">
        <v>163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150</v>
      </c>
      <c r="AU106" s="18" t="s">
        <v>81</v>
      </c>
    </row>
    <row r="107" s="2" customFormat="1">
      <c r="A107" s="39"/>
      <c r="B107" s="40"/>
      <c r="C107" s="41"/>
      <c r="D107" s="232" t="s">
        <v>151</v>
      </c>
      <c r="E107" s="41"/>
      <c r="F107" s="233" t="s">
        <v>165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151</v>
      </c>
      <c r="AU107" s="18" t="s">
        <v>81</v>
      </c>
    </row>
    <row r="108" s="13" customFormat="1">
      <c r="A108" s="13"/>
      <c r="B108" s="234"/>
      <c r="C108" s="235"/>
      <c r="D108" s="227" t="s">
        <v>153</v>
      </c>
      <c r="E108" s="236" t="s">
        <v>19</v>
      </c>
      <c r="F108" s="237" t="s">
        <v>166</v>
      </c>
      <c r="G108" s="235"/>
      <c r="H108" s="236" t="s">
        <v>19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153</v>
      </c>
      <c r="AU108" s="243" t="s">
        <v>81</v>
      </c>
      <c r="AV108" s="13" t="s">
        <v>79</v>
      </c>
      <c r="AW108" s="13" t="s">
        <v>33</v>
      </c>
      <c r="AX108" s="13" t="s">
        <v>72</v>
      </c>
      <c r="AY108" s="243" t="s">
        <v>140</v>
      </c>
    </row>
    <row r="109" s="14" customFormat="1">
      <c r="A109" s="14"/>
      <c r="B109" s="244"/>
      <c r="C109" s="245"/>
      <c r="D109" s="227" t="s">
        <v>153</v>
      </c>
      <c r="E109" s="246" t="s">
        <v>19</v>
      </c>
      <c r="F109" s="247" t="s">
        <v>79</v>
      </c>
      <c r="G109" s="245"/>
      <c r="H109" s="248">
        <v>1</v>
      </c>
      <c r="I109" s="249"/>
      <c r="J109" s="245"/>
      <c r="K109" s="245"/>
      <c r="L109" s="250"/>
      <c r="M109" s="251"/>
      <c r="N109" s="252"/>
      <c r="O109" s="252"/>
      <c r="P109" s="252"/>
      <c r="Q109" s="252"/>
      <c r="R109" s="252"/>
      <c r="S109" s="252"/>
      <c r="T109" s="25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4" t="s">
        <v>153</v>
      </c>
      <c r="AU109" s="254" t="s">
        <v>81</v>
      </c>
      <c r="AV109" s="14" t="s">
        <v>81</v>
      </c>
      <c r="AW109" s="14" t="s">
        <v>33</v>
      </c>
      <c r="AX109" s="14" t="s">
        <v>72</v>
      </c>
      <c r="AY109" s="254" t="s">
        <v>140</v>
      </c>
    </row>
    <row r="110" s="15" customFormat="1">
      <c r="A110" s="15"/>
      <c r="B110" s="255"/>
      <c r="C110" s="256"/>
      <c r="D110" s="227" t="s">
        <v>153</v>
      </c>
      <c r="E110" s="257" t="s">
        <v>19</v>
      </c>
      <c r="F110" s="258" t="s">
        <v>155</v>
      </c>
      <c r="G110" s="256"/>
      <c r="H110" s="259">
        <v>1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153</v>
      </c>
      <c r="AU110" s="265" t="s">
        <v>81</v>
      </c>
      <c r="AV110" s="15" t="s">
        <v>156</v>
      </c>
      <c r="AW110" s="15" t="s">
        <v>33</v>
      </c>
      <c r="AX110" s="15" t="s">
        <v>79</v>
      </c>
      <c r="AY110" s="265" t="s">
        <v>140</v>
      </c>
    </row>
    <row r="111" s="2" customFormat="1" ht="16.5" customHeight="1">
      <c r="A111" s="39"/>
      <c r="B111" s="40"/>
      <c r="C111" s="214" t="s">
        <v>156</v>
      </c>
      <c r="D111" s="214" t="s">
        <v>143</v>
      </c>
      <c r="E111" s="215" t="s">
        <v>167</v>
      </c>
      <c r="F111" s="216" t="s">
        <v>168</v>
      </c>
      <c r="G111" s="217" t="s">
        <v>146</v>
      </c>
      <c r="H111" s="218">
        <v>1</v>
      </c>
      <c r="I111" s="219"/>
      <c r="J111" s="220">
        <f>ROUND(I111*H111,2)</f>
        <v>0</v>
      </c>
      <c r="K111" s="216" t="s">
        <v>147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148</v>
      </c>
      <c r="AT111" s="225" t="s">
        <v>143</v>
      </c>
      <c r="AU111" s="225" t="s">
        <v>81</v>
      </c>
      <c r="AY111" s="18" t="s">
        <v>140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79</v>
      </c>
      <c r="BK111" s="226">
        <f>ROUND(I111*H111,2)</f>
        <v>0</v>
      </c>
      <c r="BL111" s="18" t="s">
        <v>148</v>
      </c>
      <c r="BM111" s="225" t="s">
        <v>169</v>
      </c>
    </row>
    <row r="112" s="2" customFormat="1">
      <c r="A112" s="39"/>
      <c r="B112" s="40"/>
      <c r="C112" s="41"/>
      <c r="D112" s="227" t="s">
        <v>150</v>
      </c>
      <c r="E112" s="41"/>
      <c r="F112" s="228" t="s">
        <v>168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150</v>
      </c>
      <c r="AU112" s="18" t="s">
        <v>81</v>
      </c>
    </row>
    <row r="113" s="2" customFormat="1">
      <c r="A113" s="39"/>
      <c r="B113" s="40"/>
      <c r="C113" s="41"/>
      <c r="D113" s="232" t="s">
        <v>151</v>
      </c>
      <c r="E113" s="41"/>
      <c r="F113" s="233" t="s">
        <v>170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151</v>
      </c>
      <c r="AU113" s="18" t="s">
        <v>81</v>
      </c>
    </row>
    <row r="114" s="12" customFormat="1" ht="22.8" customHeight="1">
      <c r="A114" s="12"/>
      <c r="B114" s="198"/>
      <c r="C114" s="199"/>
      <c r="D114" s="200" t="s">
        <v>71</v>
      </c>
      <c r="E114" s="212" t="s">
        <v>171</v>
      </c>
      <c r="F114" s="212" t="s">
        <v>172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SUM(P115:P126)</f>
        <v>0</v>
      </c>
      <c r="Q114" s="206"/>
      <c r="R114" s="207">
        <f>SUM(R115:R126)</f>
        <v>0</v>
      </c>
      <c r="S114" s="206"/>
      <c r="T114" s="208">
        <f>SUM(T115:T126)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139</v>
      </c>
      <c r="AT114" s="210" t="s">
        <v>71</v>
      </c>
      <c r="AU114" s="210" t="s">
        <v>79</v>
      </c>
      <c r="AY114" s="209" t="s">
        <v>140</v>
      </c>
      <c r="BK114" s="211">
        <f>SUM(BK115:BK126)</f>
        <v>0</v>
      </c>
    </row>
    <row r="115" s="2" customFormat="1" ht="16.5" customHeight="1">
      <c r="A115" s="39"/>
      <c r="B115" s="40"/>
      <c r="C115" s="214" t="s">
        <v>139</v>
      </c>
      <c r="D115" s="214" t="s">
        <v>143</v>
      </c>
      <c r="E115" s="215" t="s">
        <v>173</v>
      </c>
      <c r="F115" s="216" t="s">
        <v>172</v>
      </c>
      <c r="G115" s="217" t="s">
        <v>146</v>
      </c>
      <c r="H115" s="218">
        <v>1</v>
      </c>
      <c r="I115" s="219"/>
      <c r="J115" s="220">
        <f>ROUND(I115*H115,2)</f>
        <v>0</v>
      </c>
      <c r="K115" s="216" t="s">
        <v>147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148</v>
      </c>
      <c r="AT115" s="225" t="s">
        <v>143</v>
      </c>
      <c r="AU115" s="225" t="s">
        <v>81</v>
      </c>
      <c r="AY115" s="18" t="s">
        <v>140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148</v>
      </c>
      <c r="BM115" s="225" t="s">
        <v>174</v>
      </c>
    </row>
    <row r="116" s="2" customFormat="1">
      <c r="A116" s="39"/>
      <c r="B116" s="40"/>
      <c r="C116" s="41"/>
      <c r="D116" s="227" t="s">
        <v>150</v>
      </c>
      <c r="E116" s="41"/>
      <c r="F116" s="228" t="s">
        <v>172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150</v>
      </c>
      <c r="AU116" s="18" t="s">
        <v>81</v>
      </c>
    </row>
    <row r="117" s="2" customFormat="1">
      <c r="A117" s="39"/>
      <c r="B117" s="40"/>
      <c r="C117" s="41"/>
      <c r="D117" s="232" t="s">
        <v>151</v>
      </c>
      <c r="E117" s="41"/>
      <c r="F117" s="233" t="s">
        <v>175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151</v>
      </c>
      <c r="AU117" s="18" t="s">
        <v>81</v>
      </c>
    </row>
    <row r="118" s="13" customFormat="1">
      <c r="A118" s="13"/>
      <c r="B118" s="234"/>
      <c r="C118" s="235"/>
      <c r="D118" s="227" t="s">
        <v>153</v>
      </c>
      <c r="E118" s="236" t="s">
        <v>19</v>
      </c>
      <c r="F118" s="237" t="s">
        <v>176</v>
      </c>
      <c r="G118" s="235"/>
      <c r="H118" s="236" t="s">
        <v>19</v>
      </c>
      <c r="I118" s="238"/>
      <c r="J118" s="235"/>
      <c r="K118" s="235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153</v>
      </c>
      <c r="AU118" s="243" t="s">
        <v>81</v>
      </c>
      <c r="AV118" s="13" t="s">
        <v>79</v>
      </c>
      <c r="AW118" s="13" t="s">
        <v>33</v>
      </c>
      <c r="AX118" s="13" t="s">
        <v>72</v>
      </c>
      <c r="AY118" s="243" t="s">
        <v>140</v>
      </c>
    </row>
    <row r="119" s="14" customFormat="1">
      <c r="A119" s="14"/>
      <c r="B119" s="244"/>
      <c r="C119" s="245"/>
      <c r="D119" s="227" t="s">
        <v>153</v>
      </c>
      <c r="E119" s="246" t="s">
        <v>19</v>
      </c>
      <c r="F119" s="247" t="s">
        <v>79</v>
      </c>
      <c r="G119" s="245"/>
      <c r="H119" s="248">
        <v>1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153</v>
      </c>
      <c r="AU119" s="254" t="s">
        <v>81</v>
      </c>
      <c r="AV119" s="14" t="s">
        <v>81</v>
      </c>
      <c r="AW119" s="14" t="s">
        <v>33</v>
      </c>
      <c r="AX119" s="14" t="s">
        <v>72</v>
      </c>
      <c r="AY119" s="254" t="s">
        <v>140</v>
      </c>
    </row>
    <row r="120" s="15" customFormat="1">
      <c r="A120" s="15"/>
      <c r="B120" s="255"/>
      <c r="C120" s="256"/>
      <c r="D120" s="227" t="s">
        <v>153</v>
      </c>
      <c r="E120" s="257" t="s">
        <v>19</v>
      </c>
      <c r="F120" s="258" t="s">
        <v>155</v>
      </c>
      <c r="G120" s="256"/>
      <c r="H120" s="259">
        <v>1</v>
      </c>
      <c r="I120" s="260"/>
      <c r="J120" s="256"/>
      <c r="K120" s="256"/>
      <c r="L120" s="261"/>
      <c r="M120" s="262"/>
      <c r="N120" s="263"/>
      <c r="O120" s="263"/>
      <c r="P120" s="263"/>
      <c r="Q120" s="263"/>
      <c r="R120" s="263"/>
      <c r="S120" s="263"/>
      <c r="T120" s="26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5" t="s">
        <v>153</v>
      </c>
      <c r="AU120" s="265" t="s">
        <v>81</v>
      </c>
      <c r="AV120" s="15" t="s">
        <v>156</v>
      </c>
      <c r="AW120" s="15" t="s">
        <v>33</v>
      </c>
      <c r="AX120" s="15" t="s">
        <v>79</v>
      </c>
      <c r="AY120" s="265" t="s">
        <v>140</v>
      </c>
    </row>
    <row r="121" s="2" customFormat="1" ht="16.5" customHeight="1">
      <c r="A121" s="39"/>
      <c r="B121" s="40"/>
      <c r="C121" s="214" t="s">
        <v>177</v>
      </c>
      <c r="D121" s="214" t="s">
        <v>143</v>
      </c>
      <c r="E121" s="215" t="s">
        <v>178</v>
      </c>
      <c r="F121" s="216" t="s">
        <v>179</v>
      </c>
      <c r="G121" s="217" t="s">
        <v>146</v>
      </c>
      <c r="H121" s="218">
        <v>1</v>
      </c>
      <c r="I121" s="219"/>
      <c r="J121" s="220">
        <f>ROUND(I121*H121,2)</f>
        <v>0</v>
      </c>
      <c r="K121" s="216" t="s">
        <v>147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148</v>
      </c>
      <c r="AT121" s="225" t="s">
        <v>143</v>
      </c>
      <c r="AU121" s="225" t="s">
        <v>81</v>
      </c>
      <c r="AY121" s="18" t="s">
        <v>140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79</v>
      </c>
      <c r="BK121" s="226">
        <f>ROUND(I121*H121,2)</f>
        <v>0</v>
      </c>
      <c r="BL121" s="18" t="s">
        <v>148</v>
      </c>
      <c r="BM121" s="225" t="s">
        <v>180</v>
      </c>
    </row>
    <row r="122" s="2" customFormat="1">
      <c r="A122" s="39"/>
      <c r="B122" s="40"/>
      <c r="C122" s="41"/>
      <c r="D122" s="227" t="s">
        <v>150</v>
      </c>
      <c r="E122" s="41"/>
      <c r="F122" s="228" t="s">
        <v>179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150</v>
      </c>
      <c r="AU122" s="18" t="s">
        <v>81</v>
      </c>
    </row>
    <row r="123" s="2" customFormat="1">
      <c r="A123" s="39"/>
      <c r="B123" s="40"/>
      <c r="C123" s="41"/>
      <c r="D123" s="232" t="s">
        <v>151</v>
      </c>
      <c r="E123" s="41"/>
      <c r="F123" s="233" t="s">
        <v>181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151</v>
      </c>
      <c r="AU123" s="18" t="s">
        <v>81</v>
      </c>
    </row>
    <row r="124" s="13" customFormat="1">
      <c r="A124" s="13"/>
      <c r="B124" s="234"/>
      <c r="C124" s="235"/>
      <c r="D124" s="227" t="s">
        <v>153</v>
      </c>
      <c r="E124" s="236" t="s">
        <v>19</v>
      </c>
      <c r="F124" s="237" t="s">
        <v>182</v>
      </c>
      <c r="G124" s="235"/>
      <c r="H124" s="236" t="s">
        <v>19</v>
      </c>
      <c r="I124" s="238"/>
      <c r="J124" s="235"/>
      <c r="K124" s="235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153</v>
      </c>
      <c r="AU124" s="243" t="s">
        <v>81</v>
      </c>
      <c r="AV124" s="13" t="s">
        <v>79</v>
      </c>
      <c r="AW124" s="13" t="s">
        <v>33</v>
      </c>
      <c r="AX124" s="13" t="s">
        <v>72</v>
      </c>
      <c r="AY124" s="243" t="s">
        <v>140</v>
      </c>
    </row>
    <row r="125" s="14" customFormat="1">
      <c r="A125" s="14"/>
      <c r="B125" s="244"/>
      <c r="C125" s="245"/>
      <c r="D125" s="227" t="s">
        <v>153</v>
      </c>
      <c r="E125" s="246" t="s">
        <v>19</v>
      </c>
      <c r="F125" s="247" t="s">
        <v>79</v>
      </c>
      <c r="G125" s="245"/>
      <c r="H125" s="248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153</v>
      </c>
      <c r="AU125" s="254" t="s">
        <v>81</v>
      </c>
      <c r="AV125" s="14" t="s">
        <v>81</v>
      </c>
      <c r="AW125" s="14" t="s">
        <v>33</v>
      </c>
      <c r="AX125" s="14" t="s">
        <v>72</v>
      </c>
      <c r="AY125" s="254" t="s">
        <v>140</v>
      </c>
    </row>
    <row r="126" s="15" customFormat="1">
      <c r="A126" s="15"/>
      <c r="B126" s="255"/>
      <c r="C126" s="256"/>
      <c r="D126" s="227" t="s">
        <v>153</v>
      </c>
      <c r="E126" s="257" t="s">
        <v>19</v>
      </c>
      <c r="F126" s="258" t="s">
        <v>155</v>
      </c>
      <c r="G126" s="256"/>
      <c r="H126" s="259">
        <v>1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5" t="s">
        <v>153</v>
      </c>
      <c r="AU126" s="265" t="s">
        <v>81</v>
      </c>
      <c r="AV126" s="15" t="s">
        <v>156</v>
      </c>
      <c r="AW126" s="15" t="s">
        <v>33</v>
      </c>
      <c r="AX126" s="15" t="s">
        <v>79</v>
      </c>
      <c r="AY126" s="265" t="s">
        <v>140</v>
      </c>
    </row>
    <row r="127" s="12" customFormat="1" ht="22.8" customHeight="1">
      <c r="A127" s="12"/>
      <c r="B127" s="198"/>
      <c r="C127" s="199"/>
      <c r="D127" s="200" t="s">
        <v>71</v>
      </c>
      <c r="E127" s="212" t="s">
        <v>183</v>
      </c>
      <c r="F127" s="212" t="s">
        <v>184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SUM(P128:P140)</f>
        <v>0</v>
      </c>
      <c r="Q127" s="206"/>
      <c r="R127" s="207">
        <f>SUM(R128:R140)</f>
        <v>0</v>
      </c>
      <c r="S127" s="206"/>
      <c r="T127" s="208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139</v>
      </c>
      <c r="AT127" s="210" t="s">
        <v>71</v>
      </c>
      <c r="AU127" s="210" t="s">
        <v>79</v>
      </c>
      <c r="AY127" s="209" t="s">
        <v>140</v>
      </c>
      <c r="BK127" s="211">
        <f>SUM(BK128:BK140)</f>
        <v>0</v>
      </c>
    </row>
    <row r="128" s="2" customFormat="1" ht="16.5" customHeight="1">
      <c r="A128" s="39"/>
      <c r="B128" s="40"/>
      <c r="C128" s="214" t="s">
        <v>185</v>
      </c>
      <c r="D128" s="214" t="s">
        <v>143</v>
      </c>
      <c r="E128" s="215" t="s">
        <v>186</v>
      </c>
      <c r="F128" s="216" t="s">
        <v>187</v>
      </c>
      <c r="G128" s="217" t="s">
        <v>146</v>
      </c>
      <c r="H128" s="218">
        <v>1</v>
      </c>
      <c r="I128" s="219"/>
      <c r="J128" s="220">
        <f>ROUND(I128*H128,2)</f>
        <v>0</v>
      </c>
      <c r="K128" s="216" t="s">
        <v>147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148</v>
      </c>
      <c r="AT128" s="225" t="s">
        <v>143</v>
      </c>
      <c r="AU128" s="225" t="s">
        <v>81</v>
      </c>
      <c r="AY128" s="18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148</v>
      </c>
      <c r="BM128" s="225" t="s">
        <v>188</v>
      </c>
    </row>
    <row r="129" s="2" customFormat="1">
      <c r="A129" s="39"/>
      <c r="B129" s="40"/>
      <c r="C129" s="41"/>
      <c r="D129" s="227" t="s">
        <v>150</v>
      </c>
      <c r="E129" s="41"/>
      <c r="F129" s="228" t="s">
        <v>187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81</v>
      </c>
    </row>
    <row r="130" s="2" customFormat="1">
      <c r="A130" s="39"/>
      <c r="B130" s="40"/>
      <c r="C130" s="41"/>
      <c r="D130" s="232" t="s">
        <v>151</v>
      </c>
      <c r="E130" s="41"/>
      <c r="F130" s="233" t="s">
        <v>189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151</v>
      </c>
      <c r="AU130" s="18" t="s">
        <v>81</v>
      </c>
    </row>
    <row r="131" s="13" customFormat="1">
      <c r="A131" s="13"/>
      <c r="B131" s="234"/>
      <c r="C131" s="235"/>
      <c r="D131" s="227" t="s">
        <v>153</v>
      </c>
      <c r="E131" s="236" t="s">
        <v>19</v>
      </c>
      <c r="F131" s="237" t="s">
        <v>190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153</v>
      </c>
      <c r="AU131" s="243" t="s">
        <v>81</v>
      </c>
      <c r="AV131" s="13" t="s">
        <v>79</v>
      </c>
      <c r="AW131" s="13" t="s">
        <v>33</v>
      </c>
      <c r="AX131" s="13" t="s">
        <v>72</v>
      </c>
      <c r="AY131" s="243" t="s">
        <v>140</v>
      </c>
    </row>
    <row r="132" s="13" customFormat="1">
      <c r="A132" s="13"/>
      <c r="B132" s="234"/>
      <c r="C132" s="235"/>
      <c r="D132" s="227" t="s">
        <v>153</v>
      </c>
      <c r="E132" s="236" t="s">
        <v>19</v>
      </c>
      <c r="F132" s="237" t="s">
        <v>191</v>
      </c>
      <c r="G132" s="235"/>
      <c r="H132" s="236" t="s">
        <v>19</v>
      </c>
      <c r="I132" s="238"/>
      <c r="J132" s="235"/>
      <c r="K132" s="235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153</v>
      </c>
      <c r="AU132" s="243" t="s">
        <v>81</v>
      </c>
      <c r="AV132" s="13" t="s">
        <v>79</v>
      </c>
      <c r="AW132" s="13" t="s">
        <v>33</v>
      </c>
      <c r="AX132" s="13" t="s">
        <v>72</v>
      </c>
      <c r="AY132" s="243" t="s">
        <v>140</v>
      </c>
    </row>
    <row r="133" s="14" customFormat="1">
      <c r="A133" s="14"/>
      <c r="B133" s="244"/>
      <c r="C133" s="245"/>
      <c r="D133" s="227" t="s">
        <v>153</v>
      </c>
      <c r="E133" s="246" t="s">
        <v>19</v>
      </c>
      <c r="F133" s="247" t="s">
        <v>79</v>
      </c>
      <c r="G133" s="245"/>
      <c r="H133" s="248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153</v>
      </c>
      <c r="AU133" s="254" t="s">
        <v>81</v>
      </c>
      <c r="AV133" s="14" t="s">
        <v>81</v>
      </c>
      <c r="AW133" s="14" t="s">
        <v>33</v>
      </c>
      <c r="AX133" s="14" t="s">
        <v>72</v>
      </c>
      <c r="AY133" s="254" t="s">
        <v>140</v>
      </c>
    </row>
    <row r="134" s="15" customFormat="1">
      <c r="A134" s="15"/>
      <c r="B134" s="255"/>
      <c r="C134" s="256"/>
      <c r="D134" s="227" t="s">
        <v>153</v>
      </c>
      <c r="E134" s="257" t="s">
        <v>19</v>
      </c>
      <c r="F134" s="258" t="s">
        <v>155</v>
      </c>
      <c r="G134" s="256"/>
      <c r="H134" s="259">
        <v>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153</v>
      </c>
      <c r="AU134" s="265" t="s">
        <v>81</v>
      </c>
      <c r="AV134" s="15" t="s">
        <v>156</v>
      </c>
      <c r="AW134" s="15" t="s">
        <v>33</v>
      </c>
      <c r="AX134" s="15" t="s">
        <v>79</v>
      </c>
      <c r="AY134" s="265" t="s">
        <v>140</v>
      </c>
    </row>
    <row r="135" s="2" customFormat="1" ht="16.5" customHeight="1">
      <c r="A135" s="39"/>
      <c r="B135" s="40"/>
      <c r="C135" s="214" t="s">
        <v>192</v>
      </c>
      <c r="D135" s="214" t="s">
        <v>143</v>
      </c>
      <c r="E135" s="215" t="s">
        <v>193</v>
      </c>
      <c r="F135" s="216" t="s">
        <v>194</v>
      </c>
      <c r="G135" s="217" t="s">
        <v>146</v>
      </c>
      <c r="H135" s="218">
        <v>1</v>
      </c>
      <c r="I135" s="219"/>
      <c r="J135" s="220">
        <f>ROUND(I135*H135,2)</f>
        <v>0</v>
      </c>
      <c r="K135" s="216" t="s">
        <v>147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148</v>
      </c>
      <c r="AT135" s="225" t="s">
        <v>143</v>
      </c>
      <c r="AU135" s="225" t="s">
        <v>81</v>
      </c>
      <c r="AY135" s="18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148</v>
      </c>
      <c r="BM135" s="225" t="s">
        <v>195</v>
      </c>
    </row>
    <row r="136" s="2" customFormat="1">
      <c r="A136" s="39"/>
      <c r="B136" s="40"/>
      <c r="C136" s="41"/>
      <c r="D136" s="227" t="s">
        <v>150</v>
      </c>
      <c r="E136" s="41"/>
      <c r="F136" s="228" t="s">
        <v>194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81</v>
      </c>
    </row>
    <row r="137" s="2" customFormat="1">
      <c r="A137" s="39"/>
      <c r="B137" s="40"/>
      <c r="C137" s="41"/>
      <c r="D137" s="232" t="s">
        <v>151</v>
      </c>
      <c r="E137" s="41"/>
      <c r="F137" s="233" t="s">
        <v>196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151</v>
      </c>
      <c r="AU137" s="18" t="s">
        <v>81</v>
      </c>
    </row>
    <row r="138" s="2" customFormat="1" ht="16.5" customHeight="1">
      <c r="A138" s="39"/>
      <c r="B138" s="40"/>
      <c r="C138" s="214" t="s">
        <v>197</v>
      </c>
      <c r="D138" s="214" t="s">
        <v>143</v>
      </c>
      <c r="E138" s="215" t="s">
        <v>198</v>
      </c>
      <c r="F138" s="216" t="s">
        <v>199</v>
      </c>
      <c r="G138" s="217" t="s">
        <v>146</v>
      </c>
      <c r="H138" s="218">
        <v>1</v>
      </c>
      <c r="I138" s="219"/>
      <c r="J138" s="220">
        <f>ROUND(I138*H138,2)</f>
        <v>0</v>
      </c>
      <c r="K138" s="216" t="s">
        <v>147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148</v>
      </c>
      <c r="AT138" s="225" t="s">
        <v>143</v>
      </c>
      <c r="AU138" s="225" t="s">
        <v>81</v>
      </c>
      <c r="AY138" s="18" t="s">
        <v>140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148</v>
      </c>
      <c r="BM138" s="225" t="s">
        <v>200</v>
      </c>
    </row>
    <row r="139" s="2" customFormat="1">
      <c r="A139" s="39"/>
      <c r="B139" s="40"/>
      <c r="C139" s="41"/>
      <c r="D139" s="227" t="s">
        <v>150</v>
      </c>
      <c r="E139" s="41"/>
      <c r="F139" s="228" t="s">
        <v>199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81</v>
      </c>
    </row>
    <row r="140" s="2" customFormat="1">
      <c r="A140" s="39"/>
      <c r="B140" s="40"/>
      <c r="C140" s="41"/>
      <c r="D140" s="232" t="s">
        <v>151</v>
      </c>
      <c r="E140" s="41"/>
      <c r="F140" s="233" t="s">
        <v>201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151</v>
      </c>
      <c r="AU140" s="18" t="s">
        <v>81</v>
      </c>
    </row>
    <row r="141" s="12" customFormat="1" ht="22.8" customHeight="1">
      <c r="A141" s="12"/>
      <c r="B141" s="198"/>
      <c r="C141" s="199"/>
      <c r="D141" s="200" t="s">
        <v>71</v>
      </c>
      <c r="E141" s="212" t="s">
        <v>202</v>
      </c>
      <c r="F141" s="212" t="s">
        <v>203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SUM(P142:P144)</f>
        <v>0</v>
      </c>
      <c r="Q141" s="206"/>
      <c r="R141" s="207">
        <f>SUM(R142:R144)</f>
        <v>0</v>
      </c>
      <c r="S141" s="206"/>
      <c r="T141" s="208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139</v>
      </c>
      <c r="AT141" s="210" t="s">
        <v>71</v>
      </c>
      <c r="AU141" s="210" t="s">
        <v>79</v>
      </c>
      <c r="AY141" s="209" t="s">
        <v>140</v>
      </c>
      <c r="BK141" s="211">
        <f>SUM(BK142:BK144)</f>
        <v>0</v>
      </c>
    </row>
    <row r="142" s="2" customFormat="1" ht="16.5" customHeight="1">
      <c r="A142" s="39"/>
      <c r="B142" s="40"/>
      <c r="C142" s="214" t="s">
        <v>204</v>
      </c>
      <c r="D142" s="214" t="s">
        <v>143</v>
      </c>
      <c r="E142" s="215" t="s">
        <v>205</v>
      </c>
      <c r="F142" s="216" t="s">
        <v>206</v>
      </c>
      <c r="G142" s="217" t="s">
        <v>146</v>
      </c>
      <c r="H142" s="218">
        <v>1</v>
      </c>
      <c r="I142" s="219"/>
      <c r="J142" s="220">
        <f>ROUND(I142*H142,2)</f>
        <v>0</v>
      </c>
      <c r="K142" s="216" t="s">
        <v>147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148</v>
      </c>
      <c r="AT142" s="225" t="s">
        <v>143</v>
      </c>
      <c r="AU142" s="225" t="s">
        <v>81</v>
      </c>
      <c r="AY142" s="18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148</v>
      </c>
      <c r="BM142" s="225" t="s">
        <v>207</v>
      </c>
    </row>
    <row r="143" s="2" customFormat="1">
      <c r="A143" s="39"/>
      <c r="B143" s="40"/>
      <c r="C143" s="41"/>
      <c r="D143" s="227" t="s">
        <v>150</v>
      </c>
      <c r="E143" s="41"/>
      <c r="F143" s="228" t="s">
        <v>206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81</v>
      </c>
    </row>
    <row r="144" s="2" customFormat="1">
      <c r="A144" s="39"/>
      <c r="B144" s="40"/>
      <c r="C144" s="41"/>
      <c r="D144" s="232" t="s">
        <v>151</v>
      </c>
      <c r="E144" s="41"/>
      <c r="F144" s="233" t="s">
        <v>208</v>
      </c>
      <c r="G144" s="41"/>
      <c r="H144" s="41"/>
      <c r="I144" s="229"/>
      <c r="J144" s="41"/>
      <c r="K144" s="41"/>
      <c r="L144" s="45"/>
      <c r="M144" s="266"/>
      <c r="N144" s="267"/>
      <c r="O144" s="268"/>
      <c r="P144" s="268"/>
      <c r="Q144" s="268"/>
      <c r="R144" s="268"/>
      <c r="S144" s="268"/>
      <c r="T144" s="26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151</v>
      </c>
      <c r="AU144" s="18" t="s">
        <v>81</v>
      </c>
    </row>
    <row r="145" s="2" customFormat="1" ht="6.96" customHeight="1">
      <c r="A145" s="39"/>
      <c r="B145" s="60"/>
      <c r="C145" s="61"/>
      <c r="D145" s="61"/>
      <c r="E145" s="61"/>
      <c r="F145" s="61"/>
      <c r="G145" s="61"/>
      <c r="H145" s="61"/>
      <c r="I145" s="61"/>
      <c r="J145" s="61"/>
      <c r="K145" s="61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xDj4d9nvBHh/ers2hG51/JMTWcMx5NvkIZScI2T2NCXnTZvkCtp7PKQiM3Vdpka6oKhiQ1SW8V54e2yK19NlFg==" hashValue="wDgalIE0PQUP5adPLACSLoXwhyQJ+ILHLcY7HEBVYtaGnuwQtm6LdKMignQtsQ5iZdJM135QvLEYIl2e0T+GbQ==" algorithmName="SHA-512" password="CC35"/>
  <autoFilter ref="C89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3_01/012103000"/>
    <hyperlink ref="F101" r:id="rId2" display="https://podminky.urs.cz/item/CS_URS_2023_01/012303000"/>
    <hyperlink ref="F107" r:id="rId3" display="https://podminky.urs.cz/item/CS_URS_2023_01/013203000"/>
    <hyperlink ref="F113" r:id="rId4" display="https://podminky.urs.cz/item/CS_URS_2023_01/013254000"/>
    <hyperlink ref="F117" r:id="rId5" display="https://podminky.urs.cz/item/CS_URS_2023_01/030001000"/>
    <hyperlink ref="F123" r:id="rId6" display="https://podminky.urs.cz/item/CS_URS_2023_01/034002000"/>
    <hyperlink ref="F130" r:id="rId7" display="https://podminky.urs.cz/item/CS_URS_2023_01/043002000"/>
    <hyperlink ref="F137" r:id="rId8" display="https://podminky.urs.cz/item/CS_URS_2023_01/045203000"/>
    <hyperlink ref="F140" r:id="rId9" display="https://podminky.urs.cz/item/CS_URS_2023_01/045303000"/>
    <hyperlink ref="F144" r:id="rId10" display="https://podminky.urs.cz/item/CS_URS_2023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39"/>
      <c r="B9" s="45"/>
      <c r="C9" s="39"/>
      <c r="D9" s="39"/>
      <c r="E9" s="145" t="s">
        <v>112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209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20. 2. 2023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ROUND(J106,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ROUND((SUM(BE106:BE924)),  2)</f>
        <v>0</v>
      </c>
      <c r="G35" s="39"/>
      <c r="H35" s="39"/>
      <c r="I35" s="159">
        <v>0.20999999999999999</v>
      </c>
      <c r="J35" s="158">
        <f>ROUND(((SUM(BE106:BE924))*I35),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ROUND((SUM(BF106:BF924)),  2)</f>
        <v>0</v>
      </c>
      <c r="G36" s="39"/>
      <c r="H36" s="39"/>
      <c r="I36" s="159">
        <v>0.14999999999999999</v>
      </c>
      <c r="J36" s="158">
        <f>ROUND(((SUM(BF106:BF924))*I36),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ROUND((SUM(BG106:BG924)),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ROUND((SUM(BH106:BH924)),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ROUND((SUM(BI106:BI924)),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č.p.7699 v areálu Nemocnice ve FM pro umístění školícího centra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001 - Stavební část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20. 2. 2023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J106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118</v>
      </c>
    </row>
    <row r="64" s="9" customFormat="1" ht="24.96" customHeight="1">
      <c r="A64" s="9"/>
      <c r="B64" s="176"/>
      <c r="C64" s="177"/>
      <c r="D64" s="178" t="s">
        <v>210</v>
      </c>
      <c r="E64" s="179"/>
      <c r="F64" s="179"/>
      <c r="G64" s="179"/>
      <c r="H64" s="179"/>
      <c r="I64" s="179"/>
      <c r="J64" s="180">
        <f>J107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211</v>
      </c>
      <c r="E65" s="184"/>
      <c r="F65" s="184"/>
      <c r="G65" s="184"/>
      <c r="H65" s="184"/>
      <c r="I65" s="184"/>
      <c r="J65" s="185">
        <f>J108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212</v>
      </c>
      <c r="E66" s="184"/>
      <c r="F66" s="184"/>
      <c r="G66" s="184"/>
      <c r="H66" s="184"/>
      <c r="I66" s="184"/>
      <c r="J66" s="185">
        <f>J116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213</v>
      </c>
      <c r="E67" s="184"/>
      <c r="F67" s="184"/>
      <c r="G67" s="184"/>
      <c r="H67" s="184"/>
      <c r="I67" s="184"/>
      <c r="J67" s="185">
        <f>J231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214</v>
      </c>
      <c r="E68" s="184"/>
      <c r="F68" s="184"/>
      <c r="G68" s="184"/>
      <c r="H68" s="184"/>
      <c r="I68" s="184"/>
      <c r="J68" s="185">
        <f>J320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215</v>
      </c>
      <c r="E69" s="184"/>
      <c r="F69" s="184"/>
      <c r="G69" s="184"/>
      <c r="H69" s="184"/>
      <c r="I69" s="184"/>
      <c r="J69" s="185">
        <f>J361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216</v>
      </c>
      <c r="E70" s="179"/>
      <c r="F70" s="179"/>
      <c r="G70" s="179"/>
      <c r="H70" s="179"/>
      <c r="I70" s="179"/>
      <c r="J70" s="180">
        <f>J365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217</v>
      </c>
      <c r="E71" s="184"/>
      <c r="F71" s="184"/>
      <c r="G71" s="184"/>
      <c r="H71" s="184"/>
      <c r="I71" s="184"/>
      <c r="J71" s="185">
        <f>J366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218</v>
      </c>
      <c r="E72" s="184"/>
      <c r="F72" s="184"/>
      <c r="G72" s="184"/>
      <c r="H72" s="184"/>
      <c r="I72" s="184"/>
      <c r="J72" s="185">
        <f>J412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219</v>
      </c>
      <c r="E73" s="184"/>
      <c r="F73" s="184"/>
      <c r="G73" s="184"/>
      <c r="H73" s="184"/>
      <c r="I73" s="184"/>
      <c r="J73" s="185">
        <f>J430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220</v>
      </c>
      <c r="E74" s="184"/>
      <c r="F74" s="184"/>
      <c r="G74" s="184"/>
      <c r="H74" s="184"/>
      <c r="I74" s="184"/>
      <c r="J74" s="185">
        <f>J445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221</v>
      </c>
      <c r="E75" s="184"/>
      <c r="F75" s="184"/>
      <c r="G75" s="184"/>
      <c r="H75" s="184"/>
      <c r="I75" s="184"/>
      <c r="J75" s="185">
        <f>J473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222</v>
      </c>
      <c r="E76" s="184"/>
      <c r="F76" s="184"/>
      <c r="G76" s="184"/>
      <c r="H76" s="184"/>
      <c r="I76" s="184"/>
      <c r="J76" s="185">
        <f>J489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223</v>
      </c>
      <c r="E77" s="184"/>
      <c r="F77" s="184"/>
      <c r="G77" s="184"/>
      <c r="H77" s="184"/>
      <c r="I77" s="184"/>
      <c r="J77" s="185">
        <f>J514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224</v>
      </c>
      <c r="E78" s="184"/>
      <c r="F78" s="184"/>
      <c r="G78" s="184"/>
      <c r="H78" s="184"/>
      <c r="I78" s="184"/>
      <c r="J78" s="185">
        <f>J617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225</v>
      </c>
      <c r="E79" s="184"/>
      <c r="F79" s="184"/>
      <c r="G79" s="184"/>
      <c r="H79" s="184"/>
      <c r="I79" s="184"/>
      <c r="J79" s="185">
        <f>J669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226</v>
      </c>
      <c r="E80" s="184"/>
      <c r="F80" s="184"/>
      <c r="G80" s="184"/>
      <c r="H80" s="184"/>
      <c r="I80" s="184"/>
      <c r="J80" s="185">
        <f>J688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6"/>
      <c r="D81" s="183" t="s">
        <v>227</v>
      </c>
      <c r="E81" s="184"/>
      <c r="F81" s="184"/>
      <c r="G81" s="184"/>
      <c r="H81" s="184"/>
      <c r="I81" s="184"/>
      <c r="J81" s="185">
        <f>J750</f>
        <v>0</v>
      </c>
      <c r="K81" s="126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6"/>
      <c r="D82" s="183" t="s">
        <v>228</v>
      </c>
      <c r="E82" s="184"/>
      <c r="F82" s="184"/>
      <c r="G82" s="184"/>
      <c r="H82" s="184"/>
      <c r="I82" s="184"/>
      <c r="J82" s="185">
        <f>J789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6"/>
      <c r="D83" s="183" t="s">
        <v>229</v>
      </c>
      <c r="E83" s="184"/>
      <c r="F83" s="184"/>
      <c r="G83" s="184"/>
      <c r="H83" s="184"/>
      <c r="I83" s="184"/>
      <c r="J83" s="185">
        <f>J849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6"/>
      <c r="D84" s="183" t="s">
        <v>230</v>
      </c>
      <c r="E84" s="184"/>
      <c r="F84" s="184"/>
      <c r="G84" s="184"/>
      <c r="H84" s="184"/>
      <c r="I84" s="184"/>
      <c r="J84" s="185">
        <f>J871</f>
        <v>0</v>
      </c>
      <c r="K84" s="126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90" s="2" customFormat="1" ht="6.96" customHeight="1">
      <c r="A90" s="39"/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96" customHeight="1">
      <c r="A91" s="39"/>
      <c r="B91" s="40"/>
      <c r="C91" s="24" t="s">
        <v>124</v>
      </c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16</v>
      </c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171" t="str">
        <f>E7</f>
        <v>Stavební úpravy budovy č.p.7699 v areálu Nemocnice ve FM pro umístění školícího centra</v>
      </c>
      <c r="F94" s="33"/>
      <c r="G94" s="33"/>
      <c r="H94" s="33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" customFormat="1" ht="12" customHeight="1">
      <c r="B95" s="22"/>
      <c r="C95" s="33" t="s">
        <v>111</v>
      </c>
      <c r="D95" s="23"/>
      <c r="E95" s="23"/>
      <c r="F95" s="23"/>
      <c r="G95" s="23"/>
      <c r="H95" s="23"/>
      <c r="I95" s="23"/>
      <c r="J95" s="23"/>
      <c r="K95" s="23"/>
      <c r="L95" s="21"/>
    </row>
    <row r="96" s="2" customFormat="1" ht="16.5" customHeight="1">
      <c r="A96" s="39"/>
      <c r="B96" s="40"/>
      <c r="C96" s="41"/>
      <c r="D96" s="41"/>
      <c r="E96" s="171" t="s">
        <v>112</v>
      </c>
      <c r="F96" s="41"/>
      <c r="G96" s="41"/>
      <c r="H96" s="41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113</v>
      </c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E11</f>
        <v>001 - Stavební část</v>
      </c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F14</f>
        <v xml:space="preserve"> </v>
      </c>
      <c r="G100" s="41"/>
      <c r="H100" s="41"/>
      <c r="I100" s="33" t="s">
        <v>23</v>
      </c>
      <c r="J100" s="73" t="str">
        <f>IF(J14="","",J14)</f>
        <v>20. 2. 2023</v>
      </c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6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25</v>
      </c>
      <c r="D102" s="41"/>
      <c r="E102" s="41"/>
      <c r="F102" s="28" t="str">
        <f>E17</f>
        <v>Nemocnice ve Frýdku-Místku, p.o.</v>
      </c>
      <c r="G102" s="41"/>
      <c r="H102" s="41"/>
      <c r="I102" s="33" t="s">
        <v>31</v>
      </c>
      <c r="J102" s="37" t="str">
        <f>E23</f>
        <v>Forsing projekt s.r.o.</v>
      </c>
      <c r="K102" s="41"/>
      <c r="L102" s="146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29</v>
      </c>
      <c r="D103" s="41"/>
      <c r="E103" s="41"/>
      <c r="F103" s="28" t="str">
        <f>IF(E20="","",E20)</f>
        <v>Vyplň údaj</v>
      </c>
      <c r="G103" s="41"/>
      <c r="H103" s="41"/>
      <c r="I103" s="33" t="s">
        <v>34</v>
      </c>
      <c r="J103" s="37" t="str">
        <f>E26</f>
        <v>Jindřich Jansa</v>
      </c>
      <c r="K103" s="41"/>
      <c r="L103" s="146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46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87"/>
      <c r="B105" s="188"/>
      <c r="C105" s="189" t="s">
        <v>125</v>
      </c>
      <c r="D105" s="190" t="s">
        <v>57</v>
      </c>
      <c r="E105" s="190" t="s">
        <v>53</v>
      </c>
      <c r="F105" s="190" t="s">
        <v>54</v>
      </c>
      <c r="G105" s="190" t="s">
        <v>126</v>
      </c>
      <c r="H105" s="190" t="s">
        <v>127</v>
      </c>
      <c r="I105" s="190" t="s">
        <v>128</v>
      </c>
      <c r="J105" s="190" t="s">
        <v>117</v>
      </c>
      <c r="K105" s="191" t="s">
        <v>129</v>
      </c>
      <c r="L105" s="192"/>
      <c r="M105" s="93" t="s">
        <v>19</v>
      </c>
      <c r="N105" s="94" t="s">
        <v>42</v>
      </c>
      <c r="O105" s="94" t="s">
        <v>130</v>
      </c>
      <c r="P105" s="94" t="s">
        <v>131</v>
      </c>
      <c r="Q105" s="94" t="s">
        <v>132</v>
      </c>
      <c r="R105" s="94" t="s">
        <v>133</v>
      </c>
      <c r="S105" s="94" t="s">
        <v>134</v>
      </c>
      <c r="T105" s="95" t="s">
        <v>135</v>
      </c>
      <c r="U105" s="187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</row>
    <row r="106" s="2" customFormat="1" ht="22.8" customHeight="1">
      <c r="A106" s="39"/>
      <c r="B106" s="40"/>
      <c r="C106" s="100" t="s">
        <v>136</v>
      </c>
      <c r="D106" s="41"/>
      <c r="E106" s="41"/>
      <c r="F106" s="41"/>
      <c r="G106" s="41"/>
      <c r="H106" s="41"/>
      <c r="I106" s="41"/>
      <c r="J106" s="193">
        <f>BK106</f>
        <v>0</v>
      </c>
      <c r="K106" s="41"/>
      <c r="L106" s="45"/>
      <c r="M106" s="96"/>
      <c r="N106" s="194"/>
      <c r="O106" s="97"/>
      <c r="P106" s="195">
        <f>P107+P365</f>
        <v>0</v>
      </c>
      <c r="Q106" s="97"/>
      <c r="R106" s="195">
        <f>R107+R365</f>
        <v>11.570071799999997</v>
      </c>
      <c r="S106" s="97"/>
      <c r="T106" s="196">
        <f>T107+T365</f>
        <v>32.956504379999998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71</v>
      </c>
      <c r="AU106" s="18" t="s">
        <v>118</v>
      </c>
      <c r="BK106" s="197">
        <f>BK107+BK365</f>
        <v>0</v>
      </c>
    </row>
    <row r="107" s="12" customFormat="1" ht="25.92" customHeight="1">
      <c r="A107" s="12"/>
      <c r="B107" s="198"/>
      <c r="C107" s="199"/>
      <c r="D107" s="200" t="s">
        <v>71</v>
      </c>
      <c r="E107" s="201" t="s">
        <v>231</v>
      </c>
      <c r="F107" s="201" t="s">
        <v>232</v>
      </c>
      <c r="G107" s="199"/>
      <c r="H107" s="199"/>
      <c r="I107" s="202"/>
      <c r="J107" s="203">
        <f>BK107</f>
        <v>0</v>
      </c>
      <c r="K107" s="199"/>
      <c r="L107" s="204"/>
      <c r="M107" s="205"/>
      <c r="N107" s="206"/>
      <c r="O107" s="206"/>
      <c r="P107" s="207">
        <f>P108+P116+P231+P320+P361</f>
        <v>0</v>
      </c>
      <c r="Q107" s="206"/>
      <c r="R107" s="207">
        <f>R108+R116+R231+R320+R361</f>
        <v>5.5706048999999993</v>
      </c>
      <c r="S107" s="206"/>
      <c r="T107" s="208">
        <f>T108+T116+T231+T320+T361</f>
        <v>32.107731999999999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79</v>
      </c>
      <c r="AT107" s="210" t="s">
        <v>71</v>
      </c>
      <c r="AU107" s="210" t="s">
        <v>72</v>
      </c>
      <c r="AY107" s="209" t="s">
        <v>140</v>
      </c>
      <c r="BK107" s="211">
        <f>BK108+BK116+BK231+BK320+BK361</f>
        <v>0</v>
      </c>
    </row>
    <row r="108" s="12" customFormat="1" ht="22.8" customHeight="1">
      <c r="A108" s="12"/>
      <c r="B108" s="198"/>
      <c r="C108" s="199"/>
      <c r="D108" s="200" t="s">
        <v>71</v>
      </c>
      <c r="E108" s="212" t="s">
        <v>102</v>
      </c>
      <c r="F108" s="212" t="s">
        <v>233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SUM(P109:P115)</f>
        <v>0</v>
      </c>
      <c r="Q108" s="206"/>
      <c r="R108" s="207">
        <f>SUM(R109:R115)</f>
        <v>0.037211299999999996</v>
      </c>
      <c r="S108" s="206"/>
      <c r="T108" s="208">
        <f>SUM(T109:T115)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79</v>
      </c>
      <c r="AT108" s="210" t="s">
        <v>71</v>
      </c>
      <c r="AU108" s="210" t="s">
        <v>79</v>
      </c>
      <c r="AY108" s="209" t="s">
        <v>140</v>
      </c>
      <c r="BK108" s="211">
        <f>SUM(BK109:BK115)</f>
        <v>0</v>
      </c>
    </row>
    <row r="109" s="2" customFormat="1" ht="21.75" customHeight="1">
      <c r="A109" s="39"/>
      <c r="B109" s="40"/>
      <c r="C109" s="214" t="s">
        <v>79</v>
      </c>
      <c r="D109" s="214" t="s">
        <v>143</v>
      </c>
      <c r="E109" s="215" t="s">
        <v>234</v>
      </c>
      <c r="F109" s="216" t="s">
        <v>235</v>
      </c>
      <c r="G109" s="217" t="s">
        <v>236</v>
      </c>
      <c r="H109" s="218">
        <v>0.58999999999999997</v>
      </c>
      <c r="I109" s="219"/>
      <c r="J109" s="220">
        <f>ROUND(I109*H109,2)</f>
        <v>0</v>
      </c>
      <c r="K109" s="216" t="s">
        <v>147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0.063070000000000001</v>
      </c>
      <c r="R109" s="223">
        <f>Q109*H109</f>
        <v>0.037211299999999996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156</v>
      </c>
      <c r="AT109" s="225" t="s">
        <v>143</v>
      </c>
      <c r="AU109" s="225" t="s">
        <v>81</v>
      </c>
      <c r="AY109" s="18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156</v>
      </c>
      <c r="BM109" s="225" t="s">
        <v>237</v>
      </c>
    </row>
    <row r="110" s="2" customFormat="1">
      <c r="A110" s="39"/>
      <c r="B110" s="40"/>
      <c r="C110" s="41"/>
      <c r="D110" s="227" t="s">
        <v>150</v>
      </c>
      <c r="E110" s="41"/>
      <c r="F110" s="228" t="s">
        <v>238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81</v>
      </c>
    </row>
    <row r="111" s="2" customFormat="1">
      <c r="A111" s="39"/>
      <c r="B111" s="40"/>
      <c r="C111" s="41"/>
      <c r="D111" s="232" t="s">
        <v>151</v>
      </c>
      <c r="E111" s="41"/>
      <c r="F111" s="233" t="s">
        <v>239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151</v>
      </c>
      <c r="AU111" s="18" t="s">
        <v>81</v>
      </c>
    </row>
    <row r="112" s="13" customFormat="1">
      <c r="A112" s="13"/>
      <c r="B112" s="234"/>
      <c r="C112" s="235"/>
      <c r="D112" s="227" t="s">
        <v>153</v>
      </c>
      <c r="E112" s="236" t="s">
        <v>19</v>
      </c>
      <c r="F112" s="237" t="s">
        <v>240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153</v>
      </c>
      <c r="AU112" s="243" t="s">
        <v>81</v>
      </c>
      <c r="AV112" s="13" t="s">
        <v>79</v>
      </c>
      <c r="AW112" s="13" t="s">
        <v>33</v>
      </c>
      <c r="AX112" s="13" t="s">
        <v>72</v>
      </c>
      <c r="AY112" s="243" t="s">
        <v>140</v>
      </c>
    </row>
    <row r="113" s="13" customFormat="1">
      <c r="A113" s="13"/>
      <c r="B113" s="234"/>
      <c r="C113" s="235"/>
      <c r="D113" s="227" t="s">
        <v>153</v>
      </c>
      <c r="E113" s="236" t="s">
        <v>19</v>
      </c>
      <c r="F113" s="237" t="s">
        <v>241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153</v>
      </c>
      <c r="AU113" s="243" t="s">
        <v>81</v>
      </c>
      <c r="AV113" s="13" t="s">
        <v>79</v>
      </c>
      <c r="AW113" s="13" t="s">
        <v>33</v>
      </c>
      <c r="AX113" s="13" t="s">
        <v>72</v>
      </c>
      <c r="AY113" s="243" t="s">
        <v>140</v>
      </c>
    </row>
    <row r="114" s="14" customFormat="1">
      <c r="A114" s="14"/>
      <c r="B114" s="244"/>
      <c r="C114" s="245"/>
      <c r="D114" s="227" t="s">
        <v>153</v>
      </c>
      <c r="E114" s="246" t="s">
        <v>19</v>
      </c>
      <c r="F114" s="247" t="s">
        <v>242</v>
      </c>
      <c r="G114" s="245"/>
      <c r="H114" s="248">
        <v>0.58999999999999997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153</v>
      </c>
      <c r="AU114" s="254" t="s">
        <v>81</v>
      </c>
      <c r="AV114" s="14" t="s">
        <v>81</v>
      </c>
      <c r="AW114" s="14" t="s">
        <v>33</v>
      </c>
      <c r="AX114" s="14" t="s">
        <v>72</v>
      </c>
      <c r="AY114" s="254" t="s">
        <v>140</v>
      </c>
    </row>
    <row r="115" s="15" customFormat="1">
      <c r="A115" s="15"/>
      <c r="B115" s="255"/>
      <c r="C115" s="256"/>
      <c r="D115" s="227" t="s">
        <v>153</v>
      </c>
      <c r="E115" s="257" t="s">
        <v>19</v>
      </c>
      <c r="F115" s="258" t="s">
        <v>155</v>
      </c>
      <c r="G115" s="256"/>
      <c r="H115" s="259">
        <v>0.58999999999999997</v>
      </c>
      <c r="I115" s="260"/>
      <c r="J115" s="256"/>
      <c r="K115" s="256"/>
      <c r="L115" s="261"/>
      <c r="M115" s="262"/>
      <c r="N115" s="263"/>
      <c r="O115" s="263"/>
      <c r="P115" s="263"/>
      <c r="Q115" s="263"/>
      <c r="R115" s="263"/>
      <c r="S115" s="263"/>
      <c r="T115" s="26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5" t="s">
        <v>153</v>
      </c>
      <c r="AU115" s="265" t="s">
        <v>81</v>
      </c>
      <c r="AV115" s="15" t="s">
        <v>156</v>
      </c>
      <c r="AW115" s="15" t="s">
        <v>33</v>
      </c>
      <c r="AX115" s="15" t="s">
        <v>79</v>
      </c>
      <c r="AY115" s="265" t="s">
        <v>140</v>
      </c>
    </row>
    <row r="116" s="12" customFormat="1" ht="22.8" customHeight="1">
      <c r="A116" s="12"/>
      <c r="B116" s="198"/>
      <c r="C116" s="199"/>
      <c r="D116" s="200" t="s">
        <v>71</v>
      </c>
      <c r="E116" s="212" t="s">
        <v>177</v>
      </c>
      <c r="F116" s="212" t="s">
        <v>243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SUM(P117:P230)</f>
        <v>0</v>
      </c>
      <c r="Q116" s="206"/>
      <c r="R116" s="207">
        <f>SUM(R117:R230)</f>
        <v>5.524171599999999</v>
      </c>
      <c r="S116" s="206"/>
      <c r="T116" s="208">
        <f>SUM(T117:T230)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79</v>
      </c>
      <c r="AT116" s="210" t="s">
        <v>71</v>
      </c>
      <c r="AU116" s="210" t="s">
        <v>79</v>
      </c>
      <c r="AY116" s="209" t="s">
        <v>140</v>
      </c>
      <c r="BK116" s="211">
        <f>SUM(BK117:BK230)</f>
        <v>0</v>
      </c>
    </row>
    <row r="117" s="2" customFormat="1" ht="16.5" customHeight="1">
      <c r="A117" s="39"/>
      <c r="B117" s="40"/>
      <c r="C117" s="214" t="s">
        <v>81</v>
      </c>
      <c r="D117" s="214" t="s">
        <v>143</v>
      </c>
      <c r="E117" s="215" t="s">
        <v>244</v>
      </c>
      <c r="F117" s="216" t="s">
        <v>245</v>
      </c>
      <c r="G117" s="217" t="s">
        <v>236</v>
      </c>
      <c r="H117" s="218">
        <v>48.229999999999997</v>
      </c>
      <c r="I117" s="219"/>
      <c r="J117" s="220">
        <f>ROUND(I117*H117,2)</f>
        <v>0</v>
      </c>
      <c r="K117" s="216" t="s">
        <v>147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0.00025999999999999998</v>
      </c>
      <c r="R117" s="223">
        <f>Q117*H117</f>
        <v>0.012539799999999999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156</v>
      </c>
      <c r="AT117" s="225" t="s">
        <v>143</v>
      </c>
      <c r="AU117" s="225" t="s">
        <v>81</v>
      </c>
      <c r="AY117" s="18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156</v>
      </c>
      <c r="BM117" s="225" t="s">
        <v>246</v>
      </c>
    </row>
    <row r="118" s="2" customFormat="1">
      <c r="A118" s="39"/>
      <c r="B118" s="40"/>
      <c r="C118" s="41"/>
      <c r="D118" s="227" t="s">
        <v>150</v>
      </c>
      <c r="E118" s="41"/>
      <c r="F118" s="228" t="s">
        <v>247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150</v>
      </c>
      <c r="AU118" s="18" t="s">
        <v>81</v>
      </c>
    </row>
    <row r="119" s="2" customFormat="1">
      <c r="A119" s="39"/>
      <c r="B119" s="40"/>
      <c r="C119" s="41"/>
      <c r="D119" s="232" t="s">
        <v>151</v>
      </c>
      <c r="E119" s="41"/>
      <c r="F119" s="233" t="s">
        <v>248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151</v>
      </c>
      <c r="AU119" s="18" t="s">
        <v>81</v>
      </c>
    </row>
    <row r="120" s="13" customFormat="1">
      <c r="A120" s="13"/>
      <c r="B120" s="234"/>
      <c r="C120" s="235"/>
      <c r="D120" s="227" t="s">
        <v>153</v>
      </c>
      <c r="E120" s="236" t="s">
        <v>19</v>
      </c>
      <c r="F120" s="237" t="s">
        <v>249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153</v>
      </c>
      <c r="AU120" s="243" t="s">
        <v>81</v>
      </c>
      <c r="AV120" s="13" t="s">
        <v>79</v>
      </c>
      <c r="AW120" s="13" t="s">
        <v>33</v>
      </c>
      <c r="AX120" s="13" t="s">
        <v>72</v>
      </c>
      <c r="AY120" s="243" t="s">
        <v>140</v>
      </c>
    </row>
    <row r="121" s="13" customFormat="1">
      <c r="A121" s="13"/>
      <c r="B121" s="234"/>
      <c r="C121" s="235"/>
      <c r="D121" s="227" t="s">
        <v>153</v>
      </c>
      <c r="E121" s="236" t="s">
        <v>19</v>
      </c>
      <c r="F121" s="237" t="s">
        <v>250</v>
      </c>
      <c r="G121" s="235"/>
      <c r="H121" s="236" t="s">
        <v>19</v>
      </c>
      <c r="I121" s="238"/>
      <c r="J121" s="235"/>
      <c r="K121" s="235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153</v>
      </c>
      <c r="AU121" s="243" t="s">
        <v>81</v>
      </c>
      <c r="AV121" s="13" t="s">
        <v>79</v>
      </c>
      <c r="AW121" s="13" t="s">
        <v>33</v>
      </c>
      <c r="AX121" s="13" t="s">
        <v>72</v>
      </c>
      <c r="AY121" s="243" t="s">
        <v>140</v>
      </c>
    </row>
    <row r="122" s="13" customFormat="1">
      <c r="A122" s="13"/>
      <c r="B122" s="234"/>
      <c r="C122" s="235"/>
      <c r="D122" s="227" t="s">
        <v>153</v>
      </c>
      <c r="E122" s="236" t="s">
        <v>19</v>
      </c>
      <c r="F122" s="237" t="s">
        <v>251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153</v>
      </c>
      <c r="AU122" s="243" t="s">
        <v>81</v>
      </c>
      <c r="AV122" s="13" t="s">
        <v>79</v>
      </c>
      <c r="AW122" s="13" t="s">
        <v>33</v>
      </c>
      <c r="AX122" s="13" t="s">
        <v>72</v>
      </c>
      <c r="AY122" s="243" t="s">
        <v>140</v>
      </c>
    </row>
    <row r="123" s="14" customFormat="1">
      <c r="A123" s="14"/>
      <c r="B123" s="244"/>
      <c r="C123" s="245"/>
      <c r="D123" s="227" t="s">
        <v>153</v>
      </c>
      <c r="E123" s="246" t="s">
        <v>19</v>
      </c>
      <c r="F123" s="247" t="s">
        <v>252</v>
      </c>
      <c r="G123" s="245"/>
      <c r="H123" s="248">
        <v>13.94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153</v>
      </c>
      <c r="AU123" s="254" t="s">
        <v>81</v>
      </c>
      <c r="AV123" s="14" t="s">
        <v>81</v>
      </c>
      <c r="AW123" s="14" t="s">
        <v>33</v>
      </c>
      <c r="AX123" s="14" t="s">
        <v>72</v>
      </c>
      <c r="AY123" s="254" t="s">
        <v>140</v>
      </c>
    </row>
    <row r="124" s="14" customFormat="1">
      <c r="A124" s="14"/>
      <c r="B124" s="244"/>
      <c r="C124" s="245"/>
      <c r="D124" s="227" t="s">
        <v>153</v>
      </c>
      <c r="E124" s="246" t="s">
        <v>19</v>
      </c>
      <c r="F124" s="247" t="s">
        <v>253</v>
      </c>
      <c r="G124" s="245"/>
      <c r="H124" s="248">
        <v>34.289999999999999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153</v>
      </c>
      <c r="AU124" s="254" t="s">
        <v>81</v>
      </c>
      <c r="AV124" s="14" t="s">
        <v>81</v>
      </c>
      <c r="AW124" s="14" t="s">
        <v>33</v>
      </c>
      <c r="AX124" s="14" t="s">
        <v>72</v>
      </c>
      <c r="AY124" s="254" t="s">
        <v>140</v>
      </c>
    </row>
    <row r="125" s="15" customFormat="1">
      <c r="A125" s="15"/>
      <c r="B125" s="255"/>
      <c r="C125" s="256"/>
      <c r="D125" s="227" t="s">
        <v>153</v>
      </c>
      <c r="E125" s="257" t="s">
        <v>19</v>
      </c>
      <c r="F125" s="258" t="s">
        <v>155</v>
      </c>
      <c r="G125" s="256"/>
      <c r="H125" s="259">
        <v>48.229999999999997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153</v>
      </c>
      <c r="AU125" s="265" t="s">
        <v>81</v>
      </c>
      <c r="AV125" s="15" t="s">
        <v>156</v>
      </c>
      <c r="AW125" s="15" t="s">
        <v>33</v>
      </c>
      <c r="AX125" s="15" t="s">
        <v>79</v>
      </c>
      <c r="AY125" s="265" t="s">
        <v>140</v>
      </c>
    </row>
    <row r="126" s="2" customFormat="1" ht="16.5" customHeight="1">
      <c r="A126" s="39"/>
      <c r="B126" s="40"/>
      <c r="C126" s="214" t="s">
        <v>102</v>
      </c>
      <c r="D126" s="214" t="s">
        <v>143</v>
      </c>
      <c r="E126" s="215" t="s">
        <v>254</v>
      </c>
      <c r="F126" s="216" t="s">
        <v>255</v>
      </c>
      <c r="G126" s="217" t="s">
        <v>236</v>
      </c>
      <c r="H126" s="218">
        <v>48.229999999999997</v>
      </c>
      <c r="I126" s="219"/>
      <c r="J126" s="220">
        <f>ROUND(I126*H126,2)</f>
        <v>0</v>
      </c>
      <c r="K126" s="216" t="s">
        <v>147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0.0054599999999999996</v>
      </c>
      <c r="R126" s="223">
        <f>Q126*H126</f>
        <v>0.26333579999999995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156</v>
      </c>
      <c r="AT126" s="225" t="s">
        <v>143</v>
      </c>
      <c r="AU126" s="225" t="s">
        <v>81</v>
      </c>
      <c r="AY126" s="18" t="s">
        <v>140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156</v>
      </c>
      <c r="BM126" s="225" t="s">
        <v>256</v>
      </c>
    </row>
    <row r="127" s="2" customFormat="1">
      <c r="A127" s="39"/>
      <c r="B127" s="40"/>
      <c r="C127" s="41"/>
      <c r="D127" s="227" t="s">
        <v>150</v>
      </c>
      <c r="E127" s="41"/>
      <c r="F127" s="228" t="s">
        <v>257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81</v>
      </c>
    </row>
    <row r="128" s="2" customFormat="1">
      <c r="A128" s="39"/>
      <c r="B128" s="40"/>
      <c r="C128" s="41"/>
      <c r="D128" s="232" t="s">
        <v>151</v>
      </c>
      <c r="E128" s="41"/>
      <c r="F128" s="233" t="s">
        <v>258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151</v>
      </c>
      <c r="AU128" s="18" t="s">
        <v>81</v>
      </c>
    </row>
    <row r="129" s="13" customFormat="1">
      <c r="A129" s="13"/>
      <c r="B129" s="234"/>
      <c r="C129" s="235"/>
      <c r="D129" s="227" t="s">
        <v>153</v>
      </c>
      <c r="E129" s="236" t="s">
        <v>19</v>
      </c>
      <c r="F129" s="237" t="s">
        <v>249</v>
      </c>
      <c r="G129" s="235"/>
      <c r="H129" s="236" t="s">
        <v>19</v>
      </c>
      <c r="I129" s="238"/>
      <c r="J129" s="235"/>
      <c r="K129" s="235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153</v>
      </c>
      <c r="AU129" s="243" t="s">
        <v>81</v>
      </c>
      <c r="AV129" s="13" t="s">
        <v>79</v>
      </c>
      <c r="AW129" s="13" t="s">
        <v>33</v>
      </c>
      <c r="AX129" s="13" t="s">
        <v>72</v>
      </c>
      <c r="AY129" s="243" t="s">
        <v>140</v>
      </c>
    </row>
    <row r="130" s="13" customFormat="1">
      <c r="A130" s="13"/>
      <c r="B130" s="234"/>
      <c r="C130" s="235"/>
      <c r="D130" s="227" t="s">
        <v>153</v>
      </c>
      <c r="E130" s="236" t="s">
        <v>19</v>
      </c>
      <c r="F130" s="237" t="s">
        <v>250</v>
      </c>
      <c r="G130" s="235"/>
      <c r="H130" s="236" t="s">
        <v>19</v>
      </c>
      <c r="I130" s="238"/>
      <c r="J130" s="235"/>
      <c r="K130" s="235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153</v>
      </c>
      <c r="AU130" s="243" t="s">
        <v>81</v>
      </c>
      <c r="AV130" s="13" t="s">
        <v>79</v>
      </c>
      <c r="AW130" s="13" t="s">
        <v>33</v>
      </c>
      <c r="AX130" s="13" t="s">
        <v>72</v>
      </c>
      <c r="AY130" s="243" t="s">
        <v>140</v>
      </c>
    </row>
    <row r="131" s="13" customFormat="1">
      <c r="A131" s="13"/>
      <c r="B131" s="234"/>
      <c r="C131" s="235"/>
      <c r="D131" s="227" t="s">
        <v>153</v>
      </c>
      <c r="E131" s="236" t="s">
        <v>19</v>
      </c>
      <c r="F131" s="237" t="s">
        <v>251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153</v>
      </c>
      <c r="AU131" s="243" t="s">
        <v>81</v>
      </c>
      <c r="AV131" s="13" t="s">
        <v>79</v>
      </c>
      <c r="AW131" s="13" t="s">
        <v>33</v>
      </c>
      <c r="AX131" s="13" t="s">
        <v>72</v>
      </c>
      <c r="AY131" s="243" t="s">
        <v>140</v>
      </c>
    </row>
    <row r="132" s="14" customFormat="1">
      <c r="A132" s="14"/>
      <c r="B132" s="244"/>
      <c r="C132" s="245"/>
      <c r="D132" s="227" t="s">
        <v>153</v>
      </c>
      <c r="E132" s="246" t="s">
        <v>19</v>
      </c>
      <c r="F132" s="247" t="s">
        <v>252</v>
      </c>
      <c r="G132" s="245"/>
      <c r="H132" s="248">
        <v>13.94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153</v>
      </c>
      <c r="AU132" s="254" t="s">
        <v>81</v>
      </c>
      <c r="AV132" s="14" t="s">
        <v>81</v>
      </c>
      <c r="AW132" s="14" t="s">
        <v>33</v>
      </c>
      <c r="AX132" s="14" t="s">
        <v>72</v>
      </c>
      <c r="AY132" s="254" t="s">
        <v>140</v>
      </c>
    </row>
    <row r="133" s="14" customFormat="1">
      <c r="A133" s="14"/>
      <c r="B133" s="244"/>
      <c r="C133" s="245"/>
      <c r="D133" s="227" t="s">
        <v>153</v>
      </c>
      <c r="E133" s="246" t="s">
        <v>19</v>
      </c>
      <c r="F133" s="247" t="s">
        <v>253</v>
      </c>
      <c r="G133" s="245"/>
      <c r="H133" s="248">
        <v>34.289999999999999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153</v>
      </c>
      <c r="AU133" s="254" t="s">
        <v>81</v>
      </c>
      <c r="AV133" s="14" t="s">
        <v>81</v>
      </c>
      <c r="AW133" s="14" t="s">
        <v>33</v>
      </c>
      <c r="AX133" s="14" t="s">
        <v>72</v>
      </c>
      <c r="AY133" s="254" t="s">
        <v>140</v>
      </c>
    </row>
    <row r="134" s="15" customFormat="1">
      <c r="A134" s="15"/>
      <c r="B134" s="255"/>
      <c r="C134" s="256"/>
      <c r="D134" s="227" t="s">
        <v>153</v>
      </c>
      <c r="E134" s="257" t="s">
        <v>19</v>
      </c>
      <c r="F134" s="258" t="s">
        <v>155</v>
      </c>
      <c r="G134" s="256"/>
      <c r="H134" s="259">
        <v>48.229999999999997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153</v>
      </c>
      <c r="AU134" s="265" t="s">
        <v>81</v>
      </c>
      <c r="AV134" s="15" t="s">
        <v>156</v>
      </c>
      <c r="AW134" s="15" t="s">
        <v>33</v>
      </c>
      <c r="AX134" s="15" t="s">
        <v>79</v>
      </c>
      <c r="AY134" s="265" t="s">
        <v>140</v>
      </c>
    </row>
    <row r="135" s="2" customFormat="1" ht="16.5" customHeight="1">
      <c r="A135" s="39"/>
      <c r="B135" s="40"/>
      <c r="C135" s="214" t="s">
        <v>156</v>
      </c>
      <c r="D135" s="214" t="s">
        <v>143</v>
      </c>
      <c r="E135" s="215" t="s">
        <v>259</v>
      </c>
      <c r="F135" s="216" t="s">
        <v>260</v>
      </c>
      <c r="G135" s="217" t="s">
        <v>236</v>
      </c>
      <c r="H135" s="218">
        <v>144.69</v>
      </c>
      <c r="I135" s="219"/>
      <c r="J135" s="220">
        <f>ROUND(I135*H135,2)</f>
        <v>0</v>
      </c>
      <c r="K135" s="216" t="s">
        <v>147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0.0020999999999999999</v>
      </c>
      <c r="R135" s="223">
        <f>Q135*H135</f>
        <v>0.30384899999999998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156</v>
      </c>
      <c r="AT135" s="225" t="s">
        <v>143</v>
      </c>
      <c r="AU135" s="225" t="s">
        <v>81</v>
      </c>
      <c r="AY135" s="18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156</v>
      </c>
      <c r="BM135" s="225" t="s">
        <v>261</v>
      </c>
    </row>
    <row r="136" s="2" customFormat="1">
      <c r="A136" s="39"/>
      <c r="B136" s="40"/>
      <c r="C136" s="41"/>
      <c r="D136" s="227" t="s">
        <v>150</v>
      </c>
      <c r="E136" s="41"/>
      <c r="F136" s="228" t="s">
        <v>262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81</v>
      </c>
    </row>
    <row r="137" s="2" customFormat="1">
      <c r="A137" s="39"/>
      <c r="B137" s="40"/>
      <c r="C137" s="41"/>
      <c r="D137" s="232" t="s">
        <v>151</v>
      </c>
      <c r="E137" s="41"/>
      <c r="F137" s="233" t="s">
        <v>263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151</v>
      </c>
      <c r="AU137" s="18" t="s">
        <v>81</v>
      </c>
    </row>
    <row r="138" s="13" customFormat="1">
      <c r="A138" s="13"/>
      <c r="B138" s="234"/>
      <c r="C138" s="235"/>
      <c r="D138" s="227" t="s">
        <v>153</v>
      </c>
      <c r="E138" s="236" t="s">
        <v>19</v>
      </c>
      <c r="F138" s="237" t="s">
        <v>249</v>
      </c>
      <c r="G138" s="235"/>
      <c r="H138" s="236" t="s">
        <v>19</v>
      </c>
      <c r="I138" s="238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153</v>
      </c>
      <c r="AU138" s="243" t="s">
        <v>81</v>
      </c>
      <c r="AV138" s="13" t="s">
        <v>79</v>
      </c>
      <c r="AW138" s="13" t="s">
        <v>33</v>
      </c>
      <c r="AX138" s="13" t="s">
        <v>72</v>
      </c>
      <c r="AY138" s="243" t="s">
        <v>140</v>
      </c>
    </row>
    <row r="139" s="13" customFormat="1">
      <c r="A139" s="13"/>
      <c r="B139" s="234"/>
      <c r="C139" s="235"/>
      <c r="D139" s="227" t="s">
        <v>153</v>
      </c>
      <c r="E139" s="236" t="s">
        <v>19</v>
      </c>
      <c r="F139" s="237" t="s">
        <v>264</v>
      </c>
      <c r="G139" s="235"/>
      <c r="H139" s="236" t="s">
        <v>19</v>
      </c>
      <c r="I139" s="238"/>
      <c r="J139" s="235"/>
      <c r="K139" s="235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153</v>
      </c>
      <c r="AU139" s="243" t="s">
        <v>81</v>
      </c>
      <c r="AV139" s="13" t="s">
        <v>79</v>
      </c>
      <c r="AW139" s="13" t="s">
        <v>33</v>
      </c>
      <c r="AX139" s="13" t="s">
        <v>72</v>
      </c>
      <c r="AY139" s="243" t="s">
        <v>140</v>
      </c>
    </row>
    <row r="140" s="14" customFormat="1">
      <c r="A140" s="14"/>
      <c r="B140" s="244"/>
      <c r="C140" s="245"/>
      <c r="D140" s="227" t="s">
        <v>153</v>
      </c>
      <c r="E140" s="246" t="s">
        <v>19</v>
      </c>
      <c r="F140" s="247" t="s">
        <v>265</v>
      </c>
      <c r="G140" s="245"/>
      <c r="H140" s="248">
        <v>144.69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153</v>
      </c>
      <c r="AU140" s="254" t="s">
        <v>81</v>
      </c>
      <c r="AV140" s="14" t="s">
        <v>81</v>
      </c>
      <c r="AW140" s="14" t="s">
        <v>33</v>
      </c>
      <c r="AX140" s="14" t="s">
        <v>72</v>
      </c>
      <c r="AY140" s="254" t="s">
        <v>140</v>
      </c>
    </row>
    <row r="141" s="15" customFormat="1">
      <c r="A141" s="15"/>
      <c r="B141" s="255"/>
      <c r="C141" s="256"/>
      <c r="D141" s="227" t="s">
        <v>153</v>
      </c>
      <c r="E141" s="257" t="s">
        <v>19</v>
      </c>
      <c r="F141" s="258" t="s">
        <v>155</v>
      </c>
      <c r="G141" s="256"/>
      <c r="H141" s="259">
        <v>144.69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153</v>
      </c>
      <c r="AU141" s="265" t="s">
        <v>81</v>
      </c>
      <c r="AV141" s="15" t="s">
        <v>156</v>
      </c>
      <c r="AW141" s="15" t="s">
        <v>33</v>
      </c>
      <c r="AX141" s="15" t="s">
        <v>79</v>
      </c>
      <c r="AY141" s="265" t="s">
        <v>140</v>
      </c>
    </row>
    <row r="142" s="2" customFormat="1" ht="16.5" customHeight="1">
      <c r="A142" s="39"/>
      <c r="B142" s="40"/>
      <c r="C142" s="214" t="s">
        <v>139</v>
      </c>
      <c r="D142" s="214" t="s">
        <v>143</v>
      </c>
      <c r="E142" s="215" t="s">
        <v>266</v>
      </c>
      <c r="F142" s="216" t="s">
        <v>267</v>
      </c>
      <c r="G142" s="217" t="s">
        <v>236</v>
      </c>
      <c r="H142" s="218">
        <v>48.229999999999997</v>
      </c>
      <c r="I142" s="219"/>
      <c r="J142" s="220">
        <f>ROUND(I142*H142,2)</f>
        <v>0</v>
      </c>
      <c r="K142" s="216" t="s">
        <v>147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0.0043800000000000002</v>
      </c>
      <c r="R142" s="223">
        <f>Q142*H142</f>
        <v>0.2112474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156</v>
      </c>
      <c r="AT142" s="225" t="s">
        <v>143</v>
      </c>
      <c r="AU142" s="225" t="s">
        <v>81</v>
      </c>
      <c r="AY142" s="18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156</v>
      </c>
      <c r="BM142" s="225" t="s">
        <v>268</v>
      </c>
    </row>
    <row r="143" s="2" customFormat="1">
      <c r="A143" s="39"/>
      <c r="B143" s="40"/>
      <c r="C143" s="41"/>
      <c r="D143" s="227" t="s">
        <v>150</v>
      </c>
      <c r="E143" s="41"/>
      <c r="F143" s="228" t="s">
        <v>269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81</v>
      </c>
    </row>
    <row r="144" s="2" customFormat="1">
      <c r="A144" s="39"/>
      <c r="B144" s="40"/>
      <c r="C144" s="41"/>
      <c r="D144" s="232" t="s">
        <v>151</v>
      </c>
      <c r="E144" s="41"/>
      <c r="F144" s="233" t="s">
        <v>270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151</v>
      </c>
      <c r="AU144" s="18" t="s">
        <v>81</v>
      </c>
    </row>
    <row r="145" s="13" customFormat="1">
      <c r="A145" s="13"/>
      <c r="B145" s="234"/>
      <c r="C145" s="235"/>
      <c r="D145" s="227" t="s">
        <v>153</v>
      </c>
      <c r="E145" s="236" t="s">
        <v>19</v>
      </c>
      <c r="F145" s="237" t="s">
        <v>249</v>
      </c>
      <c r="G145" s="235"/>
      <c r="H145" s="236" t="s">
        <v>19</v>
      </c>
      <c r="I145" s="238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153</v>
      </c>
      <c r="AU145" s="243" t="s">
        <v>81</v>
      </c>
      <c r="AV145" s="13" t="s">
        <v>79</v>
      </c>
      <c r="AW145" s="13" t="s">
        <v>33</v>
      </c>
      <c r="AX145" s="13" t="s">
        <v>72</v>
      </c>
      <c r="AY145" s="243" t="s">
        <v>140</v>
      </c>
    </row>
    <row r="146" s="13" customFormat="1">
      <c r="A146" s="13"/>
      <c r="B146" s="234"/>
      <c r="C146" s="235"/>
      <c r="D146" s="227" t="s">
        <v>153</v>
      </c>
      <c r="E146" s="236" t="s">
        <v>19</v>
      </c>
      <c r="F146" s="237" t="s">
        <v>250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153</v>
      </c>
      <c r="AU146" s="243" t="s">
        <v>81</v>
      </c>
      <c r="AV146" s="13" t="s">
        <v>79</v>
      </c>
      <c r="AW146" s="13" t="s">
        <v>33</v>
      </c>
      <c r="AX146" s="13" t="s">
        <v>72</v>
      </c>
      <c r="AY146" s="243" t="s">
        <v>140</v>
      </c>
    </row>
    <row r="147" s="13" customFormat="1">
      <c r="A147" s="13"/>
      <c r="B147" s="234"/>
      <c r="C147" s="235"/>
      <c r="D147" s="227" t="s">
        <v>153</v>
      </c>
      <c r="E147" s="236" t="s">
        <v>19</v>
      </c>
      <c r="F147" s="237" t="s">
        <v>251</v>
      </c>
      <c r="G147" s="235"/>
      <c r="H147" s="236" t="s">
        <v>19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153</v>
      </c>
      <c r="AU147" s="243" t="s">
        <v>81</v>
      </c>
      <c r="AV147" s="13" t="s">
        <v>79</v>
      </c>
      <c r="AW147" s="13" t="s">
        <v>33</v>
      </c>
      <c r="AX147" s="13" t="s">
        <v>72</v>
      </c>
      <c r="AY147" s="243" t="s">
        <v>140</v>
      </c>
    </row>
    <row r="148" s="14" customFormat="1">
      <c r="A148" s="14"/>
      <c r="B148" s="244"/>
      <c r="C148" s="245"/>
      <c r="D148" s="227" t="s">
        <v>153</v>
      </c>
      <c r="E148" s="246" t="s">
        <v>19</v>
      </c>
      <c r="F148" s="247" t="s">
        <v>252</v>
      </c>
      <c r="G148" s="245"/>
      <c r="H148" s="248">
        <v>13.94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153</v>
      </c>
      <c r="AU148" s="254" t="s">
        <v>81</v>
      </c>
      <c r="AV148" s="14" t="s">
        <v>81</v>
      </c>
      <c r="AW148" s="14" t="s">
        <v>33</v>
      </c>
      <c r="AX148" s="14" t="s">
        <v>72</v>
      </c>
      <c r="AY148" s="254" t="s">
        <v>140</v>
      </c>
    </row>
    <row r="149" s="14" customFormat="1">
      <c r="A149" s="14"/>
      <c r="B149" s="244"/>
      <c r="C149" s="245"/>
      <c r="D149" s="227" t="s">
        <v>153</v>
      </c>
      <c r="E149" s="246" t="s">
        <v>19</v>
      </c>
      <c r="F149" s="247" t="s">
        <v>253</v>
      </c>
      <c r="G149" s="245"/>
      <c r="H149" s="248">
        <v>34.289999999999999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153</v>
      </c>
      <c r="AU149" s="254" t="s">
        <v>81</v>
      </c>
      <c r="AV149" s="14" t="s">
        <v>81</v>
      </c>
      <c r="AW149" s="14" t="s">
        <v>33</v>
      </c>
      <c r="AX149" s="14" t="s">
        <v>72</v>
      </c>
      <c r="AY149" s="254" t="s">
        <v>140</v>
      </c>
    </row>
    <row r="150" s="15" customFormat="1">
      <c r="A150" s="15"/>
      <c r="B150" s="255"/>
      <c r="C150" s="256"/>
      <c r="D150" s="227" t="s">
        <v>153</v>
      </c>
      <c r="E150" s="257" t="s">
        <v>19</v>
      </c>
      <c r="F150" s="258" t="s">
        <v>155</v>
      </c>
      <c r="G150" s="256"/>
      <c r="H150" s="259">
        <v>48.229999999999997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153</v>
      </c>
      <c r="AU150" s="265" t="s">
        <v>81</v>
      </c>
      <c r="AV150" s="15" t="s">
        <v>156</v>
      </c>
      <c r="AW150" s="15" t="s">
        <v>33</v>
      </c>
      <c r="AX150" s="15" t="s">
        <v>79</v>
      </c>
      <c r="AY150" s="265" t="s">
        <v>140</v>
      </c>
    </row>
    <row r="151" s="2" customFormat="1" ht="16.5" customHeight="1">
      <c r="A151" s="39"/>
      <c r="B151" s="40"/>
      <c r="C151" s="214" t="s">
        <v>177</v>
      </c>
      <c r="D151" s="214" t="s">
        <v>143</v>
      </c>
      <c r="E151" s="215" t="s">
        <v>271</v>
      </c>
      <c r="F151" s="216" t="s">
        <v>272</v>
      </c>
      <c r="G151" s="217" t="s">
        <v>236</v>
      </c>
      <c r="H151" s="218">
        <v>48.229999999999997</v>
      </c>
      <c r="I151" s="219"/>
      <c r="J151" s="220">
        <f>ROUND(I151*H151,2)</f>
        <v>0</v>
      </c>
      <c r="K151" s="216" t="s">
        <v>19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0.0030000000000000001</v>
      </c>
      <c r="R151" s="223">
        <f>Q151*H151</f>
        <v>0.14468999999999999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156</v>
      </c>
      <c r="AT151" s="225" t="s">
        <v>143</v>
      </c>
      <c r="AU151" s="225" t="s">
        <v>81</v>
      </c>
      <c r="AY151" s="18" t="s">
        <v>140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79</v>
      </c>
      <c r="BK151" s="226">
        <f>ROUND(I151*H151,2)</f>
        <v>0</v>
      </c>
      <c r="BL151" s="18" t="s">
        <v>156</v>
      </c>
      <c r="BM151" s="225" t="s">
        <v>273</v>
      </c>
    </row>
    <row r="152" s="2" customFormat="1">
      <c r="A152" s="39"/>
      <c r="B152" s="40"/>
      <c r="C152" s="41"/>
      <c r="D152" s="227" t="s">
        <v>150</v>
      </c>
      <c r="E152" s="41"/>
      <c r="F152" s="228" t="s">
        <v>274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150</v>
      </c>
      <c r="AU152" s="18" t="s">
        <v>81</v>
      </c>
    </row>
    <row r="153" s="13" customFormat="1">
      <c r="A153" s="13"/>
      <c r="B153" s="234"/>
      <c r="C153" s="235"/>
      <c r="D153" s="227" t="s">
        <v>153</v>
      </c>
      <c r="E153" s="236" t="s">
        <v>19</v>
      </c>
      <c r="F153" s="237" t="s">
        <v>249</v>
      </c>
      <c r="G153" s="235"/>
      <c r="H153" s="236" t="s">
        <v>19</v>
      </c>
      <c r="I153" s="238"/>
      <c r="J153" s="235"/>
      <c r="K153" s="235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153</v>
      </c>
      <c r="AU153" s="243" t="s">
        <v>81</v>
      </c>
      <c r="AV153" s="13" t="s">
        <v>79</v>
      </c>
      <c r="AW153" s="13" t="s">
        <v>33</v>
      </c>
      <c r="AX153" s="13" t="s">
        <v>72</v>
      </c>
      <c r="AY153" s="243" t="s">
        <v>140</v>
      </c>
    </row>
    <row r="154" s="13" customFormat="1">
      <c r="A154" s="13"/>
      <c r="B154" s="234"/>
      <c r="C154" s="235"/>
      <c r="D154" s="227" t="s">
        <v>153</v>
      </c>
      <c r="E154" s="236" t="s">
        <v>19</v>
      </c>
      <c r="F154" s="237" t="s">
        <v>250</v>
      </c>
      <c r="G154" s="235"/>
      <c r="H154" s="236" t="s">
        <v>19</v>
      </c>
      <c r="I154" s="238"/>
      <c r="J154" s="235"/>
      <c r="K154" s="235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153</v>
      </c>
      <c r="AU154" s="243" t="s">
        <v>81</v>
      </c>
      <c r="AV154" s="13" t="s">
        <v>79</v>
      </c>
      <c r="AW154" s="13" t="s">
        <v>33</v>
      </c>
      <c r="AX154" s="13" t="s">
        <v>72</v>
      </c>
      <c r="AY154" s="243" t="s">
        <v>140</v>
      </c>
    </row>
    <row r="155" s="13" customFormat="1">
      <c r="A155" s="13"/>
      <c r="B155" s="234"/>
      <c r="C155" s="235"/>
      <c r="D155" s="227" t="s">
        <v>153</v>
      </c>
      <c r="E155" s="236" t="s">
        <v>19</v>
      </c>
      <c r="F155" s="237" t="s">
        <v>251</v>
      </c>
      <c r="G155" s="235"/>
      <c r="H155" s="236" t="s">
        <v>19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153</v>
      </c>
      <c r="AU155" s="243" t="s">
        <v>81</v>
      </c>
      <c r="AV155" s="13" t="s">
        <v>79</v>
      </c>
      <c r="AW155" s="13" t="s">
        <v>33</v>
      </c>
      <c r="AX155" s="13" t="s">
        <v>72</v>
      </c>
      <c r="AY155" s="243" t="s">
        <v>140</v>
      </c>
    </row>
    <row r="156" s="14" customFormat="1">
      <c r="A156" s="14"/>
      <c r="B156" s="244"/>
      <c r="C156" s="245"/>
      <c r="D156" s="227" t="s">
        <v>153</v>
      </c>
      <c r="E156" s="246" t="s">
        <v>19</v>
      </c>
      <c r="F156" s="247" t="s">
        <v>252</v>
      </c>
      <c r="G156" s="245"/>
      <c r="H156" s="248">
        <v>13.94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153</v>
      </c>
      <c r="AU156" s="254" t="s">
        <v>81</v>
      </c>
      <c r="AV156" s="14" t="s">
        <v>81</v>
      </c>
      <c r="AW156" s="14" t="s">
        <v>33</v>
      </c>
      <c r="AX156" s="14" t="s">
        <v>72</v>
      </c>
      <c r="AY156" s="254" t="s">
        <v>140</v>
      </c>
    </row>
    <row r="157" s="14" customFormat="1">
      <c r="A157" s="14"/>
      <c r="B157" s="244"/>
      <c r="C157" s="245"/>
      <c r="D157" s="227" t="s">
        <v>153</v>
      </c>
      <c r="E157" s="246" t="s">
        <v>19</v>
      </c>
      <c r="F157" s="247" t="s">
        <v>253</v>
      </c>
      <c r="G157" s="245"/>
      <c r="H157" s="248">
        <v>34.289999999999999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153</v>
      </c>
      <c r="AU157" s="254" t="s">
        <v>81</v>
      </c>
      <c r="AV157" s="14" t="s">
        <v>81</v>
      </c>
      <c r="AW157" s="14" t="s">
        <v>33</v>
      </c>
      <c r="AX157" s="14" t="s">
        <v>72</v>
      </c>
      <c r="AY157" s="254" t="s">
        <v>140</v>
      </c>
    </row>
    <row r="158" s="15" customFormat="1">
      <c r="A158" s="15"/>
      <c r="B158" s="255"/>
      <c r="C158" s="256"/>
      <c r="D158" s="227" t="s">
        <v>153</v>
      </c>
      <c r="E158" s="257" t="s">
        <v>19</v>
      </c>
      <c r="F158" s="258" t="s">
        <v>155</v>
      </c>
      <c r="G158" s="256"/>
      <c r="H158" s="259">
        <v>48.229999999999997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153</v>
      </c>
      <c r="AU158" s="265" t="s">
        <v>81</v>
      </c>
      <c r="AV158" s="15" t="s">
        <v>156</v>
      </c>
      <c r="AW158" s="15" t="s">
        <v>33</v>
      </c>
      <c r="AX158" s="15" t="s">
        <v>79</v>
      </c>
      <c r="AY158" s="265" t="s">
        <v>140</v>
      </c>
    </row>
    <row r="159" s="2" customFormat="1" ht="16.5" customHeight="1">
      <c r="A159" s="39"/>
      <c r="B159" s="40"/>
      <c r="C159" s="214" t="s">
        <v>185</v>
      </c>
      <c r="D159" s="214" t="s">
        <v>143</v>
      </c>
      <c r="E159" s="215" t="s">
        <v>275</v>
      </c>
      <c r="F159" s="216" t="s">
        <v>276</v>
      </c>
      <c r="G159" s="217" t="s">
        <v>236</v>
      </c>
      <c r="H159" s="218">
        <v>69.006</v>
      </c>
      <c r="I159" s="219"/>
      <c r="J159" s="220">
        <f>ROUND(I159*H159,2)</f>
        <v>0</v>
      </c>
      <c r="K159" s="216" t="s">
        <v>147</v>
      </c>
      <c r="L159" s="45"/>
      <c r="M159" s="221" t="s">
        <v>19</v>
      </c>
      <c r="N159" s="222" t="s">
        <v>43</v>
      </c>
      <c r="O159" s="85"/>
      <c r="P159" s="223">
        <f>O159*H159</f>
        <v>0</v>
      </c>
      <c r="Q159" s="223">
        <v>0.0051999999999999998</v>
      </c>
      <c r="R159" s="223">
        <f>Q159*H159</f>
        <v>0.35883119999999996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156</v>
      </c>
      <c r="AT159" s="225" t="s">
        <v>143</v>
      </c>
      <c r="AU159" s="225" t="s">
        <v>81</v>
      </c>
      <c r="AY159" s="18" t="s">
        <v>140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79</v>
      </c>
      <c r="BK159" s="226">
        <f>ROUND(I159*H159,2)</f>
        <v>0</v>
      </c>
      <c r="BL159" s="18" t="s">
        <v>156</v>
      </c>
      <c r="BM159" s="225" t="s">
        <v>277</v>
      </c>
    </row>
    <row r="160" s="2" customFormat="1">
      <c r="A160" s="39"/>
      <c r="B160" s="40"/>
      <c r="C160" s="41"/>
      <c r="D160" s="227" t="s">
        <v>150</v>
      </c>
      <c r="E160" s="41"/>
      <c r="F160" s="228" t="s">
        <v>278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150</v>
      </c>
      <c r="AU160" s="18" t="s">
        <v>81</v>
      </c>
    </row>
    <row r="161" s="2" customFormat="1">
      <c r="A161" s="39"/>
      <c r="B161" s="40"/>
      <c r="C161" s="41"/>
      <c r="D161" s="232" t="s">
        <v>151</v>
      </c>
      <c r="E161" s="41"/>
      <c r="F161" s="233" t="s">
        <v>279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151</v>
      </c>
      <c r="AU161" s="18" t="s">
        <v>81</v>
      </c>
    </row>
    <row r="162" s="13" customFormat="1">
      <c r="A162" s="13"/>
      <c r="B162" s="234"/>
      <c r="C162" s="235"/>
      <c r="D162" s="227" t="s">
        <v>153</v>
      </c>
      <c r="E162" s="236" t="s">
        <v>19</v>
      </c>
      <c r="F162" s="237" t="s">
        <v>249</v>
      </c>
      <c r="G162" s="235"/>
      <c r="H162" s="236" t="s">
        <v>19</v>
      </c>
      <c r="I162" s="238"/>
      <c r="J162" s="235"/>
      <c r="K162" s="235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153</v>
      </c>
      <c r="AU162" s="243" t="s">
        <v>81</v>
      </c>
      <c r="AV162" s="13" t="s">
        <v>79</v>
      </c>
      <c r="AW162" s="13" t="s">
        <v>33</v>
      </c>
      <c r="AX162" s="13" t="s">
        <v>72</v>
      </c>
      <c r="AY162" s="243" t="s">
        <v>140</v>
      </c>
    </row>
    <row r="163" s="13" customFormat="1">
      <c r="A163" s="13"/>
      <c r="B163" s="234"/>
      <c r="C163" s="235"/>
      <c r="D163" s="227" t="s">
        <v>153</v>
      </c>
      <c r="E163" s="236" t="s">
        <v>19</v>
      </c>
      <c r="F163" s="237" t="s">
        <v>250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153</v>
      </c>
      <c r="AU163" s="243" t="s">
        <v>81</v>
      </c>
      <c r="AV163" s="13" t="s">
        <v>79</v>
      </c>
      <c r="AW163" s="13" t="s">
        <v>33</v>
      </c>
      <c r="AX163" s="13" t="s">
        <v>72</v>
      </c>
      <c r="AY163" s="243" t="s">
        <v>140</v>
      </c>
    </row>
    <row r="164" s="13" customFormat="1">
      <c r="A164" s="13"/>
      <c r="B164" s="234"/>
      <c r="C164" s="235"/>
      <c r="D164" s="227" t="s">
        <v>153</v>
      </c>
      <c r="E164" s="236" t="s">
        <v>19</v>
      </c>
      <c r="F164" s="237" t="s">
        <v>251</v>
      </c>
      <c r="G164" s="235"/>
      <c r="H164" s="236" t="s">
        <v>19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153</v>
      </c>
      <c r="AU164" s="243" t="s">
        <v>81</v>
      </c>
      <c r="AV164" s="13" t="s">
        <v>79</v>
      </c>
      <c r="AW164" s="13" t="s">
        <v>33</v>
      </c>
      <c r="AX164" s="13" t="s">
        <v>72</v>
      </c>
      <c r="AY164" s="243" t="s">
        <v>140</v>
      </c>
    </row>
    <row r="165" s="14" customFormat="1">
      <c r="A165" s="14"/>
      <c r="B165" s="244"/>
      <c r="C165" s="245"/>
      <c r="D165" s="227" t="s">
        <v>153</v>
      </c>
      <c r="E165" s="246" t="s">
        <v>19</v>
      </c>
      <c r="F165" s="247" t="s">
        <v>252</v>
      </c>
      <c r="G165" s="245"/>
      <c r="H165" s="248">
        <v>13.94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153</v>
      </c>
      <c r="AU165" s="254" t="s">
        <v>81</v>
      </c>
      <c r="AV165" s="14" t="s">
        <v>81</v>
      </c>
      <c r="AW165" s="14" t="s">
        <v>33</v>
      </c>
      <c r="AX165" s="14" t="s">
        <v>72</v>
      </c>
      <c r="AY165" s="254" t="s">
        <v>140</v>
      </c>
    </row>
    <row r="166" s="14" customFormat="1">
      <c r="A166" s="14"/>
      <c r="B166" s="244"/>
      <c r="C166" s="245"/>
      <c r="D166" s="227" t="s">
        <v>153</v>
      </c>
      <c r="E166" s="246" t="s">
        <v>19</v>
      </c>
      <c r="F166" s="247" t="s">
        <v>253</v>
      </c>
      <c r="G166" s="245"/>
      <c r="H166" s="248">
        <v>34.289999999999999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153</v>
      </c>
      <c r="AU166" s="254" t="s">
        <v>81</v>
      </c>
      <c r="AV166" s="14" t="s">
        <v>81</v>
      </c>
      <c r="AW166" s="14" t="s">
        <v>33</v>
      </c>
      <c r="AX166" s="14" t="s">
        <v>72</v>
      </c>
      <c r="AY166" s="254" t="s">
        <v>140</v>
      </c>
    </row>
    <row r="167" s="13" customFormat="1">
      <c r="A167" s="13"/>
      <c r="B167" s="234"/>
      <c r="C167" s="235"/>
      <c r="D167" s="227" t="s">
        <v>153</v>
      </c>
      <c r="E167" s="236" t="s">
        <v>19</v>
      </c>
      <c r="F167" s="237" t="s">
        <v>280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153</v>
      </c>
      <c r="AU167" s="243" t="s">
        <v>81</v>
      </c>
      <c r="AV167" s="13" t="s">
        <v>79</v>
      </c>
      <c r="AW167" s="13" t="s">
        <v>33</v>
      </c>
      <c r="AX167" s="13" t="s">
        <v>72</v>
      </c>
      <c r="AY167" s="243" t="s">
        <v>140</v>
      </c>
    </row>
    <row r="168" s="14" customFormat="1">
      <c r="A168" s="14"/>
      <c r="B168" s="244"/>
      <c r="C168" s="245"/>
      <c r="D168" s="227" t="s">
        <v>153</v>
      </c>
      <c r="E168" s="246" t="s">
        <v>19</v>
      </c>
      <c r="F168" s="247" t="s">
        <v>281</v>
      </c>
      <c r="G168" s="245"/>
      <c r="H168" s="248">
        <v>20.776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153</v>
      </c>
      <c r="AU168" s="254" t="s">
        <v>81</v>
      </c>
      <c r="AV168" s="14" t="s">
        <v>81</v>
      </c>
      <c r="AW168" s="14" t="s">
        <v>33</v>
      </c>
      <c r="AX168" s="14" t="s">
        <v>72</v>
      </c>
      <c r="AY168" s="254" t="s">
        <v>140</v>
      </c>
    </row>
    <row r="169" s="15" customFormat="1">
      <c r="A169" s="15"/>
      <c r="B169" s="255"/>
      <c r="C169" s="256"/>
      <c r="D169" s="227" t="s">
        <v>153</v>
      </c>
      <c r="E169" s="257" t="s">
        <v>19</v>
      </c>
      <c r="F169" s="258" t="s">
        <v>155</v>
      </c>
      <c r="G169" s="256"/>
      <c r="H169" s="259">
        <v>69.006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153</v>
      </c>
      <c r="AU169" s="265" t="s">
        <v>81</v>
      </c>
      <c r="AV169" s="15" t="s">
        <v>156</v>
      </c>
      <c r="AW169" s="15" t="s">
        <v>33</v>
      </c>
      <c r="AX169" s="15" t="s">
        <v>79</v>
      </c>
      <c r="AY169" s="265" t="s">
        <v>140</v>
      </c>
    </row>
    <row r="170" s="2" customFormat="1" ht="16.5" customHeight="1">
      <c r="A170" s="39"/>
      <c r="B170" s="40"/>
      <c r="C170" s="214" t="s">
        <v>192</v>
      </c>
      <c r="D170" s="214" t="s">
        <v>143</v>
      </c>
      <c r="E170" s="215" t="s">
        <v>282</v>
      </c>
      <c r="F170" s="216" t="s">
        <v>283</v>
      </c>
      <c r="G170" s="217" t="s">
        <v>236</v>
      </c>
      <c r="H170" s="218">
        <v>1.1799999999999999</v>
      </c>
      <c r="I170" s="219"/>
      <c r="J170" s="220">
        <f>ROUND(I170*H170,2)</f>
        <v>0</v>
      </c>
      <c r="K170" s="216" t="s">
        <v>147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0.018380000000000001</v>
      </c>
      <c r="R170" s="223">
        <f>Q170*H170</f>
        <v>0.0216884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156</v>
      </c>
      <c r="AT170" s="225" t="s">
        <v>143</v>
      </c>
      <c r="AU170" s="225" t="s">
        <v>81</v>
      </c>
      <c r="AY170" s="18" t="s">
        <v>140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156</v>
      </c>
      <c r="BM170" s="225" t="s">
        <v>284</v>
      </c>
    </row>
    <row r="171" s="2" customFormat="1">
      <c r="A171" s="39"/>
      <c r="B171" s="40"/>
      <c r="C171" s="41"/>
      <c r="D171" s="227" t="s">
        <v>150</v>
      </c>
      <c r="E171" s="41"/>
      <c r="F171" s="228" t="s">
        <v>285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81</v>
      </c>
    </row>
    <row r="172" s="2" customFormat="1">
      <c r="A172" s="39"/>
      <c r="B172" s="40"/>
      <c r="C172" s="41"/>
      <c r="D172" s="232" t="s">
        <v>151</v>
      </c>
      <c r="E172" s="41"/>
      <c r="F172" s="233" t="s">
        <v>286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151</v>
      </c>
      <c r="AU172" s="18" t="s">
        <v>81</v>
      </c>
    </row>
    <row r="173" s="13" customFormat="1">
      <c r="A173" s="13"/>
      <c r="B173" s="234"/>
      <c r="C173" s="235"/>
      <c r="D173" s="227" t="s">
        <v>153</v>
      </c>
      <c r="E173" s="236" t="s">
        <v>19</v>
      </c>
      <c r="F173" s="237" t="s">
        <v>240</v>
      </c>
      <c r="G173" s="235"/>
      <c r="H173" s="236" t="s">
        <v>19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153</v>
      </c>
      <c r="AU173" s="243" t="s">
        <v>81</v>
      </c>
      <c r="AV173" s="13" t="s">
        <v>79</v>
      </c>
      <c r="AW173" s="13" t="s">
        <v>33</v>
      </c>
      <c r="AX173" s="13" t="s">
        <v>72</v>
      </c>
      <c r="AY173" s="243" t="s">
        <v>140</v>
      </c>
    </row>
    <row r="174" s="13" customFormat="1">
      <c r="A174" s="13"/>
      <c r="B174" s="234"/>
      <c r="C174" s="235"/>
      <c r="D174" s="227" t="s">
        <v>153</v>
      </c>
      <c r="E174" s="236" t="s">
        <v>19</v>
      </c>
      <c r="F174" s="237" t="s">
        <v>241</v>
      </c>
      <c r="G174" s="235"/>
      <c r="H174" s="236" t="s">
        <v>19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153</v>
      </c>
      <c r="AU174" s="243" t="s">
        <v>81</v>
      </c>
      <c r="AV174" s="13" t="s">
        <v>79</v>
      </c>
      <c r="AW174" s="13" t="s">
        <v>33</v>
      </c>
      <c r="AX174" s="13" t="s">
        <v>72</v>
      </c>
      <c r="AY174" s="243" t="s">
        <v>140</v>
      </c>
    </row>
    <row r="175" s="14" customFormat="1">
      <c r="A175" s="14"/>
      <c r="B175" s="244"/>
      <c r="C175" s="245"/>
      <c r="D175" s="227" t="s">
        <v>153</v>
      </c>
      <c r="E175" s="246" t="s">
        <v>19</v>
      </c>
      <c r="F175" s="247" t="s">
        <v>287</v>
      </c>
      <c r="G175" s="245"/>
      <c r="H175" s="248">
        <v>1.1799999999999999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153</v>
      </c>
      <c r="AU175" s="254" t="s">
        <v>81</v>
      </c>
      <c r="AV175" s="14" t="s">
        <v>81</v>
      </c>
      <c r="AW175" s="14" t="s">
        <v>33</v>
      </c>
      <c r="AX175" s="14" t="s">
        <v>72</v>
      </c>
      <c r="AY175" s="254" t="s">
        <v>140</v>
      </c>
    </row>
    <row r="176" s="15" customFormat="1">
      <c r="A176" s="15"/>
      <c r="B176" s="255"/>
      <c r="C176" s="256"/>
      <c r="D176" s="227" t="s">
        <v>153</v>
      </c>
      <c r="E176" s="257" t="s">
        <v>19</v>
      </c>
      <c r="F176" s="258" t="s">
        <v>155</v>
      </c>
      <c r="G176" s="256"/>
      <c r="H176" s="259">
        <v>1.1799999999999999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153</v>
      </c>
      <c r="AU176" s="265" t="s">
        <v>81</v>
      </c>
      <c r="AV176" s="15" t="s">
        <v>156</v>
      </c>
      <c r="AW176" s="15" t="s">
        <v>33</v>
      </c>
      <c r="AX176" s="15" t="s">
        <v>79</v>
      </c>
      <c r="AY176" s="265" t="s">
        <v>140</v>
      </c>
    </row>
    <row r="177" s="2" customFormat="1" ht="16.5" customHeight="1">
      <c r="A177" s="39"/>
      <c r="B177" s="40"/>
      <c r="C177" s="214" t="s">
        <v>197</v>
      </c>
      <c r="D177" s="214" t="s">
        <v>143</v>
      </c>
      <c r="E177" s="215" t="s">
        <v>288</v>
      </c>
      <c r="F177" s="216" t="s">
        <v>289</v>
      </c>
      <c r="G177" s="217" t="s">
        <v>236</v>
      </c>
      <c r="H177" s="218">
        <v>35</v>
      </c>
      <c r="I177" s="219"/>
      <c r="J177" s="220">
        <f>ROUND(I177*H177,2)</f>
        <v>0</v>
      </c>
      <c r="K177" s="216" t="s">
        <v>147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156</v>
      </c>
      <c r="AT177" s="225" t="s">
        <v>143</v>
      </c>
      <c r="AU177" s="225" t="s">
        <v>81</v>
      </c>
      <c r="AY177" s="18" t="s">
        <v>140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156</v>
      </c>
      <c r="BM177" s="225" t="s">
        <v>290</v>
      </c>
    </row>
    <row r="178" s="2" customFormat="1">
      <c r="A178" s="39"/>
      <c r="B178" s="40"/>
      <c r="C178" s="41"/>
      <c r="D178" s="227" t="s">
        <v>150</v>
      </c>
      <c r="E178" s="41"/>
      <c r="F178" s="228" t="s">
        <v>291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150</v>
      </c>
      <c r="AU178" s="18" t="s">
        <v>81</v>
      </c>
    </row>
    <row r="179" s="2" customFormat="1">
      <c r="A179" s="39"/>
      <c r="B179" s="40"/>
      <c r="C179" s="41"/>
      <c r="D179" s="232" t="s">
        <v>151</v>
      </c>
      <c r="E179" s="41"/>
      <c r="F179" s="233" t="s">
        <v>292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151</v>
      </c>
      <c r="AU179" s="18" t="s">
        <v>81</v>
      </c>
    </row>
    <row r="180" s="13" customFormat="1">
      <c r="A180" s="13"/>
      <c r="B180" s="234"/>
      <c r="C180" s="235"/>
      <c r="D180" s="227" t="s">
        <v>153</v>
      </c>
      <c r="E180" s="236" t="s">
        <v>19</v>
      </c>
      <c r="F180" s="237" t="s">
        <v>293</v>
      </c>
      <c r="G180" s="235"/>
      <c r="H180" s="236" t="s">
        <v>19</v>
      </c>
      <c r="I180" s="238"/>
      <c r="J180" s="235"/>
      <c r="K180" s="235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153</v>
      </c>
      <c r="AU180" s="243" t="s">
        <v>81</v>
      </c>
      <c r="AV180" s="13" t="s">
        <v>79</v>
      </c>
      <c r="AW180" s="13" t="s">
        <v>33</v>
      </c>
      <c r="AX180" s="13" t="s">
        <v>72</v>
      </c>
      <c r="AY180" s="243" t="s">
        <v>140</v>
      </c>
    </row>
    <row r="181" s="13" customFormat="1">
      <c r="A181" s="13"/>
      <c r="B181" s="234"/>
      <c r="C181" s="235"/>
      <c r="D181" s="227" t="s">
        <v>153</v>
      </c>
      <c r="E181" s="236" t="s">
        <v>19</v>
      </c>
      <c r="F181" s="237" t="s">
        <v>294</v>
      </c>
      <c r="G181" s="235"/>
      <c r="H181" s="236" t="s">
        <v>19</v>
      </c>
      <c r="I181" s="238"/>
      <c r="J181" s="235"/>
      <c r="K181" s="235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153</v>
      </c>
      <c r="AU181" s="243" t="s">
        <v>81</v>
      </c>
      <c r="AV181" s="13" t="s">
        <v>79</v>
      </c>
      <c r="AW181" s="13" t="s">
        <v>33</v>
      </c>
      <c r="AX181" s="13" t="s">
        <v>72</v>
      </c>
      <c r="AY181" s="243" t="s">
        <v>140</v>
      </c>
    </row>
    <row r="182" s="14" customFormat="1">
      <c r="A182" s="14"/>
      <c r="B182" s="244"/>
      <c r="C182" s="245"/>
      <c r="D182" s="227" t="s">
        <v>153</v>
      </c>
      <c r="E182" s="246" t="s">
        <v>19</v>
      </c>
      <c r="F182" s="247" t="s">
        <v>295</v>
      </c>
      <c r="G182" s="245"/>
      <c r="H182" s="248">
        <v>35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153</v>
      </c>
      <c r="AU182" s="254" t="s">
        <v>81</v>
      </c>
      <c r="AV182" s="14" t="s">
        <v>81</v>
      </c>
      <c r="AW182" s="14" t="s">
        <v>33</v>
      </c>
      <c r="AX182" s="14" t="s">
        <v>72</v>
      </c>
      <c r="AY182" s="254" t="s">
        <v>140</v>
      </c>
    </row>
    <row r="183" s="15" customFormat="1">
      <c r="A183" s="15"/>
      <c r="B183" s="255"/>
      <c r="C183" s="256"/>
      <c r="D183" s="227" t="s">
        <v>153</v>
      </c>
      <c r="E183" s="257" t="s">
        <v>19</v>
      </c>
      <c r="F183" s="258" t="s">
        <v>155</v>
      </c>
      <c r="G183" s="256"/>
      <c r="H183" s="259">
        <v>35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153</v>
      </c>
      <c r="AU183" s="265" t="s">
        <v>81</v>
      </c>
      <c r="AV183" s="15" t="s">
        <v>156</v>
      </c>
      <c r="AW183" s="15" t="s">
        <v>33</v>
      </c>
      <c r="AX183" s="15" t="s">
        <v>79</v>
      </c>
      <c r="AY183" s="265" t="s">
        <v>140</v>
      </c>
    </row>
    <row r="184" s="2" customFormat="1" ht="16.5" customHeight="1">
      <c r="A184" s="39"/>
      <c r="B184" s="40"/>
      <c r="C184" s="214" t="s">
        <v>204</v>
      </c>
      <c r="D184" s="214" t="s">
        <v>143</v>
      </c>
      <c r="E184" s="215" t="s">
        <v>296</v>
      </c>
      <c r="F184" s="216" t="s">
        <v>297</v>
      </c>
      <c r="G184" s="217" t="s">
        <v>236</v>
      </c>
      <c r="H184" s="218">
        <v>15.250999999999999</v>
      </c>
      <c r="I184" s="219"/>
      <c r="J184" s="220">
        <f>ROUND(I184*H184,2)</f>
        <v>0</v>
      </c>
      <c r="K184" s="216" t="s">
        <v>147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156</v>
      </c>
      <c r="AT184" s="225" t="s">
        <v>143</v>
      </c>
      <c r="AU184" s="225" t="s">
        <v>81</v>
      </c>
      <c r="AY184" s="18" t="s">
        <v>140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79</v>
      </c>
      <c r="BK184" s="226">
        <f>ROUND(I184*H184,2)</f>
        <v>0</v>
      </c>
      <c r="BL184" s="18" t="s">
        <v>156</v>
      </c>
      <c r="BM184" s="225" t="s">
        <v>298</v>
      </c>
    </row>
    <row r="185" s="2" customFormat="1">
      <c r="A185" s="39"/>
      <c r="B185" s="40"/>
      <c r="C185" s="41"/>
      <c r="D185" s="227" t="s">
        <v>150</v>
      </c>
      <c r="E185" s="41"/>
      <c r="F185" s="228" t="s">
        <v>299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150</v>
      </c>
      <c r="AU185" s="18" t="s">
        <v>81</v>
      </c>
    </row>
    <row r="186" s="2" customFormat="1">
      <c r="A186" s="39"/>
      <c r="B186" s="40"/>
      <c r="C186" s="41"/>
      <c r="D186" s="232" t="s">
        <v>151</v>
      </c>
      <c r="E186" s="41"/>
      <c r="F186" s="233" t="s">
        <v>300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151</v>
      </c>
      <c r="AU186" s="18" t="s">
        <v>81</v>
      </c>
    </row>
    <row r="187" s="13" customFormat="1">
      <c r="A187" s="13"/>
      <c r="B187" s="234"/>
      <c r="C187" s="235"/>
      <c r="D187" s="227" t="s">
        <v>153</v>
      </c>
      <c r="E187" s="236" t="s">
        <v>19</v>
      </c>
      <c r="F187" s="237" t="s">
        <v>293</v>
      </c>
      <c r="G187" s="235"/>
      <c r="H187" s="236" t="s">
        <v>19</v>
      </c>
      <c r="I187" s="238"/>
      <c r="J187" s="235"/>
      <c r="K187" s="235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153</v>
      </c>
      <c r="AU187" s="243" t="s">
        <v>81</v>
      </c>
      <c r="AV187" s="13" t="s">
        <v>79</v>
      </c>
      <c r="AW187" s="13" t="s">
        <v>33</v>
      </c>
      <c r="AX187" s="13" t="s">
        <v>72</v>
      </c>
      <c r="AY187" s="243" t="s">
        <v>140</v>
      </c>
    </row>
    <row r="188" s="13" customFormat="1">
      <c r="A188" s="13"/>
      <c r="B188" s="234"/>
      <c r="C188" s="235"/>
      <c r="D188" s="227" t="s">
        <v>153</v>
      </c>
      <c r="E188" s="236" t="s">
        <v>19</v>
      </c>
      <c r="F188" s="237" t="s">
        <v>301</v>
      </c>
      <c r="G188" s="235"/>
      <c r="H188" s="236" t="s">
        <v>19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153</v>
      </c>
      <c r="AU188" s="243" t="s">
        <v>81</v>
      </c>
      <c r="AV188" s="13" t="s">
        <v>79</v>
      </c>
      <c r="AW188" s="13" t="s">
        <v>33</v>
      </c>
      <c r="AX188" s="13" t="s">
        <v>72</v>
      </c>
      <c r="AY188" s="243" t="s">
        <v>140</v>
      </c>
    </row>
    <row r="189" s="14" customFormat="1">
      <c r="A189" s="14"/>
      <c r="B189" s="244"/>
      <c r="C189" s="245"/>
      <c r="D189" s="227" t="s">
        <v>153</v>
      </c>
      <c r="E189" s="246" t="s">
        <v>19</v>
      </c>
      <c r="F189" s="247" t="s">
        <v>302</v>
      </c>
      <c r="G189" s="245"/>
      <c r="H189" s="248">
        <v>15.250999999999999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153</v>
      </c>
      <c r="AU189" s="254" t="s">
        <v>81</v>
      </c>
      <c r="AV189" s="14" t="s">
        <v>81</v>
      </c>
      <c r="AW189" s="14" t="s">
        <v>33</v>
      </c>
      <c r="AX189" s="14" t="s">
        <v>72</v>
      </c>
      <c r="AY189" s="254" t="s">
        <v>140</v>
      </c>
    </row>
    <row r="190" s="15" customFormat="1">
      <c r="A190" s="15"/>
      <c r="B190" s="255"/>
      <c r="C190" s="256"/>
      <c r="D190" s="227" t="s">
        <v>153</v>
      </c>
      <c r="E190" s="257" t="s">
        <v>19</v>
      </c>
      <c r="F190" s="258" t="s">
        <v>155</v>
      </c>
      <c r="G190" s="256"/>
      <c r="H190" s="259">
        <v>15.250999999999999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153</v>
      </c>
      <c r="AU190" s="265" t="s">
        <v>81</v>
      </c>
      <c r="AV190" s="15" t="s">
        <v>156</v>
      </c>
      <c r="AW190" s="15" t="s">
        <v>33</v>
      </c>
      <c r="AX190" s="15" t="s">
        <v>79</v>
      </c>
      <c r="AY190" s="265" t="s">
        <v>140</v>
      </c>
    </row>
    <row r="191" s="2" customFormat="1" ht="16.5" customHeight="1">
      <c r="A191" s="39"/>
      <c r="B191" s="40"/>
      <c r="C191" s="214" t="s">
        <v>303</v>
      </c>
      <c r="D191" s="214" t="s">
        <v>143</v>
      </c>
      <c r="E191" s="215" t="s">
        <v>304</v>
      </c>
      <c r="F191" s="216" t="s">
        <v>305</v>
      </c>
      <c r="G191" s="217" t="s">
        <v>306</v>
      </c>
      <c r="H191" s="218">
        <v>5.6200000000000001</v>
      </c>
      <c r="I191" s="219"/>
      <c r="J191" s="220">
        <f>ROUND(I191*H191,2)</f>
        <v>0</v>
      </c>
      <c r="K191" s="216" t="s">
        <v>147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0.0015</v>
      </c>
      <c r="R191" s="223">
        <f>Q191*H191</f>
        <v>0.00843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156</v>
      </c>
      <c r="AT191" s="225" t="s">
        <v>143</v>
      </c>
      <c r="AU191" s="225" t="s">
        <v>81</v>
      </c>
      <c r="AY191" s="18" t="s">
        <v>140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79</v>
      </c>
      <c r="BK191" s="226">
        <f>ROUND(I191*H191,2)</f>
        <v>0</v>
      </c>
      <c r="BL191" s="18" t="s">
        <v>156</v>
      </c>
      <c r="BM191" s="225" t="s">
        <v>307</v>
      </c>
    </row>
    <row r="192" s="2" customFormat="1">
      <c r="A192" s="39"/>
      <c r="B192" s="40"/>
      <c r="C192" s="41"/>
      <c r="D192" s="227" t="s">
        <v>150</v>
      </c>
      <c r="E192" s="41"/>
      <c r="F192" s="228" t="s">
        <v>308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150</v>
      </c>
      <c r="AU192" s="18" t="s">
        <v>81</v>
      </c>
    </row>
    <row r="193" s="2" customFormat="1">
      <c r="A193" s="39"/>
      <c r="B193" s="40"/>
      <c r="C193" s="41"/>
      <c r="D193" s="232" t="s">
        <v>151</v>
      </c>
      <c r="E193" s="41"/>
      <c r="F193" s="233" t="s">
        <v>309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151</v>
      </c>
      <c r="AU193" s="18" t="s">
        <v>81</v>
      </c>
    </row>
    <row r="194" s="13" customFormat="1">
      <c r="A194" s="13"/>
      <c r="B194" s="234"/>
      <c r="C194" s="235"/>
      <c r="D194" s="227" t="s">
        <v>153</v>
      </c>
      <c r="E194" s="236" t="s">
        <v>19</v>
      </c>
      <c r="F194" s="237" t="s">
        <v>310</v>
      </c>
      <c r="G194" s="235"/>
      <c r="H194" s="236" t="s">
        <v>19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153</v>
      </c>
      <c r="AU194" s="243" t="s">
        <v>81</v>
      </c>
      <c r="AV194" s="13" t="s">
        <v>79</v>
      </c>
      <c r="AW194" s="13" t="s">
        <v>33</v>
      </c>
      <c r="AX194" s="13" t="s">
        <v>72</v>
      </c>
      <c r="AY194" s="243" t="s">
        <v>140</v>
      </c>
    </row>
    <row r="195" s="13" customFormat="1">
      <c r="A195" s="13"/>
      <c r="B195" s="234"/>
      <c r="C195" s="235"/>
      <c r="D195" s="227" t="s">
        <v>153</v>
      </c>
      <c r="E195" s="236" t="s">
        <v>19</v>
      </c>
      <c r="F195" s="237" t="s">
        <v>311</v>
      </c>
      <c r="G195" s="235"/>
      <c r="H195" s="236" t="s">
        <v>19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153</v>
      </c>
      <c r="AU195" s="243" t="s">
        <v>81</v>
      </c>
      <c r="AV195" s="13" t="s">
        <v>79</v>
      </c>
      <c r="AW195" s="13" t="s">
        <v>33</v>
      </c>
      <c r="AX195" s="13" t="s">
        <v>72</v>
      </c>
      <c r="AY195" s="243" t="s">
        <v>140</v>
      </c>
    </row>
    <row r="196" s="14" customFormat="1">
      <c r="A196" s="14"/>
      <c r="B196" s="244"/>
      <c r="C196" s="245"/>
      <c r="D196" s="227" t="s">
        <v>153</v>
      </c>
      <c r="E196" s="246" t="s">
        <v>19</v>
      </c>
      <c r="F196" s="247" t="s">
        <v>312</v>
      </c>
      <c r="G196" s="245"/>
      <c r="H196" s="248">
        <v>5.6200000000000001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153</v>
      </c>
      <c r="AU196" s="254" t="s">
        <v>81</v>
      </c>
      <c r="AV196" s="14" t="s">
        <v>81</v>
      </c>
      <c r="AW196" s="14" t="s">
        <v>33</v>
      </c>
      <c r="AX196" s="14" t="s">
        <v>72</v>
      </c>
      <c r="AY196" s="254" t="s">
        <v>140</v>
      </c>
    </row>
    <row r="197" s="15" customFormat="1">
      <c r="A197" s="15"/>
      <c r="B197" s="255"/>
      <c r="C197" s="256"/>
      <c r="D197" s="227" t="s">
        <v>153</v>
      </c>
      <c r="E197" s="257" t="s">
        <v>19</v>
      </c>
      <c r="F197" s="258" t="s">
        <v>155</v>
      </c>
      <c r="G197" s="256"/>
      <c r="H197" s="259">
        <v>5.6200000000000001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5" t="s">
        <v>153</v>
      </c>
      <c r="AU197" s="265" t="s">
        <v>81</v>
      </c>
      <c r="AV197" s="15" t="s">
        <v>156</v>
      </c>
      <c r="AW197" s="15" t="s">
        <v>33</v>
      </c>
      <c r="AX197" s="15" t="s">
        <v>79</v>
      </c>
      <c r="AY197" s="265" t="s">
        <v>140</v>
      </c>
    </row>
    <row r="198" s="2" customFormat="1" ht="16.5" customHeight="1">
      <c r="A198" s="39"/>
      <c r="B198" s="40"/>
      <c r="C198" s="214" t="s">
        <v>313</v>
      </c>
      <c r="D198" s="214" t="s">
        <v>143</v>
      </c>
      <c r="E198" s="215" t="s">
        <v>314</v>
      </c>
      <c r="F198" s="216" t="s">
        <v>315</v>
      </c>
      <c r="G198" s="217" t="s">
        <v>236</v>
      </c>
      <c r="H198" s="218">
        <v>11.5</v>
      </c>
      <c r="I198" s="219"/>
      <c r="J198" s="220">
        <f>ROUND(I198*H198,2)</f>
        <v>0</v>
      </c>
      <c r="K198" s="216" t="s">
        <v>147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0.042000000000000003</v>
      </c>
      <c r="R198" s="223">
        <f>Q198*H198</f>
        <v>0.48300000000000004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156</v>
      </c>
      <c r="AT198" s="225" t="s">
        <v>143</v>
      </c>
      <c r="AU198" s="225" t="s">
        <v>81</v>
      </c>
      <c r="AY198" s="18" t="s">
        <v>140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79</v>
      </c>
      <c r="BK198" s="226">
        <f>ROUND(I198*H198,2)</f>
        <v>0</v>
      </c>
      <c r="BL198" s="18" t="s">
        <v>156</v>
      </c>
      <c r="BM198" s="225" t="s">
        <v>316</v>
      </c>
    </row>
    <row r="199" s="2" customFormat="1">
      <c r="A199" s="39"/>
      <c r="B199" s="40"/>
      <c r="C199" s="41"/>
      <c r="D199" s="227" t="s">
        <v>150</v>
      </c>
      <c r="E199" s="41"/>
      <c r="F199" s="228" t="s">
        <v>317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150</v>
      </c>
      <c r="AU199" s="18" t="s">
        <v>81</v>
      </c>
    </row>
    <row r="200" s="2" customFormat="1">
      <c r="A200" s="39"/>
      <c r="B200" s="40"/>
      <c r="C200" s="41"/>
      <c r="D200" s="232" t="s">
        <v>151</v>
      </c>
      <c r="E200" s="41"/>
      <c r="F200" s="233" t="s">
        <v>318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151</v>
      </c>
      <c r="AU200" s="18" t="s">
        <v>81</v>
      </c>
    </row>
    <row r="201" s="13" customFormat="1">
      <c r="A201" s="13"/>
      <c r="B201" s="234"/>
      <c r="C201" s="235"/>
      <c r="D201" s="227" t="s">
        <v>153</v>
      </c>
      <c r="E201" s="236" t="s">
        <v>19</v>
      </c>
      <c r="F201" s="237" t="s">
        <v>319</v>
      </c>
      <c r="G201" s="235"/>
      <c r="H201" s="236" t="s">
        <v>19</v>
      </c>
      <c r="I201" s="238"/>
      <c r="J201" s="235"/>
      <c r="K201" s="235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153</v>
      </c>
      <c r="AU201" s="243" t="s">
        <v>81</v>
      </c>
      <c r="AV201" s="13" t="s">
        <v>79</v>
      </c>
      <c r="AW201" s="13" t="s">
        <v>33</v>
      </c>
      <c r="AX201" s="13" t="s">
        <v>72</v>
      </c>
      <c r="AY201" s="243" t="s">
        <v>140</v>
      </c>
    </row>
    <row r="202" s="13" customFormat="1">
      <c r="A202" s="13"/>
      <c r="B202" s="234"/>
      <c r="C202" s="235"/>
      <c r="D202" s="227" t="s">
        <v>153</v>
      </c>
      <c r="E202" s="236" t="s">
        <v>19</v>
      </c>
      <c r="F202" s="237" t="s">
        <v>320</v>
      </c>
      <c r="G202" s="235"/>
      <c r="H202" s="236" t="s">
        <v>19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153</v>
      </c>
      <c r="AU202" s="243" t="s">
        <v>81</v>
      </c>
      <c r="AV202" s="13" t="s">
        <v>79</v>
      </c>
      <c r="AW202" s="13" t="s">
        <v>33</v>
      </c>
      <c r="AX202" s="13" t="s">
        <v>72</v>
      </c>
      <c r="AY202" s="243" t="s">
        <v>140</v>
      </c>
    </row>
    <row r="203" s="14" customFormat="1">
      <c r="A203" s="14"/>
      <c r="B203" s="244"/>
      <c r="C203" s="245"/>
      <c r="D203" s="227" t="s">
        <v>153</v>
      </c>
      <c r="E203" s="246" t="s">
        <v>19</v>
      </c>
      <c r="F203" s="247" t="s">
        <v>321</v>
      </c>
      <c r="G203" s="245"/>
      <c r="H203" s="248">
        <v>11.5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153</v>
      </c>
      <c r="AU203" s="254" t="s">
        <v>81</v>
      </c>
      <c r="AV203" s="14" t="s">
        <v>81</v>
      </c>
      <c r="AW203" s="14" t="s">
        <v>33</v>
      </c>
      <c r="AX203" s="14" t="s">
        <v>72</v>
      </c>
      <c r="AY203" s="254" t="s">
        <v>140</v>
      </c>
    </row>
    <row r="204" s="15" customFormat="1">
      <c r="A204" s="15"/>
      <c r="B204" s="255"/>
      <c r="C204" s="256"/>
      <c r="D204" s="227" t="s">
        <v>153</v>
      </c>
      <c r="E204" s="257" t="s">
        <v>19</v>
      </c>
      <c r="F204" s="258" t="s">
        <v>155</v>
      </c>
      <c r="G204" s="256"/>
      <c r="H204" s="259">
        <v>11.5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153</v>
      </c>
      <c r="AU204" s="265" t="s">
        <v>81</v>
      </c>
      <c r="AV204" s="15" t="s">
        <v>156</v>
      </c>
      <c r="AW204" s="15" t="s">
        <v>33</v>
      </c>
      <c r="AX204" s="15" t="s">
        <v>79</v>
      </c>
      <c r="AY204" s="265" t="s">
        <v>140</v>
      </c>
    </row>
    <row r="205" s="2" customFormat="1" ht="16.5" customHeight="1">
      <c r="A205" s="39"/>
      <c r="B205" s="40"/>
      <c r="C205" s="214" t="s">
        <v>322</v>
      </c>
      <c r="D205" s="214" t="s">
        <v>143</v>
      </c>
      <c r="E205" s="215" t="s">
        <v>323</v>
      </c>
      <c r="F205" s="216" t="s">
        <v>324</v>
      </c>
      <c r="G205" s="217" t="s">
        <v>236</v>
      </c>
      <c r="H205" s="218">
        <v>30</v>
      </c>
      <c r="I205" s="219"/>
      <c r="J205" s="220">
        <f>ROUND(I205*H205,2)</f>
        <v>0</v>
      </c>
      <c r="K205" s="216" t="s">
        <v>147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0.11</v>
      </c>
      <c r="R205" s="223">
        <f>Q205*H205</f>
        <v>3.2999999999999998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156</v>
      </c>
      <c r="AT205" s="225" t="s">
        <v>143</v>
      </c>
      <c r="AU205" s="225" t="s">
        <v>81</v>
      </c>
      <c r="AY205" s="18" t="s">
        <v>140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156</v>
      </c>
      <c r="BM205" s="225" t="s">
        <v>325</v>
      </c>
    </row>
    <row r="206" s="2" customFormat="1">
      <c r="A206" s="39"/>
      <c r="B206" s="40"/>
      <c r="C206" s="41"/>
      <c r="D206" s="227" t="s">
        <v>150</v>
      </c>
      <c r="E206" s="41"/>
      <c r="F206" s="228" t="s">
        <v>326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150</v>
      </c>
      <c r="AU206" s="18" t="s">
        <v>81</v>
      </c>
    </row>
    <row r="207" s="2" customFormat="1">
      <c r="A207" s="39"/>
      <c r="B207" s="40"/>
      <c r="C207" s="41"/>
      <c r="D207" s="232" t="s">
        <v>151</v>
      </c>
      <c r="E207" s="41"/>
      <c r="F207" s="233" t="s">
        <v>327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151</v>
      </c>
      <c r="AU207" s="18" t="s">
        <v>81</v>
      </c>
    </row>
    <row r="208" s="13" customFormat="1">
      <c r="A208" s="13"/>
      <c r="B208" s="234"/>
      <c r="C208" s="235"/>
      <c r="D208" s="227" t="s">
        <v>153</v>
      </c>
      <c r="E208" s="236" t="s">
        <v>19</v>
      </c>
      <c r="F208" s="237" t="s">
        <v>319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153</v>
      </c>
      <c r="AU208" s="243" t="s">
        <v>81</v>
      </c>
      <c r="AV208" s="13" t="s">
        <v>79</v>
      </c>
      <c r="AW208" s="13" t="s">
        <v>33</v>
      </c>
      <c r="AX208" s="13" t="s">
        <v>72</v>
      </c>
      <c r="AY208" s="243" t="s">
        <v>140</v>
      </c>
    </row>
    <row r="209" s="13" customFormat="1">
      <c r="A209" s="13"/>
      <c r="B209" s="234"/>
      <c r="C209" s="235"/>
      <c r="D209" s="227" t="s">
        <v>153</v>
      </c>
      <c r="E209" s="236" t="s">
        <v>19</v>
      </c>
      <c r="F209" s="237" t="s">
        <v>328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153</v>
      </c>
      <c r="AU209" s="243" t="s">
        <v>81</v>
      </c>
      <c r="AV209" s="13" t="s">
        <v>79</v>
      </c>
      <c r="AW209" s="13" t="s">
        <v>33</v>
      </c>
      <c r="AX209" s="13" t="s">
        <v>72</v>
      </c>
      <c r="AY209" s="243" t="s">
        <v>140</v>
      </c>
    </row>
    <row r="210" s="14" customFormat="1">
      <c r="A210" s="14"/>
      <c r="B210" s="244"/>
      <c r="C210" s="245"/>
      <c r="D210" s="227" t="s">
        <v>153</v>
      </c>
      <c r="E210" s="246" t="s">
        <v>19</v>
      </c>
      <c r="F210" s="247" t="s">
        <v>329</v>
      </c>
      <c r="G210" s="245"/>
      <c r="H210" s="248">
        <v>23.5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153</v>
      </c>
      <c r="AU210" s="254" t="s">
        <v>81</v>
      </c>
      <c r="AV210" s="14" t="s">
        <v>81</v>
      </c>
      <c r="AW210" s="14" t="s">
        <v>33</v>
      </c>
      <c r="AX210" s="14" t="s">
        <v>72</v>
      </c>
      <c r="AY210" s="254" t="s">
        <v>140</v>
      </c>
    </row>
    <row r="211" s="13" customFormat="1">
      <c r="A211" s="13"/>
      <c r="B211" s="234"/>
      <c r="C211" s="235"/>
      <c r="D211" s="227" t="s">
        <v>153</v>
      </c>
      <c r="E211" s="236" t="s">
        <v>19</v>
      </c>
      <c r="F211" s="237" t="s">
        <v>330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153</v>
      </c>
      <c r="AU211" s="243" t="s">
        <v>81</v>
      </c>
      <c r="AV211" s="13" t="s">
        <v>79</v>
      </c>
      <c r="AW211" s="13" t="s">
        <v>33</v>
      </c>
      <c r="AX211" s="13" t="s">
        <v>72</v>
      </c>
      <c r="AY211" s="243" t="s">
        <v>140</v>
      </c>
    </row>
    <row r="212" s="14" customFormat="1">
      <c r="A212" s="14"/>
      <c r="B212" s="244"/>
      <c r="C212" s="245"/>
      <c r="D212" s="227" t="s">
        <v>153</v>
      </c>
      <c r="E212" s="246" t="s">
        <v>19</v>
      </c>
      <c r="F212" s="247" t="s">
        <v>331</v>
      </c>
      <c r="G212" s="245"/>
      <c r="H212" s="248">
        <v>6.5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153</v>
      </c>
      <c r="AU212" s="254" t="s">
        <v>81</v>
      </c>
      <c r="AV212" s="14" t="s">
        <v>81</v>
      </c>
      <c r="AW212" s="14" t="s">
        <v>33</v>
      </c>
      <c r="AX212" s="14" t="s">
        <v>72</v>
      </c>
      <c r="AY212" s="254" t="s">
        <v>140</v>
      </c>
    </row>
    <row r="213" s="15" customFormat="1">
      <c r="A213" s="15"/>
      <c r="B213" s="255"/>
      <c r="C213" s="256"/>
      <c r="D213" s="227" t="s">
        <v>153</v>
      </c>
      <c r="E213" s="257" t="s">
        <v>19</v>
      </c>
      <c r="F213" s="258" t="s">
        <v>155</v>
      </c>
      <c r="G213" s="256"/>
      <c r="H213" s="259">
        <v>30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153</v>
      </c>
      <c r="AU213" s="265" t="s">
        <v>81</v>
      </c>
      <c r="AV213" s="15" t="s">
        <v>156</v>
      </c>
      <c r="AW213" s="15" t="s">
        <v>33</v>
      </c>
      <c r="AX213" s="15" t="s">
        <v>79</v>
      </c>
      <c r="AY213" s="265" t="s">
        <v>140</v>
      </c>
    </row>
    <row r="214" s="2" customFormat="1" ht="16.5" customHeight="1">
      <c r="A214" s="39"/>
      <c r="B214" s="40"/>
      <c r="C214" s="214" t="s">
        <v>332</v>
      </c>
      <c r="D214" s="214" t="s">
        <v>143</v>
      </c>
      <c r="E214" s="215" t="s">
        <v>333</v>
      </c>
      <c r="F214" s="216" t="s">
        <v>334</v>
      </c>
      <c r="G214" s="217" t="s">
        <v>236</v>
      </c>
      <c r="H214" s="218">
        <v>36.5</v>
      </c>
      <c r="I214" s="219"/>
      <c r="J214" s="220">
        <f>ROUND(I214*H214,2)</f>
        <v>0</v>
      </c>
      <c r="K214" s="216" t="s">
        <v>147</v>
      </c>
      <c r="L214" s="45"/>
      <c r="M214" s="221" t="s">
        <v>19</v>
      </c>
      <c r="N214" s="222" t="s">
        <v>43</v>
      </c>
      <c r="O214" s="85"/>
      <c r="P214" s="223">
        <f>O214*H214</f>
        <v>0</v>
      </c>
      <c r="Q214" s="223">
        <v>0.010999999999999999</v>
      </c>
      <c r="R214" s="223">
        <f>Q214*H214</f>
        <v>0.40149999999999997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156</v>
      </c>
      <c r="AT214" s="225" t="s">
        <v>143</v>
      </c>
      <c r="AU214" s="225" t="s">
        <v>81</v>
      </c>
      <c r="AY214" s="18" t="s">
        <v>140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79</v>
      </c>
      <c r="BK214" s="226">
        <f>ROUND(I214*H214,2)</f>
        <v>0</v>
      </c>
      <c r="BL214" s="18" t="s">
        <v>156</v>
      </c>
      <c r="BM214" s="225" t="s">
        <v>335</v>
      </c>
    </row>
    <row r="215" s="2" customFormat="1">
      <c r="A215" s="39"/>
      <c r="B215" s="40"/>
      <c r="C215" s="41"/>
      <c r="D215" s="227" t="s">
        <v>150</v>
      </c>
      <c r="E215" s="41"/>
      <c r="F215" s="228" t="s">
        <v>336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150</v>
      </c>
      <c r="AU215" s="18" t="s">
        <v>81</v>
      </c>
    </row>
    <row r="216" s="2" customFormat="1">
      <c r="A216" s="39"/>
      <c r="B216" s="40"/>
      <c r="C216" s="41"/>
      <c r="D216" s="232" t="s">
        <v>151</v>
      </c>
      <c r="E216" s="41"/>
      <c r="F216" s="233" t="s">
        <v>337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151</v>
      </c>
      <c r="AU216" s="18" t="s">
        <v>81</v>
      </c>
    </row>
    <row r="217" s="14" customFormat="1">
      <c r="A217" s="14"/>
      <c r="B217" s="244"/>
      <c r="C217" s="245"/>
      <c r="D217" s="227" t="s">
        <v>153</v>
      </c>
      <c r="E217" s="246" t="s">
        <v>19</v>
      </c>
      <c r="F217" s="247" t="s">
        <v>329</v>
      </c>
      <c r="G217" s="245"/>
      <c r="H217" s="248">
        <v>23.5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153</v>
      </c>
      <c r="AU217" s="254" t="s">
        <v>81</v>
      </c>
      <c r="AV217" s="14" t="s">
        <v>81</v>
      </c>
      <c r="AW217" s="14" t="s">
        <v>33</v>
      </c>
      <c r="AX217" s="14" t="s">
        <v>72</v>
      </c>
      <c r="AY217" s="254" t="s">
        <v>140</v>
      </c>
    </row>
    <row r="218" s="14" customFormat="1">
      <c r="A218" s="14"/>
      <c r="B218" s="244"/>
      <c r="C218" s="245"/>
      <c r="D218" s="227" t="s">
        <v>153</v>
      </c>
      <c r="E218" s="246" t="s">
        <v>19</v>
      </c>
      <c r="F218" s="247" t="s">
        <v>338</v>
      </c>
      <c r="G218" s="245"/>
      <c r="H218" s="248">
        <v>13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153</v>
      </c>
      <c r="AU218" s="254" t="s">
        <v>81</v>
      </c>
      <c r="AV218" s="14" t="s">
        <v>81</v>
      </c>
      <c r="AW218" s="14" t="s">
        <v>33</v>
      </c>
      <c r="AX218" s="14" t="s">
        <v>72</v>
      </c>
      <c r="AY218" s="254" t="s">
        <v>140</v>
      </c>
    </row>
    <row r="219" s="15" customFormat="1">
      <c r="A219" s="15"/>
      <c r="B219" s="255"/>
      <c r="C219" s="256"/>
      <c r="D219" s="227" t="s">
        <v>153</v>
      </c>
      <c r="E219" s="257" t="s">
        <v>19</v>
      </c>
      <c r="F219" s="258" t="s">
        <v>155</v>
      </c>
      <c r="G219" s="256"/>
      <c r="H219" s="259">
        <v>36.5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153</v>
      </c>
      <c r="AU219" s="265" t="s">
        <v>81</v>
      </c>
      <c r="AV219" s="15" t="s">
        <v>156</v>
      </c>
      <c r="AW219" s="15" t="s">
        <v>33</v>
      </c>
      <c r="AX219" s="15" t="s">
        <v>79</v>
      </c>
      <c r="AY219" s="265" t="s">
        <v>140</v>
      </c>
    </row>
    <row r="220" s="2" customFormat="1" ht="16.5" customHeight="1">
      <c r="A220" s="39"/>
      <c r="B220" s="40"/>
      <c r="C220" s="214" t="s">
        <v>8</v>
      </c>
      <c r="D220" s="214" t="s">
        <v>143</v>
      </c>
      <c r="E220" s="215" t="s">
        <v>339</v>
      </c>
      <c r="F220" s="216" t="s">
        <v>340</v>
      </c>
      <c r="G220" s="217" t="s">
        <v>341</v>
      </c>
      <c r="H220" s="218">
        <v>1</v>
      </c>
      <c r="I220" s="219"/>
      <c r="J220" s="220">
        <f>ROUND(I220*H220,2)</f>
        <v>0</v>
      </c>
      <c r="K220" s="216" t="s">
        <v>147</v>
      </c>
      <c r="L220" s="45"/>
      <c r="M220" s="221" t="s">
        <v>19</v>
      </c>
      <c r="N220" s="222" t="s">
        <v>43</v>
      </c>
      <c r="O220" s="85"/>
      <c r="P220" s="223">
        <f>O220*H220</f>
        <v>0</v>
      </c>
      <c r="Q220" s="223">
        <v>0.00048000000000000001</v>
      </c>
      <c r="R220" s="223">
        <f>Q220*H220</f>
        <v>0.00048000000000000001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156</v>
      </c>
      <c r="AT220" s="225" t="s">
        <v>143</v>
      </c>
      <c r="AU220" s="225" t="s">
        <v>81</v>
      </c>
      <c r="AY220" s="18" t="s">
        <v>140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79</v>
      </c>
      <c r="BK220" s="226">
        <f>ROUND(I220*H220,2)</f>
        <v>0</v>
      </c>
      <c r="BL220" s="18" t="s">
        <v>156</v>
      </c>
      <c r="BM220" s="225" t="s">
        <v>342</v>
      </c>
    </row>
    <row r="221" s="2" customFormat="1">
      <c r="A221" s="39"/>
      <c r="B221" s="40"/>
      <c r="C221" s="41"/>
      <c r="D221" s="227" t="s">
        <v>150</v>
      </c>
      <c r="E221" s="41"/>
      <c r="F221" s="228" t="s">
        <v>343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150</v>
      </c>
      <c r="AU221" s="18" t="s">
        <v>81</v>
      </c>
    </row>
    <row r="222" s="2" customFormat="1">
      <c r="A222" s="39"/>
      <c r="B222" s="40"/>
      <c r="C222" s="41"/>
      <c r="D222" s="232" t="s">
        <v>151</v>
      </c>
      <c r="E222" s="41"/>
      <c r="F222" s="233" t="s">
        <v>344</v>
      </c>
      <c r="G222" s="41"/>
      <c r="H222" s="41"/>
      <c r="I222" s="229"/>
      <c r="J222" s="41"/>
      <c r="K222" s="41"/>
      <c r="L222" s="45"/>
      <c r="M222" s="230"/>
      <c r="N222" s="23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151</v>
      </c>
      <c r="AU222" s="18" t="s">
        <v>81</v>
      </c>
    </row>
    <row r="223" s="13" customFormat="1">
      <c r="A223" s="13"/>
      <c r="B223" s="234"/>
      <c r="C223" s="235"/>
      <c r="D223" s="227" t="s">
        <v>153</v>
      </c>
      <c r="E223" s="236" t="s">
        <v>19</v>
      </c>
      <c r="F223" s="237" t="s">
        <v>345</v>
      </c>
      <c r="G223" s="235"/>
      <c r="H223" s="236" t="s">
        <v>19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153</v>
      </c>
      <c r="AU223" s="243" t="s">
        <v>81</v>
      </c>
      <c r="AV223" s="13" t="s">
        <v>79</v>
      </c>
      <c r="AW223" s="13" t="s">
        <v>33</v>
      </c>
      <c r="AX223" s="13" t="s">
        <v>72</v>
      </c>
      <c r="AY223" s="243" t="s">
        <v>140</v>
      </c>
    </row>
    <row r="224" s="14" customFormat="1">
      <c r="A224" s="14"/>
      <c r="B224" s="244"/>
      <c r="C224" s="245"/>
      <c r="D224" s="227" t="s">
        <v>153</v>
      </c>
      <c r="E224" s="246" t="s">
        <v>19</v>
      </c>
      <c r="F224" s="247" t="s">
        <v>346</v>
      </c>
      <c r="G224" s="245"/>
      <c r="H224" s="248">
        <v>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153</v>
      </c>
      <c r="AU224" s="254" t="s">
        <v>81</v>
      </c>
      <c r="AV224" s="14" t="s">
        <v>81</v>
      </c>
      <c r="AW224" s="14" t="s">
        <v>33</v>
      </c>
      <c r="AX224" s="14" t="s">
        <v>72</v>
      </c>
      <c r="AY224" s="254" t="s">
        <v>140</v>
      </c>
    </row>
    <row r="225" s="15" customFormat="1">
      <c r="A225" s="15"/>
      <c r="B225" s="255"/>
      <c r="C225" s="256"/>
      <c r="D225" s="227" t="s">
        <v>153</v>
      </c>
      <c r="E225" s="257" t="s">
        <v>19</v>
      </c>
      <c r="F225" s="258" t="s">
        <v>155</v>
      </c>
      <c r="G225" s="256"/>
      <c r="H225" s="259">
        <v>1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153</v>
      </c>
      <c r="AU225" s="265" t="s">
        <v>81</v>
      </c>
      <c r="AV225" s="15" t="s">
        <v>156</v>
      </c>
      <c r="AW225" s="15" t="s">
        <v>33</v>
      </c>
      <c r="AX225" s="15" t="s">
        <v>79</v>
      </c>
      <c r="AY225" s="265" t="s">
        <v>140</v>
      </c>
    </row>
    <row r="226" s="2" customFormat="1" ht="16.5" customHeight="1">
      <c r="A226" s="39"/>
      <c r="B226" s="40"/>
      <c r="C226" s="270" t="s">
        <v>347</v>
      </c>
      <c r="D226" s="270" t="s">
        <v>348</v>
      </c>
      <c r="E226" s="271" t="s">
        <v>349</v>
      </c>
      <c r="F226" s="272" t="s">
        <v>350</v>
      </c>
      <c r="G226" s="273" t="s">
        <v>341</v>
      </c>
      <c r="H226" s="274">
        <v>1</v>
      </c>
      <c r="I226" s="275"/>
      <c r="J226" s="276">
        <f>ROUND(I226*H226,2)</f>
        <v>0</v>
      </c>
      <c r="K226" s="272" t="s">
        <v>147</v>
      </c>
      <c r="L226" s="277"/>
      <c r="M226" s="278" t="s">
        <v>19</v>
      </c>
      <c r="N226" s="279" t="s">
        <v>43</v>
      </c>
      <c r="O226" s="85"/>
      <c r="P226" s="223">
        <f>O226*H226</f>
        <v>0</v>
      </c>
      <c r="Q226" s="223">
        <v>0.014579999999999999</v>
      </c>
      <c r="R226" s="223">
        <f>Q226*H226</f>
        <v>0.014579999999999999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192</v>
      </c>
      <c r="AT226" s="225" t="s">
        <v>348</v>
      </c>
      <c r="AU226" s="225" t="s">
        <v>81</v>
      </c>
      <c r="AY226" s="18" t="s">
        <v>140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79</v>
      </c>
      <c r="BK226" s="226">
        <f>ROUND(I226*H226,2)</f>
        <v>0</v>
      </c>
      <c r="BL226" s="18" t="s">
        <v>156</v>
      </c>
      <c r="BM226" s="225" t="s">
        <v>351</v>
      </c>
    </row>
    <row r="227" s="2" customFormat="1">
      <c r="A227" s="39"/>
      <c r="B227" s="40"/>
      <c r="C227" s="41"/>
      <c r="D227" s="227" t="s">
        <v>150</v>
      </c>
      <c r="E227" s="41"/>
      <c r="F227" s="228" t="s">
        <v>350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150</v>
      </c>
      <c r="AU227" s="18" t="s">
        <v>81</v>
      </c>
    </row>
    <row r="228" s="13" customFormat="1">
      <c r="A228" s="13"/>
      <c r="B228" s="234"/>
      <c r="C228" s="235"/>
      <c r="D228" s="227" t="s">
        <v>153</v>
      </c>
      <c r="E228" s="236" t="s">
        <v>19</v>
      </c>
      <c r="F228" s="237" t="s">
        <v>345</v>
      </c>
      <c r="G228" s="235"/>
      <c r="H228" s="236" t="s">
        <v>19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153</v>
      </c>
      <c r="AU228" s="243" t="s">
        <v>81</v>
      </c>
      <c r="AV228" s="13" t="s">
        <v>79</v>
      </c>
      <c r="AW228" s="13" t="s">
        <v>33</v>
      </c>
      <c r="AX228" s="13" t="s">
        <v>72</v>
      </c>
      <c r="AY228" s="243" t="s">
        <v>140</v>
      </c>
    </row>
    <row r="229" s="14" customFormat="1">
      <c r="A229" s="14"/>
      <c r="B229" s="244"/>
      <c r="C229" s="245"/>
      <c r="D229" s="227" t="s">
        <v>153</v>
      </c>
      <c r="E229" s="246" t="s">
        <v>19</v>
      </c>
      <c r="F229" s="247" t="s">
        <v>346</v>
      </c>
      <c r="G229" s="245"/>
      <c r="H229" s="248">
        <v>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153</v>
      </c>
      <c r="AU229" s="254" t="s">
        <v>81</v>
      </c>
      <c r="AV229" s="14" t="s">
        <v>81</v>
      </c>
      <c r="AW229" s="14" t="s">
        <v>33</v>
      </c>
      <c r="AX229" s="14" t="s">
        <v>72</v>
      </c>
      <c r="AY229" s="254" t="s">
        <v>140</v>
      </c>
    </row>
    <row r="230" s="15" customFormat="1">
      <c r="A230" s="15"/>
      <c r="B230" s="255"/>
      <c r="C230" s="256"/>
      <c r="D230" s="227" t="s">
        <v>153</v>
      </c>
      <c r="E230" s="257" t="s">
        <v>19</v>
      </c>
      <c r="F230" s="258" t="s">
        <v>155</v>
      </c>
      <c r="G230" s="256"/>
      <c r="H230" s="259">
        <v>1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5" t="s">
        <v>153</v>
      </c>
      <c r="AU230" s="265" t="s">
        <v>81</v>
      </c>
      <c r="AV230" s="15" t="s">
        <v>156</v>
      </c>
      <c r="AW230" s="15" t="s">
        <v>33</v>
      </c>
      <c r="AX230" s="15" t="s">
        <v>79</v>
      </c>
      <c r="AY230" s="265" t="s">
        <v>140</v>
      </c>
    </row>
    <row r="231" s="12" customFormat="1" ht="22.8" customHeight="1">
      <c r="A231" s="12"/>
      <c r="B231" s="198"/>
      <c r="C231" s="199"/>
      <c r="D231" s="200" t="s">
        <v>71</v>
      </c>
      <c r="E231" s="212" t="s">
        <v>197</v>
      </c>
      <c r="F231" s="212" t="s">
        <v>352</v>
      </c>
      <c r="G231" s="199"/>
      <c r="H231" s="199"/>
      <c r="I231" s="202"/>
      <c r="J231" s="213">
        <f>BK231</f>
        <v>0</v>
      </c>
      <c r="K231" s="199"/>
      <c r="L231" s="204"/>
      <c r="M231" s="205"/>
      <c r="N231" s="206"/>
      <c r="O231" s="206"/>
      <c r="P231" s="207">
        <f>SUM(P232:P319)</f>
        <v>0</v>
      </c>
      <c r="Q231" s="206"/>
      <c r="R231" s="207">
        <f>SUM(R232:R319)</f>
        <v>0.0092219999999999993</v>
      </c>
      <c r="S231" s="206"/>
      <c r="T231" s="208">
        <f>SUM(T232:T319)</f>
        <v>32.107731999999999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9" t="s">
        <v>79</v>
      </c>
      <c r="AT231" s="210" t="s">
        <v>71</v>
      </c>
      <c r="AU231" s="210" t="s">
        <v>79</v>
      </c>
      <c r="AY231" s="209" t="s">
        <v>140</v>
      </c>
      <c r="BK231" s="211">
        <f>SUM(BK232:BK319)</f>
        <v>0</v>
      </c>
    </row>
    <row r="232" s="2" customFormat="1" ht="21.75" customHeight="1">
      <c r="A232" s="39"/>
      <c r="B232" s="40"/>
      <c r="C232" s="214" t="s">
        <v>353</v>
      </c>
      <c r="D232" s="214" t="s">
        <v>143</v>
      </c>
      <c r="E232" s="215" t="s">
        <v>354</v>
      </c>
      <c r="F232" s="216" t="s">
        <v>355</v>
      </c>
      <c r="G232" s="217" t="s">
        <v>236</v>
      </c>
      <c r="H232" s="218">
        <v>49.399999999999999</v>
      </c>
      <c r="I232" s="219"/>
      <c r="J232" s="220">
        <f>ROUND(I232*H232,2)</f>
        <v>0</v>
      </c>
      <c r="K232" s="216" t="s">
        <v>147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0.00012999999999999999</v>
      </c>
      <c r="R232" s="223">
        <f>Q232*H232</f>
        <v>0.0064219999999999989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156</v>
      </c>
      <c r="AT232" s="225" t="s">
        <v>143</v>
      </c>
      <c r="AU232" s="225" t="s">
        <v>81</v>
      </c>
      <c r="AY232" s="18" t="s">
        <v>140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79</v>
      </c>
      <c r="BK232" s="226">
        <f>ROUND(I232*H232,2)</f>
        <v>0</v>
      </c>
      <c r="BL232" s="18" t="s">
        <v>156</v>
      </c>
      <c r="BM232" s="225" t="s">
        <v>356</v>
      </c>
    </row>
    <row r="233" s="2" customFormat="1">
      <c r="A233" s="39"/>
      <c r="B233" s="40"/>
      <c r="C233" s="41"/>
      <c r="D233" s="227" t="s">
        <v>150</v>
      </c>
      <c r="E233" s="41"/>
      <c r="F233" s="228" t="s">
        <v>357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150</v>
      </c>
      <c r="AU233" s="18" t="s">
        <v>81</v>
      </c>
    </row>
    <row r="234" s="2" customFormat="1">
      <c r="A234" s="39"/>
      <c r="B234" s="40"/>
      <c r="C234" s="41"/>
      <c r="D234" s="232" t="s">
        <v>151</v>
      </c>
      <c r="E234" s="41"/>
      <c r="F234" s="233" t="s">
        <v>358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151</v>
      </c>
      <c r="AU234" s="18" t="s">
        <v>81</v>
      </c>
    </row>
    <row r="235" s="14" customFormat="1">
      <c r="A235" s="14"/>
      <c r="B235" s="244"/>
      <c r="C235" s="245"/>
      <c r="D235" s="227" t="s">
        <v>153</v>
      </c>
      <c r="E235" s="246" t="s">
        <v>19</v>
      </c>
      <c r="F235" s="247" t="s">
        <v>359</v>
      </c>
      <c r="G235" s="245"/>
      <c r="H235" s="248">
        <v>49.399999999999999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153</v>
      </c>
      <c r="AU235" s="254" t="s">
        <v>81</v>
      </c>
      <c r="AV235" s="14" t="s">
        <v>81</v>
      </c>
      <c r="AW235" s="14" t="s">
        <v>33</v>
      </c>
      <c r="AX235" s="14" t="s">
        <v>72</v>
      </c>
      <c r="AY235" s="254" t="s">
        <v>140</v>
      </c>
    </row>
    <row r="236" s="15" customFormat="1">
      <c r="A236" s="15"/>
      <c r="B236" s="255"/>
      <c r="C236" s="256"/>
      <c r="D236" s="227" t="s">
        <v>153</v>
      </c>
      <c r="E236" s="257" t="s">
        <v>19</v>
      </c>
      <c r="F236" s="258" t="s">
        <v>155</v>
      </c>
      <c r="G236" s="256"/>
      <c r="H236" s="259">
        <v>49.399999999999999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5" t="s">
        <v>153</v>
      </c>
      <c r="AU236" s="265" t="s">
        <v>81</v>
      </c>
      <c r="AV236" s="15" t="s">
        <v>156</v>
      </c>
      <c r="AW236" s="15" t="s">
        <v>33</v>
      </c>
      <c r="AX236" s="15" t="s">
        <v>79</v>
      </c>
      <c r="AY236" s="265" t="s">
        <v>140</v>
      </c>
    </row>
    <row r="237" s="2" customFormat="1" ht="16.5" customHeight="1">
      <c r="A237" s="39"/>
      <c r="B237" s="40"/>
      <c r="C237" s="214" t="s">
        <v>360</v>
      </c>
      <c r="D237" s="214" t="s">
        <v>143</v>
      </c>
      <c r="E237" s="215" t="s">
        <v>361</v>
      </c>
      <c r="F237" s="216" t="s">
        <v>362</v>
      </c>
      <c r="G237" s="217" t="s">
        <v>236</v>
      </c>
      <c r="H237" s="218">
        <v>70</v>
      </c>
      <c r="I237" s="219"/>
      <c r="J237" s="220">
        <f>ROUND(I237*H237,2)</f>
        <v>0</v>
      </c>
      <c r="K237" s="216" t="s">
        <v>147</v>
      </c>
      <c r="L237" s="45"/>
      <c r="M237" s="221" t="s">
        <v>19</v>
      </c>
      <c r="N237" s="222" t="s">
        <v>43</v>
      </c>
      <c r="O237" s="85"/>
      <c r="P237" s="223">
        <f>O237*H237</f>
        <v>0</v>
      </c>
      <c r="Q237" s="223">
        <v>4.0000000000000003E-05</v>
      </c>
      <c r="R237" s="223">
        <f>Q237*H237</f>
        <v>0.0028000000000000004</v>
      </c>
      <c r="S237" s="223">
        <v>0</v>
      </c>
      <c r="T237" s="22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156</v>
      </c>
      <c r="AT237" s="225" t="s">
        <v>143</v>
      </c>
      <c r="AU237" s="225" t="s">
        <v>81</v>
      </c>
      <c r="AY237" s="18" t="s">
        <v>140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79</v>
      </c>
      <c r="BK237" s="226">
        <f>ROUND(I237*H237,2)</f>
        <v>0</v>
      </c>
      <c r="BL237" s="18" t="s">
        <v>156</v>
      </c>
      <c r="BM237" s="225" t="s">
        <v>363</v>
      </c>
    </row>
    <row r="238" s="2" customFormat="1">
      <c r="A238" s="39"/>
      <c r="B238" s="40"/>
      <c r="C238" s="41"/>
      <c r="D238" s="227" t="s">
        <v>150</v>
      </c>
      <c r="E238" s="41"/>
      <c r="F238" s="228" t="s">
        <v>364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150</v>
      </c>
      <c r="AU238" s="18" t="s">
        <v>81</v>
      </c>
    </row>
    <row r="239" s="2" customFormat="1">
      <c r="A239" s="39"/>
      <c r="B239" s="40"/>
      <c r="C239" s="41"/>
      <c r="D239" s="232" t="s">
        <v>151</v>
      </c>
      <c r="E239" s="41"/>
      <c r="F239" s="233" t="s">
        <v>365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151</v>
      </c>
      <c r="AU239" s="18" t="s">
        <v>81</v>
      </c>
    </row>
    <row r="240" s="14" customFormat="1">
      <c r="A240" s="14"/>
      <c r="B240" s="244"/>
      <c r="C240" s="245"/>
      <c r="D240" s="227" t="s">
        <v>153</v>
      </c>
      <c r="E240" s="246" t="s">
        <v>19</v>
      </c>
      <c r="F240" s="247" t="s">
        <v>366</v>
      </c>
      <c r="G240" s="245"/>
      <c r="H240" s="248">
        <v>70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153</v>
      </c>
      <c r="AU240" s="254" t="s">
        <v>81</v>
      </c>
      <c r="AV240" s="14" t="s">
        <v>81</v>
      </c>
      <c r="AW240" s="14" t="s">
        <v>33</v>
      </c>
      <c r="AX240" s="14" t="s">
        <v>72</v>
      </c>
      <c r="AY240" s="254" t="s">
        <v>140</v>
      </c>
    </row>
    <row r="241" s="15" customFormat="1">
      <c r="A241" s="15"/>
      <c r="B241" s="255"/>
      <c r="C241" s="256"/>
      <c r="D241" s="227" t="s">
        <v>153</v>
      </c>
      <c r="E241" s="257" t="s">
        <v>19</v>
      </c>
      <c r="F241" s="258" t="s">
        <v>155</v>
      </c>
      <c r="G241" s="256"/>
      <c r="H241" s="259">
        <v>70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153</v>
      </c>
      <c r="AU241" s="265" t="s">
        <v>81</v>
      </c>
      <c r="AV241" s="15" t="s">
        <v>156</v>
      </c>
      <c r="AW241" s="15" t="s">
        <v>33</v>
      </c>
      <c r="AX241" s="15" t="s">
        <v>79</v>
      </c>
      <c r="AY241" s="265" t="s">
        <v>140</v>
      </c>
    </row>
    <row r="242" s="2" customFormat="1" ht="16.5" customHeight="1">
      <c r="A242" s="39"/>
      <c r="B242" s="40"/>
      <c r="C242" s="214" t="s">
        <v>367</v>
      </c>
      <c r="D242" s="214" t="s">
        <v>143</v>
      </c>
      <c r="E242" s="215" t="s">
        <v>368</v>
      </c>
      <c r="F242" s="216" t="s">
        <v>369</v>
      </c>
      <c r="G242" s="217" t="s">
        <v>236</v>
      </c>
      <c r="H242" s="218">
        <v>2.8119999999999998</v>
      </c>
      <c r="I242" s="219"/>
      <c r="J242" s="220">
        <f>ROUND(I242*H242,2)</f>
        <v>0</v>
      </c>
      <c r="K242" s="216" t="s">
        <v>147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0.13100000000000001</v>
      </c>
      <c r="T242" s="224">
        <f>S242*H242</f>
        <v>0.36837199999999998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156</v>
      </c>
      <c r="AT242" s="225" t="s">
        <v>143</v>
      </c>
      <c r="AU242" s="225" t="s">
        <v>81</v>
      </c>
      <c r="AY242" s="18" t="s">
        <v>140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79</v>
      </c>
      <c r="BK242" s="226">
        <f>ROUND(I242*H242,2)</f>
        <v>0</v>
      </c>
      <c r="BL242" s="18" t="s">
        <v>156</v>
      </c>
      <c r="BM242" s="225" t="s">
        <v>370</v>
      </c>
    </row>
    <row r="243" s="2" customFormat="1">
      <c r="A243" s="39"/>
      <c r="B243" s="40"/>
      <c r="C243" s="41"/>
      <c r="D243" s="227" t="s">
        <v>150</v>
      </c>
      <c r="E243" s="41"/>
      <c r="F243" s="228" t="s">
        <v>371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150</v>
      </c>
      <c r="AU243" s="18" t="s">
        <v>81</v>
      </c>
    </row>
    <row r="244" s="2" customFormat="1">
      <c r="A244" s="39"/>
      <c r="B244" s="40"/>
      <c r="C244" s="41"/>
      <c r="D244" s="232" t="s">
        <v>151</v>
      </c>
      <c r="E244" s="41"/>
      <c r="F244" s="233" t="s">
        <v>372</v>
      </c>
      <c r="G244" s="41"/>
      <c r="H244" s="41"/>
      <c r="I244" s="229"/>
      <c r="J244" s="41"/>
      <c r="K244" s="41"/>
      <c r="L244" s="45"/>
      <c r="M244" s="230"/>
      <c r="N244" s="231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151</v>
      </c>
      <c r="AU244" s="18" t="s">
        <v>81</v>
      </c>
    </row>
    <row r="245" s="13" customFormat="1">
      <c r="A245" s="13"/>
      <c r="B245" s="234"/>
      <c r="C245" s="235"/>
      <c r="D245" s="227" t="s">
        <v>153</v>
      </c>
      <c r="E245" s="236" t="s">
        <v>19</v>
      </c>
      <c r="F245" s="237" t="s">
        <v>293</v>
      </c>
      <c r="G245" s="235"/>
      <c r="H245" s="236" t="s">
        <v>19</v>
      </c>
      <c r="I245" s="238"/>
      <c r="J245" s="235"/>
      <c r="K245" s="235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153</v>
      </c>
      <c r="AU245" s="243" t="s">
        <v>81</v>
      </c>
      <c r="AV245" s="13" t="s">
        <v>79</v>
      </c>
      <c r="AW245" s="13" t="s">
        <v>33</v>
      </c>
      <c r="AX245" s="13" t="s">
        <v>72</v>
      </c>
      <c r="AY245" s="243" t="s">
        <v>140</v>
      </c>
    </row>
    <row r="246" s="13" customFormat="1">
      <c r="A246" s="13"/>
      <c r="B246" s="234"/>
      <c r="C246" s="235"/>
      <c r="D246" s="227" t="s">
        <v>153</v>
      </c>
      <c r="E246" s="236" t="s">
        <v>19</v>
      </c>
      <c r="F246" s="237" t="s">
        <v>373</v>
      </c>
      <c r="G246" s="235"/>
      <c r="H246" s="236" t="s">
        <v>19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153</v>
      </c>
      <c r="AU246" s="243" t="s">
        <v>81</v>
      </c>
      <c r="AV246" s="13" t="s">
        <v>79</v>
      </c>
      <c r="AW246" s="13" t="s">
        <v>33</v>
      </c>
      <c r="AX246" s="13" t="s">
        <v>72</v>
      </c>
      <c r="AY246" s="243" t="s">
        <v>140</v>
      </c>
    </row>
    <row r="247" s="14" customFormat="1">
      <c r="A247" s="14"/>
      <c r="B247" s="244"/>
      <c r="C247" s="245"/>
      <c r="D247" s="227" t="s">
        <v>153</v>
      </c>
      <c r="E247" s="246" t="s">
        <v>19</v>
      </c>
      <c r="F247" s="247" t="s">
        <v>374</v>
      </c>
      <c r="G247" s="245"/>
      <c r="H247" s="248">
        <v>2.8119999999999998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153</v>
      </c>
      <c r="AU247" s="254" t="s">
        <v>81</v>
      </c>
      <c r="AV247" s="14" t="s">
        <v>81</v>
      </c>
      <c r="AW247" s="14" t="s">
        <v>33</v>
      </c>
      <c r="AX247" s="14" t="s">
        <v>72</v>
      </c>
      <c r="AY247" s="254" t="s">
        <v>140</v>
      </c>
    </row>
    <row r="248" s="15" customFormat="1">
      <c r="A248" s="15"/>
      <c r="B248" s="255"/>
      <c r="C248" s="256"/>
      <c r="D248" s="227" t="s">
        <v>153</v>
      </c>
      <c r="E248" s="257" t="s">
        <v>19</v>
      </c>
      <c r="F248" s="258" t="s">
        <v>155</v>
      </c>
      <c r="G248" s="256"/>
      <c r="H248" s="259">
        <v>2.8119999999999998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5" t="s">
        <v>153</v>
      </c>
      <c r="AU248" s="265" t="s">
        <v>81</v>
      </c>
      <c r="AV248" s="15" t="s">
        <v>156</v>
      </c>
      <c r="AW248" s="15" t="s">
        <v>33</v>
      </c>
      <c r="AX248" s="15" t="s">
        <v>79</v>
      </c>
      <c r="AY248" s="265" t="s">
        <v>140</v>
      </c>
    </row>
    <row r="249" s="2" customFormat="1" ht="16.5" customHeight="1">
      <c r="A249" s="39"/>
      <c r="B249" s="40"/>
      <c r="C249" s="214" t="s">
        <v>375</v>
      </c>
      <c r="D249" s="214" t="s">
        <v>143</v>
      </c>
      <c r="E249" s="215" t="s">
        <v>376</v>
      </c>
      <c r="F249" s="216" t="s">
        <v>377</v>
      </c>
      <c r="G249" s="217" t="s">
        <v>236</v>
      </c>
      <c r="H249" s="218">
        <v>16.576000000000001</v>
      </c>
      <c r="I249" s="219"/>
      <c r="J249" s="220">
        <f>ROUND(I249*H249,2)</f>
        <v>0</v>
      </c>
      <c r="K249" s="216" t="s">
        <v>147</v>
      </c>
      <c r="L249" s="45"/>
      <c r="M249" s="221" t="s">
        <v>19</v>
      </c>
      <c r="N249" s="222" t="s">
        <v>43</v>
      </c>
      <c r="O249" s="85"/>
      <c r="P249" s="223">
        <f>O249*H249</f>
        <v>0</v>
      </c>
      <c r="Q249" s="223">
        <v>0</v>
      </c>
      <c r="R249" s="223">
        <f>Q249*H249</f>
        <v>0</v>
      </c>
      <c r="S249" s="223">
        <v>0.26100000000000001</v>
      </c>
      <c r="T249" s="224">
        <f>S249*H249</f>
        <v>4.3263360000000004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5" t="s">
        <v>156</v>
      </c>
      <c r="AT249" s="225" t="s">
        <v>143</v>
      </c>
      <c r="AU249" s="225" t="s">
        <v>81</v>
      </c>
      <c r="AY249" s="18" t="s">
        <v>140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8" t="s">
        <v>79</v>
      </c>
      <c r="BK249" s="226">
        <f>ROUND(I249*H249,2)</f>
        <v>0</v>
      </c>
      <c r="BL249" s="18" t="s">
        <v>156</v>
      </c>
      <c r="BM249" s="225" t="s">
        <v>378</v>
      </c>
    </row>
    <row r="250" s="2" customFormat="1">
      <c r="A250" s="39"/>
      <c r="B250" s="40"/>
      <c r="C250" s="41"/>
      <c r="D250" s="227" t="s">
        <v>150</v>
      </c>
      <c r="E250" s="41"/>
      <c r="F250" s="228" t="s">
        <v>379</v>
      </c>
      <c r="G250" s="41"/>
      <c r="H250" s="41"/>
      <c r="I250" s="229"/>
      <c r="J250" s="41"/>
      <c r="K250" s="41"/>
      <c r="L250" s="45"/>
      <c r="M250" s="230"/>
      <c r="N250" s="231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150</v>
      </c>
      <c r="AU250" s="18" t="s">
        <v>81</v>
      </c>
    </row>
    <row r="251" s="2" customFormat="1">
      <c r="A251" s="39"/>
      <c r="B251" s="40"/>
      <c r="C251" s="41"/>
      <c r="D251" s="232" t="s">
        <v>151</v>
      </c>
      <c r="E251" s="41"/>
      <c r="F251" s="233" t="s">
        <v>380</v>
      </c>
      <c r="G251" s="41"/>
      <c r="H251" s="41"/>
      <c r="I251" s="229"/>
      <c r="J251" s="41"/>
      <c r="K251" s="41"/>
      <c r="L251" s="45"/>
      <c r="M251" s="230"/>
      <c r="N251" s="231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151</v>
      </c>
      <c r="AU251" s="18" t="s">
        <v>81</v>
      </c>
    </row>
    <row r="252" s="13" customFormat="1">
      <c r="A252" s="13"/>
      <c r="B252" s="234"/>
      <c r="C252" s="235"/>
      <c r="D252" s="227" t="s">
        <v>153</v>
      </c>
      <c r="E252" s="236" t="s">
        <v>19</v>
      </c>
      <c r="F252" s="237" t="s">
        <v>293</v>
      </c>
      <c r="G252" s="235"/>
      <c r="H252" s="236" t="s">
        <v>19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153</v>
      </c>
      <c r="AU252" s="243" t="s">
        <v>81</v>
      </c>
      <c r="AV252" s="13" t="s">
        <v>79</v>
      </c>
      <c r="AW252" s="13" t="s">
        <v>33</v>
      </c>
      <c r="AX252" s="13" t="s">
        <v>72</v>
      </c>
      <c r="AY252" s="243" t="s">
        <v>140</v>
      </c>
    </row>
    <row r="253" s="13" customFormat="1">
      <c r="A253" s="13"/>
      <c r="B253" s="234"/>
      <c r="C253" s="235"/>
      <c r="D253" s="227" t="s">
        <v>153</v>
      </c>
      <c r="E253" s="236" t="s">
        <v>19</v>
      </c>
      <c r="F253" s="237" t="s">
        <v>381</v>
      </c>
      <c r="G253" s="235"/>
      <c r="H253" s="236" t="s">
        <v>19</v>
      </c>
      <c r="I253" s="238"/>
      <c r="J253" s="235"/>
      <c r="K253" s="235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153</v>
      </c>
      <c r="AU253" s="243" t="s">
        <v>81</v>
      </c>
      <c r="AV253" s="13" t="s">
        <v>79</v>
      </c>
      <c r="AW253" s="13" t="s">
        <v>33</v>
      </c>
      <c r="AX253" s="13" t="s">
        <v>72</v>
      </c>
      <c r="AY253" s="243" t="s">
        <v>140</v>
      </c>
    </row>
    <row r="254" s="14" customFormat="1">
      <c r="A254" s="14"/>
      <c r="B254" s="244"/>
      <c r="C254" s="245"/>
      <c r="D254" s="227" t="s">
        <v>153</v>
      </c>
      <c r="E254" s="246" t="s">
        <v>19</v>
      </c>
      <c r="F254" s="247" t="s">
        <v>382</v>
      </c>
      <c r="G254" s="245"/>
      <c r="H254" s="248">
        <v>16.576000000000001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153</v>
      </c>
      <c r="AU254" s="254" t="s">
        <v>81</v>
      </c>
      <c r="AV254" s="14" t="s">
        <v>81</v>
      </c>
      <c r="AW254" s="14" t="s">
        <v>33</v>
      </c>
      <c r="AX254" s="14" t="s">
        <v>72</v>
      </c>
      <c r="AY254" s="254" t="s">
        <v>140</v>
      </c>
    </row>
    <row r="255" s="15" customFormat="1">
      <c r="A255" s="15"/>
      <c r="B255" s="255"/>
      <c r="C255" s="256"/>
      <c r="D255" s="227" t="s">
        <v>153</v>
      </c>
      <c r="E255" s="257" t="s">
        <v>19</v>
      </c>
      <c r="F255" s="258" t="s">
        <v>155</v>
      </c>
      <c r="G255" s="256"/>
      <c r="H255" s="259">
        <v>16.576000000000001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153</v>
      </c>
      <c r="AU255" s="265" t="s">
        <v>81</v>
      </c>
      <c r="AV255" s="15" t="s">
        <v>156</v>
      </c>
      <c r="AW255" s="15" t="s">
        <v>33</v>
      </c>
      <c r="AX255" s="15" t="s">
        <v>79</v>
      </c>
      <c r="AY255" s="265" t="s">
        <v>140</v>
      </c>
    </row>
    <row r="256" s="2" customFormat="1" ht="16.5" customHeight="1">
      <c r="A256" s="39"/>
      <c r="B256" s="40"/>
      <c r="C256" s="214" t="s">
        <v>7</v>
      </c>
      <c r="D256" s="214" t="s">
        <v>143</v>
      </c>
      <c r="E256" s="215" t="s">
        <v>383</v>
      </c>
      <c r="F256" s="216" t="s">
        <v>384</v>
      </c>
      <c r="G256" s="217" t="s">
        <v>385</v>
      </c>
      <c r="H256" s="218">
        <v>8.4719999999999995</v>
      </c>
      <c r="I256" s="219"/>
      <c r="J256" s="220">
        <f>ROUND(I256*H256,2)</f>
        <v>0</v>
      </c>
      <c r="K256" s="216" t="s">
        <v>147</v>
      </c>
      <c r="L256" s="45"/>
      <c r="M256" s="221" t="s">
        <v>19</v>
      </c>
      <c r="N256" s="222" t="s">
        <v>43</v>
      </c>
      <c r="O256" s="85"/>
      <c r="P256" s="223">
        <f>O256*H256</f>
        <v>0</v>
      </c>
      <c r="Q256" s="223">
        <v>0</v>
      </c>
      <c r="R256" s="223">
        <f>Q256*H256</f>
        <v>0</v>
      </c>
      <c r="S256" s="223">
        <v>1.8</v>
      </c>
      <c r="T256" s="224">
        <f>S256*H256</f>
        <v>15.249599999999999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5" t="s">
        <v>156</v>
      </c>
      <c r="AT256" s="225" t="s">
        <v>143</v>
      </c>
      <c r="AU256" s="225" t="s">
        <v>81</v>
      </c>
      <c r="AY256" s="18" t="s">
        <v>140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8" t="s">
        <v>79</v>
      </c>
      <c r="BK256" s="226">
        <f>ROUND(I256*H256,2)</f>
        <v>0</v>
      </c>
      <c r="BL256" s="18" t="s">
        <v>156</v>
      </c>
      <c r="BM256" s="225" t="s">
        <v>386</v>
      </c>
    </row>
    <row r="257" s="2" customFormat="1">
      <c r="A257" s="39"/>
      <c r="B257" s="40"/>
      <c r="C257" s="41"/>
      <c r="D257" s="227" t="s">
        <v>150</v>
      </c>
      <c r="E257" s="41"/>
      <c r="F257" s="228" t="s">
        <v>387</v>
      </c>
      <c r="G257" s="41"/>
      <c r="H257" s="41"/>
      <c r="I257" s="229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150</v>
      </c>
      <c r="AU257" s="18" t="s">
        <v>81</v>
      </c>
    </row>
    <row r="258" s="2" customFormat="1">
      <c r="A258" s="39"/>
      <c r="B258" s="40"/>
      <c r="C258" s="41"/>
      <c r="D258" s="232" t="s">
        <v>151</v>
      </c>
      <c r="E258" s="41"/>
      <c r="F258" s="233" t="s">
        <v>388</v>
      </c>
      <c r="G258" s="41"/>
      <c r="H258" s="41"/>
      <c r="I258" s="229"/>
      <c r="J258" s="41"/>
      <c r="K258" s="41"/>
      <c r="L258" s="45"/>
      <c r="M258" s="230"/>
      <c r="N258" s="23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151</v>
      </c>
      <c r="AU258" s="18" t="s">
        <v>81</v>
      </c>
    </row>
    <row r="259" s="13" customFormat="1">
      <c r="A259" s="13"/>
      <c r="B259" s="234"/>
      <c r="C259" s="235"/>
      <c r="D259" s="227" t="s">
        <v>153</v>
      </c>
      <c r="E259" s="236" t="s">
        <v>19</v>
      </c>
      <c r="F259" s="237" t="s">
        <v>293</v>
      </c>
      <c r="G259" s="235"/>
      <c r="H259" s="236" t="s">
        <v>19</v>
      </c>
      <c r="I259" s="238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153</v>
      </c>
      <c r="AU259" s="243" t="s">
        <v>81</v>
      </c>
      <c r="AV259" s="13" t="s">
        <v>79</v>
      </c>
      <c r="AW259" s="13" t="s">
        <v>33</v>
      </c>
      <c r="AX259" s="13" t="s">
        <v>72</v>
      </c>
      <c r="AY259" s="243" t="s">
        <v>140</v>
      </c>
    </row>
    <row r="260" s="13" customFormat="1">
      <c r="A260" s="13"/>
      <c r="B260" s="234"/>
      <c r="C260" s="235"/>
      <c r="D260" s="227" t="s">
        <v>153</v>
      </c>
      <c r="E260" s="236" t="s">
        <v>19</v>
      </c>
      <c r="F260" s="237" t="s">
        <v>389</v>
      </c>
      <c r="G260" s="235"/>
      <c r="H260" s="236" t="s">
        <v>19</v>
      </c>
      <c r="I260" s="238"/>
      <c r="J260" s="235"/>
      <c r="K260" s="235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153</v>
      </c>
      <c r="AU260" s="243" t="s">
        <v>81</v>
      </c>
      <c r="AV260" s="13" t="s">
        <v>79</v>
      </c>
      <c r="AW260" s="13" t="s">
        <v>33</v>
      </c>
      <c r="AX260" s="13" t="s">
        <v>72</v>
      </c>
      <c r="AY260" s="243" t="s">
        <v>140</v>
      </c>
    </row>
    <row r="261" s="14" customFormat="1">
      <c r="A261" s="14"/>
      <c r="B261" s="244"/>
      <c r="C261" s="245"/>
      <c r="D261" s="227" t="s">
        <v>153</v>
      </c>
      <c r="E261" s="246" t="s">
        <v>19</v>
      </c>
      <c r="F261" s="247" t="s">
        <v>390</v>
      </c>
      <c r="G261" s="245"/>
      <c r="H261" s="248">
        <v>7.6079999999999997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153</v>
      </c>
      <c r="AU261" s="254" t="s">
        <v>81</v>
      </c>
      <c r="AV261" s="14" t="s">
        <v>81</v>
      </c>
      <c r="AW261" s="14" t="s">
        <v>33</v>
      </c>
      <c r="AX261" s="14" t="s">
        <v>72</v>
      </c>
      <c r="AY261" s="254" t="s">
        <v>140</v>
      </c>
    </row>
    <row r="262" s="14" customFormat="1">
      <c r="A262" s="14"/>
      <c r="B262" s="244"/>
      <c r="C262" s="245"/>
      <c r="D262" s="227" t="s">
        <v>153</v>
      </c>
      <c r="E262" s="246" t="s">
        <v>19</v>
      </c>
      <c r="F262" s="247" t="s">
        <v>391</v>
      </c>
      <c r="G262" s="245"/>
      <c r="H262" s="248">
        <v>0.86399999999999999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153</v>
      </c>
      <c r="AU262" s="254" t="s">
        <v>81</v>
      </c>
      <c r="AV262" s="14" t="s">
        <v>81</v>
      </c>
      <c r="AW262" s="14" t="s">
        <v>33</v>
      </c>
      <c r="AX262" s="14" t="s">
        <v>72</v>
      </c>
      <c r="AY262" s="254" t="s">
        <v>140</v>
      </c>
    </row>
    <row r="263" s="15" customFormat="1">
      <c r="A263" s="15"/>
      <c r="B263" s="255"/>
      <c r="C263" s="256"/>
      <c r="D263" s="227" t="s">
        <v>153</v>
      </c>
      <c r="E263" s="257" t="s">
        <v>19</v>
      </c>
      <c r="F263" s="258" t="s">
        <v>155</v>
      </c>
      <c r="G263" s="256"/>
      <c r="H263" s="259">
        <v>8.4719999999999995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5" t="s">
        <v>153</v>
      </c>
      <c r="AU263" s="265" t="s">
        <v>81</v>
      </c>
      <c r="AV263" s="15" t="s">
        <v>156</v>
      </c>
      <c r="AW263" s="15" t="s">
        <v>33</v>
      </c>
      <c r="AX263" s="15" t="s">
        <v>79</v>
      </c>
      <c r="AY263" s="265" t="s">
        <v>140</v>
      </c>
    </row>
    <row r="264" s="2" customFormat="1" ht="21.75" customHeight="1">
      <c r="A264" s="39"/>
      <c r="B264" s="40"/>
      <c r="C264" s="214" t="s">
        <v>392</v>
      </c>
      <c r="D264" s="214" t="s">
        <v>143</v>
      </c>
      <c r="E264" s="215" t="s">
        <v>393</v>
      </c>
      <c r="F264" s="216" t="s">
        <v>394</v>
      </c>
      <c r="G264" s="217" t="s">
        <v>385</v>
      </c>
      <c r="H264" s="218">
        <v>2.4750000000000001</v>
      </c>
      <c r="I264" s="219"/>
      <c r="J264" s="220">
        <f>ROUND(I264*H264,2)</f>
        <v>0</v>
      </c>
      <c r="K264" s="216" t="s">
        <v>147</v>
      </c>
      <c r="L264" s="45"/>
      <c r="M264" s="221" t="s">
        <v>19</v>
      </c>
      <c r="N264" s="222" t="s">
        <v>43</v>
      </c>
      <c r="O264" s="85"/>
      <c r="P264" s="223">
        <f>O264*H264</f>
        <v>0</v>
      </c>
      <c r="Q264" s="223">
        <v>0</v>
      </c>
      <c r="R264" s="223">
        <f>Q264*H264</f>
        <v>0</v>
      </c>
      <c r="S264" s="223">
        <v>2.2000000000000002</v>
      </c>
      <c r="T264" s="224">
        <f>S264*H264</f>
        <v>5.4450000000000003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156</v>
      </c>
      <c r="AT264" s="225" t="s">
        <v>143</v>
      </c>
      <c r="AU264" s="225" t="s">
        <v>81</v>
      </c>
      <c r="AY264" s="18" t="s">
        <v>140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79</v>
      </c>
      <c r="BK264" s="226">
        <f>ROUND(I264*H264,2)</f>
        <v>0</v>
      </c>
      <c r="BL264" s="18" t="s">
        <v>156</v>
      </c>
      <c r="BM264" s="225" t="s">
        <v>395</v>
      </c>
    </row>
    <row r="265" s="2" customFormat="1">
      <c r="A265" s="39"/>
      <c r="B265" s="40"/>
      <c r="C265" s="41"/>
      <c r="D265" s="227" t="s">
        <v>150</v>
      </c>
      <c r="E265" s="41"/>
      <c r="F265" s="228" t="s">
        <v>396</v>
      </c>
      <c r="G265" s="41"/>
      <c r="H265" s="41"/>
      <c r="I265" s="229"/>
      <c r="J265" s="41"/>
      <c r="K265" s="41"/>
      <c r="L265" s="45"/>
      <c r="M265" s="230"/>
      <c r="N265" s="231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150</v>
      </c>
      <c r="AU265" s="18" t="s">
        <v>81</v>
      </c>
    </row>
    <row r="266" s="2" customFormat="1">
      <c r="A266" s="39"/>
      <c r="B266" s="40"/>
      <c r="C266" s="41"/>
      <c r="D266" s="232" t="s">
        <v>151</v>
      </c>
      <c r="E266" s="41"/>
      <c r="F266" s="233" t="s">
        <v>397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151</v>
      </c>
      <c r="AU266" s="18" t="s">
        <v>81</v>
      </c>
    </row>
    <row r="267" s="13" customFormat="1">
      <c r="A267" s="13"/>
      <c r="B267" s="234"/>
      <c r="C267" s="235"/>
      <c r="D267" s="227" t="s">
        <v>153</v>
      </c>
      <c r="E267" s="236" t="s">
        <v>19</v>
      </c>
      <c r="F267" s="237" t="s">
        <v>249</v>
      </c>
      <c r="G267" s="235"/>
      <c r="H267" s="236" t="s">
        <v>19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153</v>
      </c>
      <c r="AU267" s="243" t="s">
        <v>81</v>
      </c>
      <c r="AV267" s="13" t="s">
        <v>79</v>
      </c>
      <c r="AW267" s="13" t="s">
        <v>33</v>
      </c>
      <c r="AX267" s="13" t="s">
        <v>72</v>
      </c>
      <c r="AY267" s="243" t="s">
        <v>140</v>
      </c>
    </row>
    <row r="268" s="13" customFormat="1">
      <c r="A268" s="13"/>
      <c r="B268" s="234"/>
      <c r="C268" s="235"/>
      <c r="D268" s="227" t="s">
        <v>153</v>
      </c>
      <c r="E268" s="236" t="s">
        <v>19</v>
      </c>
      <c r="F268" s="237" t="s">
        <v>398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153</v>
      </c>
      <c r="AU268" s="243" t="s">
        <v>81</v>
      </c>
      <c r="AV268" s="13" t="s">
        <v>79</v>
      </c>
      <c r="AW268" s="13" t="s">
        <v>33</v>
      </c>
      <c r="AX268" s="13" t="s">
        <v>72</v>
      </c>
      <c r="AY268" s="243" t="s">
        <v>140</v>
      </c>
    </row>
    <row r="269" s="14" customFormat="1">
      <c r="A269" s="14"/>
      <c r="B269" s="244"/>
      <c r="C269" s="245"/>
      <c r="D269" s="227" t="s">
        <v>153</v>
      </c>
      <c r="E269" s="246" t="s">
        <v>19</v>
      </c>
      <c r="F269" s="247" t="s">
        <v>399</v>
      </c>
      <c r="G269" s="245"/>
      <c r="H269" s="248">
        <v>2.4750000000000001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153</v>
      </c>
      <c r="AU269" s="254" t="s">
        <v>81</v>
      </c>
      <c r="AV269" s="14" t="s">
        <v>81</v>
      </c>
      <c r="AW269" s="14" t="s">
        <v>33</v>
      </c>
      <c r="AX269" s="14" t="s">
        <v>72</v>
      </c>
      <c r="AY269" s="254" t="s">
        <v>140</v>
      </c>
    </row>
    <row r="270" s="15" customFormat="1">
      <c r="A270" s="15"/>
      <c r="B270" s="255"/>
      <c r="C270" s="256"/>
      <c r="D270" s="227" t="s">
        <v>153</v>
      </c>
      <c r="E270" s="257" t="s">
        <v>19</v>
      </c>
      <c r="F270" s="258" t="s">
        <v>155</v>
      </c>
      <c r="G270" s="256"/>
      <c r="H270" s="259">
        <v>2.4750000000000001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5" t="s">
        <v>153</v>
      </c>
      <c r="AU270" s="265" t="s">
        <v>81</v>
      </c>
      <c r="AV270" s="15" t="s">
        <v>156</v>
      </c>
      <c r="AW270" s="15" t="s">
        <v>33</v>
      </c>
      <c r="AX270" s="15" t="s">
        <v>79</v>
      </c>
      <c r="AY270" s="265" t="s">
        <v>140</v>
      </c>
    </row>
    <row r="271" s="2" customFormat="1" ht="16.5" customHeight="1">
      <c r="A271" s="39"/>
      <c r="B271" s="40"/>
      <c r="C271" s="214" t="s">
        <v>400</v>
      </c>
      <c r="D271" s="214" t="s">
        <v>143</v>
      </c>
      <c r="E271" s="215" t="s">
        <v>401</v>
      </c>
      <c r="F271" s="216" t="s">
        <v>402</v>
      </c>
      <c r="G271" s="217" t="s">
        <v>236</v>
      </c>
      <c r="H271" s="218">
        <v>11.5</v>
      </c>
      <c r="I271" s="219"/>
      <c r="J271" s="220">
        <f>ROUND(I271*H271,2)</f>
        <v>0</v>
      </c>
      <c r="K271" s="216" t="s">
        <v>147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0</v>
      </c>
      <c r="R271" s="223">
        <f>Q271*H271</f>
        <v>0</v>
      </c>
      <c r="S271" s="223">
        <v>0.089999999999999997</v>
      </c>
      <c r="T271" s="224">
        <f>S271*H271</f>
        <v>1.0349999999999999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156</v>
      </c>
      <c r="AT271" s="225" t="s">
        <v>143</v>
      </c>
      <c r="AU271" s="225" t="s">
        <v>81</v>
      </c>
      <c r="AY271" s="18" t="s">
        <v>140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79</v>
      </c>
      <c r="BK271" s="226">
        <f>ROUND(I271*H271,2)</f>
        <v>0</v>
      </c>
      <c r="BL271" s="18" t="s">
        <v>156</v>
      </c>
      <c r="BM271" s="225" t="s">
        <v>403</v>
      </c>
    </row>
    <row r="272" s="2" customFormat="1">
      <c r="A272" s="39"/>
      <c r="B272" s="40"/>
      <c r="C272" s="41"/>
      <c r="D272" s="227" t="s">
        <v>150</v>
      </c>
      <c r="E272" s="41"/>
      <c r="F272" s="228" t="s">
        <v>404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150</v>
      </c>
      <c r="AU272" s="18" t="s">
        <v>81</v>
      </c>
    </row>
    <row r="273" s="2" customFormat="1">
      <c r="A273" s="39"/>
      <c r="B273" s="40"/>
      <c r="C273" s="41"/>
      <c r="D273" s="232" t="s">
        <v>151</v>
      </c>
      <c r="E273" s="41"/>
      <c r="F273" s="233" t="s">
        <v>405</v>
      </c>
      <c r="G273" s="41"/>
      <c r="H273" s="41"/>
      <c r="I273" s="229"/>
      <c r="J273" s="41"/>
      <c r="K273" s="41"/>
      <c r="L273" s="45"/>
      <c r="M273" s="230"/>
      <c r="N273" s="23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151</v>
      </c>
      <c r="AU273" s="18" t="s">
        <v>81</v>
      </c>
    </row>
    <row r="274" s="13" customFormat="1">
      <c r="A274" s="13"/>
      <c r="B274" s="234"/>
      <c r="C274" s="235"/>
      <c r="D274" s="227" t="s">
        <v>153</v>
      </c>
      <c r="E274" s="236" t="s">
        <v>19</v>
      </c>
      <c r="F274" s="237" t="s">
        <v>249</v>
      </c>
      <c r="G274" s="235"/>
      <c r="H274" s="236" t="s">
        <v>19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153</v>
      </c>
      <c r="AU274" s="243" t="s">
        <v>81</v>
      </c>
      <c r="AV274" s="13" t="s">
        <v>79</v>
      </c>
      <c r="AW274" s="13" t="s">
        <v>33</v>
      </c>
      <c r="AX274" s="13" t="s">
        <v>72</v>
      </c>
      <c r="AY274" s="243" t="s">
        <v>140</v>
      </c>
    </row>
    <row r="275" s="13" customFormat="1">
      <c r="A275" s="13"/>
      <c r="B275" s="234"/>
      <c r="C275" s="235"/>
      <c r="D275" s="227" t="s">
        <v>153</v>
      </c>
      <c r="E275" s="236" t="s">
        <v>19</v>
      </c>
      <c r="F275" s="237" t="s">
        <v>406</v>
      </c>
      <c r="G275" s="235"/>
      <c r="H275" s="236" t="s">
        <v>19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153</v>
      </c>
      <c r="AU275" s="243" t="s">
        <v>81</v>
      </c>
      <c r="AV275" s="13" t="s">
        <v>79</v>
      </c>
      <c r="AW275" s="13" t="s">
        <v>33</v>
      </c>
      <c r="AX275" s="13" t="s">
        <v>72</v>
      </c>
      <c r="AY275" s="243" t="s">
        <v>140</v>
      </c>
    </row>
    <row r="276" s="14" customFormat="1">
      <c r="A276" s="14"/>
      <c r="B276" s="244"/>
      <c r="C276" s="245"/>
      <c r="D276" s="227" t="s">
        <v>153</v>
      </c>
      <c r="E276" s="246" t="s">
        <v>19</v>
      </c>
      <c r="F276" s="247" t="s">
        <v>321</v>
      </c>
      <c r="G276" s="245"/>
      <c r="H276" s="248">
        <v>11.5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153</v>
      </c>
      <c r="AU276" s="254" t="s">
        <v>81</v>
      </c>
      <c r="AV276" s="14" t="s">
        <v>81</v>
      </c>
      <c r="AW276" s="14" t="s">
        <v>33</v>
      </c>
      <c r="AX276" s="14" t="s">
        <v>72</v>
      </c>
      <c r="AY276" s="254" t="s">
        <v>140</v>
      </c>
    </row>
    <row r="277" s="15" customFormat="1">
      <c r="A277" s="15"/>
      <c r="B277" s="255"/>
      <c r="C277" s="256"/>
      <c r="D277" s="227" t="s">
        <v>153</v>
      </c>
      <c r="E277" s="257" t="s">
        <v>19</v>
      </c>
      <c r="F277" s="258" t="s">
        <v>155</v>
      </c>
      <c r="G277" s="256"/>
      <c r="H277" s="259">
        <v>11.5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5" t="s">
        <v>153</v>
      </c>
      <c r="AU277" s="265" t="s">
        <v>81</v>
      </c>
      <c r="AV277" s="15" t="s">
        <v>156</v>
      </c>
      <c r="AW277" s="15" t="s">
        <v>33</v>
      </c>
      <c r="AX277" s="15" t="s">
        <v>79</v>
      </c>
      <c r="AY277" s="265" t="s">
        <v>140</v>
      </c>
    </row>
    <row r="278" s="2" customFormat="1" ht="21.75" customHeight="1">
      <c r="A278" s="39"/>
      <c r="B278" s="40"/>
      <c r="C278" s="214" t="s">
        <v>407</v>
      </c>
      <c r="D278" s="214" t="s">
        <v>143</v>
      </c>
      <c r="E278" s="215" t="s">
        <v>408</v>
      </c>
      <c r="F278" s="216" t="s">
        <v>409</v>
      </c>
      <c r="G278" s="217" t="s">
        <v>236</v>
      </c>
      <c r="H278" s="218">
        <v>44.5</v>
      </c>
      <c r="I278" s="219"/>
      <c r="J278" s="220">
        <f>ROUND(I278*H278,2)</f>
        <v>0</v>
      </c>
      <c r="K278" s="216" t="s">
        <v>147</v>
      </c>
      <c r="L278" s="45"/>
      <c r="M278" s="221" t="s">
        <v>19</v>
      </c>
      <c r="N278" s="222" t="s">
        <v>43</v>
      </c>
      <c r="O278" s="85"/>
      <c r="P278" s="223">
        <f>O278*H278</f>
        <v>0</v>
      </c>
      <c r="Q278" s="223">
        <v>0</v>
      </c>
      <c r="R278" s="223">
        <f>Q278*H278</f>
        <v>0</v>
      </c>
      <c r="S278" s="223">
        <v>0.073999999999999996</v>
      </c>
      <c r="T278" s="224">
        <f>S278*H278</f>
        <v>3.2929999999999997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5" t="s">
        <v>156</v>
      </c>
      <c r="AT278" s="225" t="s">
        <v>143</v>
      </c>
      <c r="AU278" s="225" t="s">
        <v>81</v>
      </c>
      <c r="AY278" s="18" t="s">
        <v>140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8" t="s">
        <v>79</v>
      </c>
      <c r="BK278" s="226">
        <f>ROUND(I278*H278,2)</f>
        <v>0</v>
      </c>
      <c r="BL278" s="18" t="s">
        <v>156</v>
      </c>
      <c r="BM278" s="225" t="s">
        <v>410</v>
      </c>
    </row>
    <row r="279" s="2" customFormat="1">
      <c r="A279" s="39"/>
      <c r="B279" s="40"/>
      <c r="C279" s="41"/>
      <c r="D279" s="227" t="s">
        <v>150</v>
      </c>
      <c r="E279" s="41"/>
      <c r="F279" s="228" t="s">
        <v>411</v>
      </c>
      <c r="G279" s="41"/>
      <c r="H279" s="41"/>
      <c r="I279" s="229"/>
      <c r="J279" s="41"/>
      <c r="K279" s="41"/>
      <c r="L279" s="45"/>
      <c r="M279" s="230"/>
      <c r="N279" s="23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150</v>
      </c>
      <c r="AU279" s="18" t="s">
        <v>81</v>
      </c>
    </row>
    <row r="280" s="2" customFormat="1">
      <c r="A280" s="39"/>
      <c r="B280" s="40"/>
      <c r="C280" s="41"/>
      <c r="D280" s="232" t="s">
        <v>151</v>
      </c>
      <c r="E280" s="41"/>
      <c r="F280" s="233" t="s">
        <v>412</v>
      </c>
      <c r="G280" s="41"/>
      <c r="H280" s="41"/>
      <c r="I280" s="229"/>
      <c r="J280" s="41"/>
      <c r="K280" s="41"/>
      <c r="L280" s="45"/>
      <c r="M280" s="230"/>
      <c r="N280" s="23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151</v>
      </c>
      <c r="AU280" s="18" t="s">
        <v>81</v>
      </c>
    </row>
    <row r="281" s="13" customFormat="1">
      <c r="A281" s="13"/>
      <c r="B281" s="234"/>
      <c r="C281" s="235"/>
      <c r="D281" s="227" t="s">
        <v>153</v>
      </c>
      <c r="E281" s="236" t="s">
        <v>19</v>
      </c>
      <c r="F281" s="237" t="s">
        <v>293</v>
      </c>
      <c r="G281" s="235"/>
      <c r="H281" s="236" t="s">
        <v>19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153</v>
      </c>
      <c r="AU281" s="243" t="s">
        <v>81</v>
      </c>
      <c r="AV281" s="13" t="s">
        <v>79</v>
      </c>
      <c r="AW281" s="13" t="s">
        <v>33</v>
      </c>
      <c r="AX281" s="13" t="s">
        <v>72</v>
      </c>
      <c r="AY281" s="243" t="s">
        <v>140</v>
      </c>
    </row>
    <row r="282" s="13" customFormat="1">
      <c r="A282" s="13"/>
      <c r="B282" s="234"/>
      <c r="C282" s="235"/>
      <c r="D282" s="227" t="s">
        <v>153</v>
      </c>
      <c r="E282" s="236" t="s">
        <v>19</v>
      </c>
      <c r="F282" s="237" t="s">
        <v>413</v>
      </c>
      <c r="G282" s="235"/>
      <c r="H282" s="236" t="s">
        <v>19</v>
      </c>
      <c r="I282" s="238"/>
      <c r="J282" s="235"/>
      <c r="K282" s="235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153</v>
      </c>
      <c r="AU282" s="243" t="s">
        <v>81</v>
      </c>
      <c r="AV282" s="13" t="s">
        <v>79</v>
      </c>
      <c r="AW282" s="13" t="s">
        <v>33</v>
      </c>
      <c r="AX282" s="13" t="s">
        <v>72</v>
      </c>
      <c r="AY282" s="243" t="s">
        <v>140</v>
      </c>
    </row>
    <row r="283" s="14" customFormat="1">
      <c r="A283" s="14"/>
      <c r="B283" s="244"/>
      <c r="C283" s="245"/>
      <c r="D283" s="227" t="s">
        <v>153</v>
      </c>
      <c r="E283" s="246" t="s">
        <v>19</v>
      </c>
      <c r="F283" s="247" t="s">
        <v>414</v>
      </c>
      <c r="G283" s="245"/>
      <c r="H283" s="248">
        <v>44.5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153</v>
      </c>
      <c r="AU283" s="254" t="s">
        <v>81</v>
      </c>
      <c r="AV283" s="14" t="s">
        <v>81</v>
      </c>
      <c r="AW283" s="14" t="s">
        <v>33</v>
      </c>
      <c r="AX283" s="14" t="s">
        <v>72</v>
      </c>
      <c r="AY283" s="254" t="s">
        <v>140</v>
      </c>
    </row>
    <row r="284" s="15" customFormat="1">
      <c r="A284" s="15"/>
      <c r="B284" s="255"/>
      <c r="C284" s="256"/>
      <c r="D284" s="227" t="s">
        <v>153</v>
      </c>
      <c r="E284" s="257" t="s">
        <v>19</v>
      </c>
      <c r="F284" s="258" t="s">
        <v>155</v>
      </c>
      <c r="G284" s="256"/>
      <c r="H284" s="259">
        <v>44.5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5" t="s">
        <v>153</v>
      </c>
      <c r="AU284" s="265" t="s">
        <v>81</v>
      </c>
      <c r="AV284" s="15" t="s">
        <v>156</v>
      </c>
      <c r="AW284" s="15" t="s">
        <v>33</v>
      </c>
      <c r="AX284" s="15" t="s">
        <v>79</v>
      </c>
      <c r="AY284" s="265" t="s">
        <v>140</v>
      </c>
    </row>
    <row r="285" s="2" customFormat="1" ht="16.5" customHeight="1">
      <c r="A285" s="39"/>
      <c r="B285" s="40"/>
      <c r="C285" s="214" t="s">
        <v>415</v>
      </c>
      <c r="D285" s="214" t="s">
        <v>143</v>
      </c>
      <c r="E285" s="215" t="s">
        <v>416</v>
      </c>
      <c r="F285" s="216" t="s">
        <v>417</v>
      </c>
      <c r="G285" s="217" t="s">
        <v>306</v>
      </c>
      <c r="H285" s="218">
        <v>11.619999999999999</v>
      </c>
      <c r="I285" s="219"/>
      <c r="J285" s="220">
        <f>ROUND(I285*H285,2)</f>
        <v>0</v>
      </c>
      <c r="K285" s="216" t="s">
        <v>147</v>
      </c>
      <c r="L285" s="45"/>
      <c r="M285" s="221" t="s">
        <v>19</v>
      </c>
      <c r="N285" s="222" t="s">
        <v>43</v>
      </c>
      <c r="O285" s="85"/>
      <c r="P285" s="223">
        <f>O285*H285</f>
        <v>0</v>
      </c>
      <c r="Q285" s="223">
        <v>0</v>
      </c>
      <c r="R285" s="223">
        <f>Q285*H285</f>
        <v>0</v>
      </c>
      <c r="S285" s="223">
        <v>0.0089999999999999993</v>
      </c>
      <c r="T285" s="224">
        <f>S285*H285</f>
        <v>0.10457999999999998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156</v>
      </c>
      <c r="AT285" s="225" t="s">
        <v>143</v>
      </c>
      <c r="AU285" s="225" t="s">
        <v>81</v>
      </c>
      <c r="AY285" s="18" t="s">
        <v>140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79</v>
      </c>
      <c r="BK285" s="226">
        <f>ROUND(I285*H285,2)</f>
        <v>0</v>
      </c>
      <c r="BL285" s="18" t="s">
        <v>156</v>
      </c>
      <c r="BM285" s="225" t="s">
        <v>418</v>
      </c>
    </row>
    <row r="286" s="2" customFormat="1">
      <c r="A286" s="39"/>
      <c r="B286" s="40"/>
      <c r="C286" s="41"/>
      <c r="D286" s="227" t="s">
        <v>150</v>
      </c>
      <c r="E286" s="41"/>
      <c r="F286" s="228" t="s">
        <v>419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150</v>
      </c>
      <c r="AU286" s="18" t="s">
        <v>81</v>
      </c>
    </row>
    <row r="287" s="2" customFormat="1">
      <c r="A287" s="39"/>
      <c r="B287" s="40"/>
      <c r="C287" s="41"/>
      <c r="D287" s="232" t="s">
        <v>151</v>
      </c>
      <c r="E287" s="41"/>
      <c r="F287" s="233" t="s">
        <v>420</v>
      </c>
      <c r="G287" s="41"/>
      <c r="H287" s="41"/>
      <c r="I287" s="229"/>
      <c r="J287" s="41"/>
      <c r="K287" s="41"/>
      <c r="L287" s="45"/>
      <c r="M287" s="230"/>
      <c r="N287" s="231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151</v>
      </c>
      <c r="AU287" s="18" t="s">
        <v>81</v>
      </c>
    </row>
    <row r="288" s="13" customFormat="1">
      <c r="A288" s="13"/>
      <c r="B288" s="234"/>
      <c r="C288" s="235"/>
      <c r="D288" s="227" t="s">
        <v>153</v>
      </c>
      <c r="E288" s="236" t="s">
        <v>19</v>
      </c>
      <c r="F288" s="237" t="s">
        <v>293</v>
      </c>
      <c r="G288" s="235"/>
      <c r="H288" s="236" t="s">
        <v>19</v>
      </c>
      <c r="I288" s="238"/>
      <c r="J288" s="235"/>
      <c r="K288" s="235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153</v>
      </c>
      <c r="AU288" s="243" t="s">
        <v>81</v>
      </c>
      <c r="AV288" s="13" t="s">
        <v>79</v>
      </c>
      <c r="AW288" s="13" t="s">
        <v>33</v>
      </c>
      <c r="AX288" s="13" t="s">
        <v>72</v>
      </c>
      <c r="AY288" s="243" t="s">
        <v>140</v>
      </c>
    </row>
    <row r="289" s="13" customFormat="1">
      <c r="A289" s="13"/>
      <c r="B289" s="234"/>
      <c r="C289" s="235"/>
      <c r="D289" s="227" t="s">
        <v>153</v>
      </c>
      <c r="E289" s="236" t="s">
        <v>19</v>
      </c>
      <c r="F289" s="237" t="s">
        <v>421</v>
      </c>
      <c r="G289" s="235"/>
      <c r="H289" s="236" t="s">
        <v>19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153</v>
      </c>
      <c r="AU289" s="243" t="s">
        <v>81</v>
      </c>
      <c r="AV289" s="13" t="s">
        <v>79</v>
      </c>
      <c r="AW289" s="13" t="s">
        <v>33</v>
      </c>
      <c r="AX289" s="13" t="s">
        <v>72</v>
      </c>
      <c r="AY289" s="243" t="s">
        <v>140</v>
      </c>
    </row>
    <row r="290" s="14" customFormat="1">
      <c r="A290" s="14"/>
      <c r="B290" s="244"/>
      <c r="C290" s="245"/>
      <c r="D290" s="227" t="s">
        <v>153</v>
      </c>
      <c r="E290" s="246" t="s">
        <v>19</v>
      </c>
      <c r="F290" s="247" t="s">
        <v>422</v>
      </c>
      <c r="G290" s="245"/>
      <c r="H290" s="248">
        <v>7.3499999999999996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153</v>
      </c>
      <c r="AU290" s="254" t="s">
        <v>81</v>
      </c>
      <c r="AV290" s="14" t="s">
        <v>81</v>
      </c>
      <c r="AW290" s="14" t="s">
        <v>33</v>
      </c>
      <c r="AX290" s="14" t="s">
        <v>72</v>
      </c>
      <c r="AY290" s="254" t="s">
        <v>140</v>
      </c>
    </row>
    <row r="291" s="14" customFormat="1">
      <c r="A291" s="14"/>
      <c r="B291" s="244"/>
      <c r="C291" s="245"/>
      <c r="D291" s="227" t="s">
        <v>153</v>
      </c>
      <c r="E291" s="246" t="s">
        <v>19</v>
      </c>
      <c r="F291" s="247" t="s">
        <v>423</v>
      </c>
      <c r="G291" s="245"/>
      <c r="H291" s="248">
        <v>4.2699999999999996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153</v>
      </c>
      <c r="AU291" s="254" t="s">
        <v>81</v>
      </c>
      <c r="AV291" s="14" t="s">
        <v>81</v>
      </c>
      <c r="AW291" s="14" t="s">
        <v>33</v>
      </c>
      <c r="AX291" s="14" t="s">
        <v>72</v>
      </c>
      <c r="AY291" s="254" t="s">
        <v>140</v>
      </c>
    </row>
    <row r="292" s="15" customFormat="1">
      <c r="A292" s="15"/>
      <c r="B292" s="255"/>
      <c r="C292" s="256"/>
      <c r="D292" s="227" t="s">
        <v>153</v>
      </c>
      <c r="E292" s="257" t="s">
        <v>19</v>
      </c>
      <c r="F292" s="258" t="s">
        <v>155</v>
      </c>
      <c r="G292" s="256"/>
      <c r="H292" s="259">
        <v>11.619999999999999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5" t="s">
        <v>153</v>
      </c>
      <c r="AU292" s="265" t="s">
        <v>81</v>
      </c>
      <c r="AV292" s="15" t="s">
        <v>156</v>
      </c>
      <c r="AW292" s="15" t="s">
        <v>33</v>
      </c>
      <c r="AX292" s="15" t="s">
        <v>79</v>
      </c>
      <c r="AY292" s="265" t="s">
        <v>140</v>
      </c>
    </row>
    <row r="293" s="2" customFormat="1" ht="16.5" customHeight="1">
      <c r="A293" s="39"/>
      <c r="B293" s="40"/>
      <c r="C293" s="214" t="s">
        <v>424</v>
      </c>
      <c r="D293" s="214" t="s">
        <v>143</v>
      </c>
      <c r="E293" s="215" t="s">
        <v>425</v>
      </c>
      <c r="F293" s="216" t="s">
        <v>426</v>
      </c>
      <c r="G293" s="217" t="s">
        <v>236</v>
      </c>
      <c r="H293" s="218">
        <v>15.199999999999999</v>
      </c>
      <c r="I293" s="219"/>
      <c r="J293" s="220">
        <f>ROUND(I293*H293,2)</f>
        <v>0</v>
      </c>
      <c r="K293" s="216" t="s">
        <v>147</v>
      </c>
      <c r="L293" s="45"/>
      <c r="M293" s="221" t="s">
        <v>19</v>
      </c>
      <c r="N293" s="222" t="s">
        <v>43</v>
      </c>
      <c r="O293" s="85"/>
      <c r="P293" s="223">
        <f>O293*H293</f>
        <v>0</v>
      </c>
      <c r="Q293" s="223">
        <v>0</v>
      </c>
      <c r="R293" s="223">
        <f>Q293*H293</f>
        <v>0</v>
      </c>
      <c r="S293" s="223">
        <v>0.075999999999999998</v>
      </c>
      <c r="T293" s="224">
        <f>S293*H293</f>
        <v>1.1552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5" t="s">
        <v>156</v>
      </c>
      <c r="AT293" s="225" t="s">
        <v>143</v>
      </c>
      <c r="AU293" s="225" t="s">
        <v>81</v>
      </c>
      <c r="AY293" s="18" t="s">
        <v>140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8" t="s">
        <v>79</v>
      </c>
      <c r="BK293" s="226">
        <f>ROUND(I293*H293,2)</f>
        <v>0</v>
      </c>
      <c r="BL293" s="18" t="s">
        <v>156</v>
      </c>
      <c r="BM293" s="225" t="s">
        <v>427</v>
      </c>
    </row>
    <row r="294" s="2" customFormat="1">
      <c r="A294" s="39"/>
      <c r="B294" s="40"/>
      <c r="C294" s="41"/>
      <c r="D294" s="227" t="s">
        <v>150</v>
      </c>
      <c r="E294" s="41"/>
      <c r="F294" s="228" t="s">
        <v>428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150</v>
      </c>
      <c r="AU294" s="18" t="s">
        <v>81</v>
      </c>
    </row>
    <row r="295" s="2" customFormat="1">
      <c r="A295" s="39"/>
      <c r="B295" s="40"/>
      <c r="C295" s="41"/>
      <c r="D295" s="232" t="s">
        <v>151</v>
      </c>
      <c r="E295" s="41"/>
      <c r="F295" s="233" t="s">
        <v>429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151</v>
      </c>
      <c r="AU295" s="18" t="s">
        <v>81</v>
      </c>
    </row>
    <row r="296" s="13" customFormat="1">
      <c r="A296" s="13"/>
      <c r="B296" s="234"/>
      <c r="C296" s="235"/>
      <c r="D296" s="227" t="s">
        <v>153</v>
      </c>
      <c r="E296" s="236" t="s">
        <v>19</v>
      </c>
      <c r="F296" s="237" t="s">
        <v>293</v>
      </c>
      <c r="G296" s="235"/>
      <c r="H296" s="236" t="s">
        <v>19</v>
      </c>
      <c r="I296" s="238"/>
      <c r="J296" s="235"/>
      <c r="K296" s="235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153</v>
      </c>
      <c r="AU296" s="243" t="s">
        <v>81</v>
      </c>
      <c r="AV296" s="13" t="s">
        <v>79</v>
      </c>
      <c r="AW296" s="13" t="s">
        <v>33</v>
      </c>
      <c r="AX296" s="13" t="s">
        <v>72</v>
      </c>
      <c r="AY296" s="243" t="s">
        <v>140</v>
      </c>
    </row>
    <row r="297" s="13" customFormat="1">
      <c r="A297" s="13"/>
      <c r="B297" s="234"/>
      <c r="C297" s="235"/>
      <c r="D297" s="227" t="s">
        <v>153</v>
      </c>
      <c r="E297" s="236" t="s">
        <v>19</v>
      </c>
      <c r="F297" s="237" t="s">
        <v>430</v>
      </c>
      <c r="G297" s="235"/>
      <c r="H297" s="236" t="s">
        <v>19</v>
      </c>
      <c r="I297" s="238"/>
      <c r="J297" s="235"/>
      <c r="K297" s="235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153</v>
      </c>
      <c r="AU297" s="243" t="s">
        <v>81</v>
      </c>
      <c r="AV297" s="13" t="s">
        <v>79</v>
      </c>
      <c r="AW297" s="13" t="s">
        <v>33</v>
      </c>
      <c r="AX297" s="13" t="s">
        <v>72</v>
      </c>
      <c r="AY297" s="243" t="s">
        <v>140</v>
      </c>
    </row>
    <row r="298" s="14" customFormat="1">
      <c r="A298" s="14"/>
      <c r="B298" s="244"/>
      <c r="C298" s="245"/>
      <c r="D298" s="227" t="s">
        <v>153</v>
      </c>
      <c r="E298" s="246" t="s">
        <v>19</v>
      </c>
      <c r="F298" s="247" t="s">
        <v>431</v>
      </c>
      <c r="G298" s="245"/>
      <c r="H298" s="248">
        <v>12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153</v>
      </c>
      <c r="AU298" s="254" t="s">
        <v>81</v>
      </c>
      <c r="AV298" s="14" t="s">
        <v>81</v>
      </c>
      <c r="AW298" s="14" t="s">
        <v>33</v>
      </c>
      <c r="AX298" s="14" t="s">
        <v>72</v>
      </c>
      <c r="AY298" s="254" t="s">
        <v>140</v>
      </c>
    </row>
    <row r="299" s="14" customFormat="1">
      <c r="A299" s="14"/>
      <c r="B299" s="244"/>
      <c r="C299" s="245"/>
      <c r="D299" s="227" t="s">
        <v>153</v>
      </c>
      <c r="E299" s="246" t="s">
        <v>19</v>
      </c>
      <c r="F299" s="247" t="s">
        <v>432</v>
      </c>
      <c r="G299" s="245"/>
      <c r="H299" s="248">
        <v>3.2000000000000002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153</v>
      </c>
      <c r="AU299" s="254" t="s">
        <v>81</v>
      </c>
      <c r="AV299" s="14" t="s">
        <v>81</v>
      </c>
      <c r="AW299" s="14" t="s">
        <v>33</v>
      </c>
      <c r="AX299" s="14" t="s">
        <v>72</v>
      </c>
      <c r="AY299" s="254" t="s">
        <v>140</v>
      </c>
    </row>
    <row r="300" s="15" customFormat="1">
      <c r="A300" s="15"/>
      <c r="B300" s="255"/>
      <c r="C300" s="256"/>
      <c r="D300" s="227" t="s">
        <v>153</v>
      </c>
      <c r="E300" s="257" t="s">
        <v>19</v>
      </c>
      <c r="F300" s="258" t="s">
        <v>155</v>
      </c>
      <c r="G300" s="256"/>
      <c r="H300" s="259">
        <v>15.199999999999999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5" t="s">
        <v>153</v>
      </c>
      <c r="AU300" s="265" t="s">
        <v>81</v>
      </c>
      <c r="AV300" s="15" t="s">
        <v>156</v>
      </c>
      <c r="AW300" s="15" t="s">
        <v>33</v>
      </c>
      <c r="AX300" s="15" t="s">
        <v>79</v>
      </c>
      <c r="AY300" s="265" t="s">
        <v>140</v>
      </c>
    </row>
    <row r="301" s="2" customFormat="1" ht="16.5" customHeight="1">
      <c r="A301" s="39"/>
      <c r="B301" s="40"/>
      <c r="C301" s="214" t="s">
        <v>433</v>
      </c>
      <c r="D301" s="214" t="s">
        <v>143</v>
      </c>
      <c r="E301" s="215" t="s">
        <v>434</v>
      </c>
      <c r="F301" s="216" t="s">
        <v>435</v>
      </c>
      <c r="G301" s="217" t="s">
        <v>236</v>
      </c>
      <c r="H301" s="218">
        <v>1.49</v>
      </c>
      <c r="I301" s="219"/>
      <c r="J301" s="220">
        <f>ROUND(I301*H301,2)</f>
        <v>0</v>
      </c>
      <c r="K301" s="216" t="s">
        <v>147</v>
      </c>
      <c r="L301" s="45"/>
      <c r="M301" s="221" t="s">
        <v>19</v>
      </c>
      <c r="N301" s="222" t="s">
        <v>43</v>
      </c>
      <c r="O301" s="85"/>
      <c r="P301" s="223">
        <f>O301*H301</f>
        <v>0</v>
      </c>
      <c r="Q301" s="223">
        <v>0</v>
      </c>
      <c r="R301" s="223">
        <f>Q301*H301</f>
        <v>0</v>
      </c>
      <c r="S301" s="223">
        <v>0.17999999999999999</v>
      </c>
      <c r="T301" s="224">
        <f>S301*H301</f>
        <v>0.26819999999999999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5" t="s">
        <v>156</v>
      </c>
      <c r="AT301" s="225" t="s">
        <v>143</v>
      </c>
      <c r="AU301" s="225" t="s">
        <v>81</v>
      </c>
      <c r="AY301" s="18" t="s">
        <v>140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8" t="s">
        <v>79</v>
      </c>
      <c r="BK301" s="226">
        <f>ROUND(I301*H301,2)</f>
        <v>0</v>
      </c>
      <c r="BL301" s="18" t="s">
        <v>156</v>
      </c>
      <c r="BM301" s="225" t="s">
        <v>436</v>
      </c>
    </row>
    <row r="302" s="2" customFormat="1">
      <c r="A302" s="39"/>
      <c r="B302" s="40"/>
      <c r="C302" s="41"/>
      <c r="D302" s="227" t="s">
        <v>150</v>
      </c>
      <c r="E302" s="41"/>
      <c r="F302" s="228" t="s">
        <v>437</v>
      </c>
      <c r="G302" s="41"/>
      <c r="H302" s="41"/>
      <c r="I302" s="229"/>
      <c r="J302" s="41"/>
      <c r="K302" s="41"/>
      <c r="L302" s="45"/>
      <c r="M302" s="230"/>
      <c r="N302" s="231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150</v>
      </c>
      <c r="AU302" s="18" t="s">
        <v>81</v>
      </c>
    </row>
    <row r="303" s="2" customFormat="1">
      <c r="A303" s="39"/>
      <c r="B303" s="40"/>
      <c r="C303" s="41"/>
      <c r="D303" s="232" t="s">
        <v>151</v>
      </c>
      <c r="E303" s="41"/>
      <c r="F303" s="233" t="s">
        <v>438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151</v>
      </c>
      <c r="AU303" s="18" t="s">
        <v>81</v>
      </c>
    </row>
    <row r="304" s="13" customFormat="1">
      <c r="A304" s="13"/>
      <c r="B304" s="234"/>
      <c r="C304" s="235"/>
      <c r="D304" s="227" t="s">
        <v>153</v>
      </c>
      <c r="E304" s="236" t="s">
        <v>19</v>
      </c>
      <c r="F304" s="237" t="s">
        <v>293</v>
      </c>
      <c r="G304" s="235"/>
      <c r="H304" s="236" t="s">
        <v>19</v>
      </c>
      <c r="I304" s="238"/>
      <c r="J304" s="235"/>
      <c r="K304" s="235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153</v>
      </c>
      <c r="AU304" s="243" t="s">
        <v>81</v>
      </c>
      <c r="AV304" s="13" t="s">
        <v>79</v>
      </c>
      <c r="AW304" s="13" t="s">
        <v>33</v>
      </c>
      <c r="AX304" s="13" t="s">
        <v>72</v>
      </c>
      <c r="AY304" s="243" t="s">
        <v>140</v>
      </c>
    </row>
    <row r="305" s="13" customFormat="1">
      <c r="A305" s="13"/>
      <c r="B305" s="234"/>
      <c r="C305" s="235"/>
      <c r="D305" s="227" t="s">
        <v>153</v>
      </c>
      <c r="E305" s="236" t="s">
        <v>19</v>
      </c>
      <c r="F305" s="237" t="s">
        <v>439</v>
      </c>
      <c r="G305" s="235"/>
      <c r="H305" s="236" t="s">
        <v>19</v>
      </c>
      <c r="I305" s="238"/>
      <c r="J305" s="235"/>
      <c r="K305" s="235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153</v>
      </c>
      <c r="AU305" s="243" t="s">
        <v>81</v>
      </c>
      <c r="AV305" s="13" t="s">
        <v>79</v>
      </c>
      <c r="AW305" s="13" t="s">
        <v>33</v>
      </c>
      <c r="AX305" s="13" t="s">
        <v>72</v>
      </c>
      <c r="AY305" s="243" t="s">
        <v>140</v>
      </c>
    </row>
    <row r="306" s="14" customFormat="1">
      <c r="A306" s="14"/>
      <c r="B306" s="244"/>
      <c r="C306" s="245"/>
      <c r="D306" s="227" t="s">
        <v>153</v>
      </c>
      <c r="E306" s="246" t="s">
        <v>19</v>
      </c>
      <c r="F306" s="247" t="s">
        <v>440</v>
      </c>
      <c r="G306" s="245"/>
      <c r="H306" s="248">
        <v>1.49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153</v>
      </c>
      <c r="AU306" s="254" t="s">
        <v>81</v>
      </c>
      <c r="AV306" s="14" t="s">
        <v>81</v>
      </c>
      <c r="AW306" s="14" t="s">
        <v>33</v>
      </c>
      <c r="AX306" s="14" t="s">
        <v>72</v>
      </c>
      <c r="AY306" s="254" t="s">
        <v>140</v>
      </c>
    </row>
    <row r="307" s="15" customFormat="1">
      <c r="A307" s="15"/>
      <c r="B307" s="255"/>
      <c r="C307" s="256"/>
      <c r="D307" s="227" t="s">
        <v>153</v>
      </c>
      <c r="E307" s="257" t="s">
        <v>19</v>
      </c>
      <c r="F307" s="258" t="s">
        <v>155</v>
      </c>
      <c r="G307" s="256"/>
      <c r="H307" s="259">
        <v>1.49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153</v>
      </c>
      <c r="AU307" s="265" t="s">
        <v>81</v>
      </c>
      <c r="AV307" s="15" t="s">
        <v>156</v>
      </c>
      <c r="AW307" s="15" t="s">
        <v>33</v>
      </c>
      <c r="AX307" s="15" t="s">
        <v>79</v>
      </c>
      <c r="AY307" s="265" t="s">
        <v>140</v>
      </c>
    </row>
    <row r="308" s="2" customFormat="1" ht="16.5" customHeight="1">
      <c r="A308" s="39"/>
      <c r="B308" s="40"/>
      <c r="C308" s="214" t="s">
        <v>441</v>
      </c>
      <c r="D308" s="214" t="s">
        <v>143</v>
      </c>
      <c r="E308" s="215" t="s">
        <v>442</v>
      </c>
      <c r="F308" s="216" t="s">
        <v>443</v>
      </c>
      <c r="G308" s="217" t="s">
        <v>236</v>
      </c>
      <c r="H308" s="218">
        <v>12.683</v>
      </c>
      <c r="I308" s="219"/>
      <c r="J308" s="220">
        <f>ROUND(I308*H308,2)</f>
        <v>0</v>
      </c>
      <c r="K308" s="216" t="s">
        <v>147</v>
      </c>
      <c r="L308" s="45"/>
      <c r="M308" s="221" t="s">
        <v>19</v>
      </c>
      <c r="N308" s="222" t="s">
        <v>43</v>
      </c>
      <c r="O308" s="85"/>
      <c r="P308" s="223">
        <f>O308*H308</f>
        <v>0</v>
      </c>
      <c r="Q308" s="223">
        <v>0</v>
      </c>
      <c r="R308" s="223">
        <f>Q308*H308</f>
        <v>0</v>
      </c>
      <c r="S308" s="223">
        <v>0.068000000000000005</v>
      </c>
      <c r="T308" s="224">
        <f>S308*H308</f>
        <v>0.8624440000000001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5" t="s">
        <v>156</v>
      </c>
      <c r="AT308" s="225" t="s">
        <v>143</v>
      </c>
      <c r="AU308" s="225" t="s">
        <v>81</v>
      </c>
      <c r="AY308" s="18" t="s">
        <v>140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8" t="s">
        <v>79</v>
      </c>
      <c r="BK308" s="226">
        <f>ROUND(I308*H308,2)</f>
        <v>0</v>
      </c>
      <c r="BL308" s="18" t="s">
        <v>156</v>
      </c>
      <c r="BM308" s="225" t="s">
        <v>444</v>
      </c>
    </row>
    <row r="309" s="2" customFormat="1">
      <c r="A309" s="39"/>
      <c r="B309" s="40"/>
      <c r="C309" s="41"/>
      <c r="D309" s="227" t="s">
        <v>150</v>
      </c>
      <c r="E309" s="41"/>
      <c r="F309" s="228" t="s">
        <v>445</v>
      </c>
      <c r="G309" s="41"/>
      <c r="H309" s="41"/>
      <c r="I309" s="229"/>
      <c r="J309" s="41"/>
      <c r="K309" s="41"/>
      <c r="L309" s="45"/>
      <c r="M309" s="230"/>
      <c r="N309" s="231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150</v>
      </c>
      <c r="AU309" s="18" t="s">
        <v>81</v>
      </c>
    </row>
    <row r="310" s="2" customFormat="1">
      <c r="A310" s="39"/>
      <c r="B310" s="40"/>
      <c r="C310" s="41"/>
      <c r="D310" s="232" t="s">
        <v>151</v>
      </c>
      <c r="E310" s="41"/>
      <c r="F310" s="233" t="s">
        <v>446</v>
      </c>
      <c r="G310" s="41"/>
      <c r="H310" s="41"/>
      <c r="I310" s="229"/>
      <c r="J310" s="41"/>
      <c r="K310" s="41"/>
      <c r="L310" s="45"/>
      <c r="M310" s="230"/>
      <c r="N310" s="231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151</v>
      </c>
      <c r="AU310" s="18" t="s">
        <v>81</v>
      </c>
    </row>
    <row r="311" s="13" customFormat="1">
      <c r="A311" s="13"/>
      <c r="B311" s="234"/>
      <c r="C311" s="235"/>
      <c r="D311" s="227" t="s">
        <v>153</v>
      </c>
      <c r="E311" s="236" t="s">
        <v>19</v>
      </c>
      <c r="F311" s="237" t="s">
        <v>293</v>
      </c>
      <c r="G311" s="235"/>
      <c r="H311" s="236" t="s">
        <v>19</v>
      </c>
      <c r="I311" s="238"/>
      <c r="J311" s="235"/>
      <c r="K311" s="235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153</v>
      </c>
      <c r="AU311" s="243" t="s">
        <v>81</v>
      </c>
      <c r="AV311" s="13" t="s">
        <v>79</v>
      </c>
      <c r="AW311" s="13" t="s">
        <v>33</v>
      </c>
      <c r="AX311" s="13" t="s">
        <v>72</v>
      </c>
      <c r="AY311" s="243" t="s">
        <v>140</v>
      </c>
    </row>
    <row r="312" s="13" customFormat="1">
      <c r="A312" s="13"/>
      <c r="B312" s="234"/>
      <c r="C312" s="235"/>
      <c r="D312" s="227" t="s">
        <v>153</v>
      </c>
      <c r="E312" s="236" t="s">
        <v>19</v>
      </c>
      <c r="F312" s="237" t="s">
        <v>447</v>
      </c>
      <c r="G312" s="235"/>
      <c r="H312" s="236" t="s">
        <v>19</v>
      </c>
      <c r="I312" s="238"/>
      <c r="J312" s="235"/>
      <c r="K312" s="235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153</v>
      </c>
      <c r="AU312" s="243" t="s">
        <v>81</v>
      </c>
      <c r="AV312" s="13" t="s">
        <v>79</v>
      </c>
      <c r="AW312" s="13" t="s">
        <v>33</v>
      </c>
      <c r="AX312" s="13" t="s">
        <v>72</v>
      </c>
      <c r="AY312" s="243" t="s">
        <v>140</v>
      </c>
    </row>
    <row r="313" s="14" customFormat="1">
      <c r="A313" s="14"/>
      <c r="B313" s="244"/>
      <c r="C313" s="245"/>
      <c r="D313" s="227" t="s">
        <v>153</v>
      </c>
      <c r="E313" s="246" t="s">
        <v>19</v>
      </c>
      <c r="F313" s="247" t="s">
        <v>448</v>
      </c>
      <c r="G313" s="245"/>
      <c r="H313" s="248">
        <v>12.683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153</v>
      </c>
      <c r="AU313" s="254" t="s">
        <v>81</v>
      </c>
      <c r="AV313" s="14" t="s">
        <v>81</v>
      </c>
      <c r="AW313" s="14" t="s">
        <v>33</v>
      </c>
      <c r="AX313" s="14" t="s">
        <v>72</v>
      </c>
      <c r="AY313" s="254" t="s">
        <v>140</v>
      </c>
    </row>
    <row r="314" s="15" customFormat="1">
      <c r="A314" s="15"/>
      <c r="B314" s="255"/>
      <c r="C314" s="256"/>
      <c r="D314" s="227" t="s">
        <v>153</v>
      </c>
      <c r="E314" s="257" t="s">
        <v>19</v>
      </c>
      <c r="F314" s="258" t="s">
        <v>155</v>
      </c>
      <c r="G314" s="256"/>
      <c r="H314" s="259">
        <v>12.683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153</v>
      </c>
      <c r="AU314" s="265" t="s">
        <v>81</v>
      </c>
      <c r="AV314" s="15" t="s">
        <v>156</v>
      </c>
      <c r="AW314" s="15" t="s">
        <v>33</v>
      </c>
      <c r="AX314" s="15" t="s">
        <v>79</v>
      </c>
      <c r="AY314" s="265" t="s">
        <v>140</v>
      </c>
    </row>
    <row r="315" s="2" customFormat="1" ht="16.5" customHeight="1">
      <c r="A315" s="39"/>
      <c r="B315" s="40"/>
      <c r="C315" s="214" t="s">
        <v>449</v>
      </c>
      <c r="D315" s="214" t="s">
        <v>143</v>
      </c>
      <c r="E315" s="215" t="s">
        <v>450</v>
      </c>
      <c r="F315" s="216" t="s">
        <v>451</v>
      </c>
      <c r="G315" s="217" t="s">
        <v>452</v>
      </c>
      <c r="H315" s="218">
        <v>20</v>
      </c>
      <c r="I315" s="219"/>
      <c r="J315" s="220">
        <f>ROUND(I315*H315,2)</f>
        <v>0</v>
      </c>
      <c r="K315" s="216" t="s">
        <v>19</v>
      </c>
      <c r="L315" s="45"/>
      <c r="M315" s="221" t="s">
        <v>19</v>
      </c>
      <c r="N315" s="222" t="s">
        <v>43</v>
      </c>
      <c r="O315" s="85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5" t="s">
        <v>156</v>
      </c>
      <c r="AT315" s="225" t="s">
        <v>143</v>
      </c>
      <c r="AU315" s="225" t="s">
        <v>81</v>
      </c>
      <c r="AY315" s="18" t="s">
        <v>140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8" t="s">
        <v>79</v>
      </c>
      <c r="BK315" s="226">
        <f>ROUND(I315*H315,2)</f>
        <v>0</v>
      </c>
      <c r="BL315" s="18" t="s">
        <v>156</v>
      </c>
      <c r="BM315" s="225" t="s">
        <v>453</v>
      </c>
    </row>
    <row r="316" s="2" customFormat="1">
      <c r="A316" s="39"/>
      <c r="B316" s="40"/>
      <c r="C316" s="41"/>
      <c r="D316" s="227" t="s">
        <v>150</v>
      </c>
      <c r="E316" s="41"/>
      <c r="F316" s="228" t="s">
        <v>451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150</v>
      </c>
      <c r="AU316" s="18" t="s">
        <v>81</v>
      </c>
    </row>
    <row r="317" s="13" customFormat="1">
      <c r="A317" s="13"/>
      <c r="B317" s="234"/>
      <c r="C317" s="235"/>
      <c r="D317" s="227" t="s">
        <v>153</v>
      </c>
      <c r="E317" s="236" t="s">
        <v>19</v>
      </c>
      <c r="F317" s="237" t="s">
        <v>454</v>
      </c>
      <c r="G317" s="235"/>
      <c r="H317" s="236" t="s">
        <v>19</v>
      </c>
      <c r="I317" s="238"/>
      <c r="J317" s="235"/>
      <c r="K317" s="235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153</v>
      </c>
      <c r="AU317" s="243" t="s">
        <v>81</v>
      </c>
      <c r="AV317" s="13" t="s">
        <v>79</v>
      </c>
      <c r="AW317" s="13" t="s">
        <v>33</v>
      </c>
      <c r="AX317" s="13" t="s">
        <v>72</v>
      </c>
      <c r="AY317" s="243" t="s">
        <v>140</v>
      </c>
    </row>
    <row r="318" s="14" customFormat="1">
      <c r="A318" s="14"/>
      <c r="B318" s="244"/>
      <c r="C318" s="245"/>
      <c r="D318" s="227" t="s">
        <v>153</v>
      </c>
      <c r="E318" s="246" t="s">
        <v>19</v>
      </c>
      <c r="F318" s="247" t="s">
        <v>375</v>
      </c>
      <c r="G318" s="245"/>
      <c r="H318" s="248">
        <v>20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153</v>
      </c>
      <c r="AU318" s="254" t="s">
        <v>81</v>
      </c>
      <c r="AV318" s="14" t="s">
        <v>81</v>
      </c>
      <c r="AW318" s="14" t="s">
        <v>33</v>
      </c>
      <c r="AX318" s="14" t="s">
        <v>72</v>
      </c>
      <c r="AY318" s="254" t="s">
        <v>140</v>
      </c>
    </row>
    <row r="319" s="15" customFormat="1">
      <c r="A319" s="15"/>
      <c r="B319" s="255"/>
      <c r="C319" s="256"/>
      <c r="D319" s="227" t="s">
        <v>153</v>
      </c>
      <c r="E319" s="257" t="s">
        <v>19</v>
      </c>
      <c r="F319" s="258" t="s">
        <v>155</v>
      </c>
      <c r="G319" s="256"/>
      <c r="H319" s="259">
        <v>20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5" t="s">
        <v>153</v>
      </c>
      <c r="AU319" s="265" t="s">
        <v>81</v>
      </c>
      <c r="AV319" s="15" t="s">
        <v>156</v>
      </c>
      <c r="AW319" s="15" t="s">
        <v>33</v>
      </c>
      <c r="AX319" s="15" t="s">
        <v>79</v>
      </c>
      <c r="AY319" s="265" t="s">
        <v>140</v>
      </c>
    </row>
    <row r="320" s="12" customFormat="1" ht="22.8" customHeight="1">
      <c r="A320" s="12"/>
      <c r="B320" s="198"/>
      <c r="C320" s="199"/>
      <c r="D320" s="200" t="s">
        <v>71</v>
      </c>
      <c r="E320" s="212" t="s">
        <v>455</v>
      </c>
      <c r="F320" s="212" t="s">
        <v>456</v>
      </c>
      <c r="G320" s="199"/>
      <c r="H320" s="199"/>
      <c r="I320" s="202"/>
      <c r="J320" s="213">
        <f>BK320</f>
        <v>0</v>
      </c>
      <c r="K320" s="199"/>
      <c r="L320" s="204"/>
      <c r="M320" s="205"/>
      <c r="N320" s="206"/>
      <c r="O320" s="206"/>
      <c r="P320" s="207">
        <f>SUM(P321:P360)</f>
        <v>0</v>
      </c>
      <c r="Q320" s="206"/>
      <c r="R320" s="207">
        <f>SUM(R321:R360)</f>
        <v>0</v>
      </c>
      <c r="S320" s="206"/>
      <c r="T320" s="208">
        <f>SUM(T321:T360)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9" t="s">
        <v>79</v>
      </c>
      <c r="AT320" s="210" t="s">
        <v>71</v>
      </c>
      <c r="AU320" s="210" t="s">
        <v>79</v>
      </c>
      <c r="AY320" s="209" t="s">
        <v>140</v>
      </c>
      <c r="BK320" s="211">
        <f>SUM(BK321:BK360)</f>
        <v>0</v>
      </c>
    </row>
    <row r="321" s="2" customFormat="1" ht="16.5" customHeight="1">
      <c r="A321" s="39"/>
      <c r="B321" s="40"/>
      <c r="C321" s="214" t="s">
        <v>457</v>
      </c>
      <c r="D321" s="214" t="s">
        <v>143</v>
      </c>
      <c r="E321" s="215" t="s">
        <v>458</v>
      </c>
      <c r="F321" s="216" t="s">
        <v>459</v>
      </c>
      <c r="G321" s="217" t="s">
        <v>460</v>
      </c>
      <c r="H321" s="218">
        <v>32.957000000000001</v>
      </c>
      <c r="I321" s="219"/>
      <c r="J321" s="220">
        <f>ROUND(I321*H321,2)</f>
        <v>0</v>
      </c>
      <c r="K321" s="216" t="s">
        <v>147</v>
      </c>
      <c r="L321" s="45"/>
      <c r="M321" s="221" t="s">
        <v>19</v>
      </c>
      <c r="N321" s="222" t="s">
        <v>43</v>
      </c>
      <c r="O321" s="85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5" t="s">
        <v>156</v>
      </c>
      <c r="AT321" s="225" t="s">
        <v>143</v>
      </c>
      <c r="AU321" s="225" t="s">
        <v>81</v>
      </c>
      <c r="AY321" s="18" t="s">
        <v>140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8" t="s">
        <v>79</v>
      </c>
      <c r="BK321" s="226">
        <f>ROUND(I321*H321,2)</f>
        <v>0</v>
      </c>
      <c r="BL321" s="18" t="s">
        <v>156</v>
      </c>
      <c r="BM321" s="225" t="s">
        <v>461</v>
      </c>
    </row>
    <row r="322" s="2" customFormat="1">
      <c r="A322" s="39"/>
      <c r="B322" s="40"/>
      <c r="C322" s="41"/>
      <c r="D322" s="227" t="s">
        <v>150</v>
      </c>
      <c r="E322" s="41"/>
      <c r="F322" s="228" t="s">
        <v>462</v>
      </c>
      <c r="G322" s="41"/>
      <c r="H322" s="41"/>
      <c r="I322" s="229"/>
      <c r="J322" s="41"/>
      <c r="K322" s="41"/>
      <c r="L322" s="45"/>
      <c r="M322" s="230"/>
      <c r="N322" s="231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150</v>
      </c>
      <c r="AU322" s="18" t="s">
        <v>81</v>
      </c>
    </row>
    <row r="323" s="2" customFormat="1">
      <c r="A323" s="39"/>
      <c r="B323" s="40"/>
      <c r="C323" s="41"/>
      <c r="D323" s="232" t="s">
        <v>151</v>
      </c>
      <c r="E323" s="41"/>
      <c r="F323" s="233" t="s">
        <v>463</v>
      </c>
      <c r="G323" s="41"/>
      <c r="H323" s="41"/>
      <c r="I323" s="229"/>
      <c r="J323" s="41"/>
      <c r="K323" s="41"/>
      <c r="L323" s="45"/>
      <c r="M323" s="230"/>
      <c r="N323" s="231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151</v>
      </c>
      <c r="AU323" s="18" t="s">
        <v>81</v>
      </c>
    </row>
    <row r="324" s="2" customFormat="1" ht="16.5" customHeight="1">
      <c r="A324" s="39"/>
      <c r="B324" s="40"/>
      <c r="C324" s="214" t="s">
        <v>464</v>
      </c>
      <c r="D324" s="214" t="s">
        <v>143</v>
      </c>
      <c r="E324" s="215" t="s">
        <v>465</v>
      </c>
      <c r="F324" s="216" t="s">
        <v>466</v>
      </c>
      <c r="G324" s="217" t="s">
        <v>460</v>
      </c>
      <c r="H324" s="218">
        <v>32.957000000000001</v>
      </c>
      <c r="I324" s="219"/>
      <c r="J324" s="220">
        <f>ROUND(I324*H324,2)</f>
        <v>0</v>
      </c>
      <c r="K324" s="216" t="s">
        <v>147</v>
      </c>
      <c r="L324" s="45"/>
      <c r="M324" s="221" t="s">
        <v>19</v>
      </c>
      <c r="N324" s="222" t="s">
        <v>43</v>
      </c>
      <c r="O324" s="85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5" t="s">
        <v>156</v>
      </c>
      <c r="AT324" s="225" t="s">
        <v>143</v>
      </c>
      <c r="AU324" s="225" t="s">
        <v>81</v>
      </c>
      <c r="AY324" s="18" t="s">
        <v>140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8" t="s">
        <v>79</v>
      </c>
      <c r="BK324" s="226">
        <f>ROUND(I324*H324,2)</f>
        <v>0</v>
      </c>
      <c r="BL324" s="18" t="s">
        <v>156</v>
      </c>
      <c r="BM324" s="225" t="s">
        <v>467</v>
      </c>
    </row>
    <row r="325" s="2" customFormat="1">
      <c r="A325" s="39"/>
      <c r="B325" s="40"/>
      <c r="C325" s="41"/>
      <c r="D325" s="227" t="s">
        <v>150</v>
      </c>
      <c r="E325" s="41"/>
      <c r="F325" s="228" t="s">
        <v>468</v>
      </c>
      <c r="G325" s="41"/>
      <c r="H325" s="41"/>
      <c r="I325" s="229"/>
      <c r="J325" s="41"/>
      <c r="K325" s="41"/>
      <c r="L325" s="45"/>
      <c r="M325" s="230"/>
      <c r="N325" s="231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150</v>
      </c>
      <c r="AU325" s="18" t="s">
        <v>81</v>
      </c>
    </row>
    <row r="326" s="2" customFormat="1">
      <c r="A326" s="39"/>
      <c r="B326" s="40"/>
      <c r="C326" s="41"/>
      <c r="D326" s="232" t="s">
        <v>151</v>
      </c>
      <c r="E326" s="41"/>
      <c r="F326" s="233" t="s">
        <v>469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151</v>
      </c>
      <c r="AU326" s="18" t="s">
        <v>81</v>
      </c>
    </row>
    <row r="327" s="2" customFormat="1" ht="16.5" customHeight="1">
      <c r="A327" s="39"/>
      <c r="B327" s="40"/>
      <c r="C327" s="214" t="s">
        <v>470</v>
      </c>
      <c r="D327" s="214" t="s">
        <v>143</v>
      </c>
      <c r="E327" s="215" t="s">
        <v>471</v>
      </c>
      <c r="F327" s="216" t="s">
        <v>472</v>
      </c>
      <c r="G327" s="217" t="s">
        <v>460</v>
      </c>
      <c r="H327" s="218">
        <v>626.18299999999999</v>
      </c>
      <c r="I327" s="219"/>
      <c r="J327" s="220">
        <f>ROUND(I327*H327,2)</f>
        <v>0</v>
      </c>
      <c r="K327" s="216" t="s">
        <v>147</v>
      </c>
      <c r="L327" s="45"/>
      <c r="M327" s="221" t="s">
        <v>19</v>
      </c>
      <c r="N327" s="222" t="s">
        <v>43</v>
      </c>
      <c r="O327" s="85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5" t="s">
        <v>156</v>
      </c>
      <c r="AT327" s="225" t="s">
        <v>143</v>
      </c>
      <c r="AU327" s="225" t="s">
        <v>81</v>
      </c>
      <c r="AY327" s="18" t="s">
        <v>140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8" t="s">
        <v>79</v>
      </c>
      <c r="BK327" s="226">
        <f>ROUND(I327*H327,2)</f>
        <v>0</v>
      </c>
      <c r="BL327" s="18" t="s">
        <v>156</v>
      </c>
      <c r="BM327" s="225" t="s">
        <v>473</v>
      </c>
    </row>
    <row r="328" s="2" customFormat="1">
      <c r="A328" s="39"/>
      <c r="B328" s="40"/>
      <c r="C328" s="41"/>
      <c r="D328" s="227" t="s">
        <v>150</v>
      </c>
      <c r="E328" s="41"/>
      <c r="F328" s="228" t="s">
        <v>474</v>
      </c>
      <c r="G328" s="41"/>
      <c r="H328" s="41"/>
      <c r="I328" s="229"/>
      <c r="J328" s="41"/>
      <c r="K328" s="41"/>
      <c r="L328" s="45"/>
      <c r="M328" s="230"/>
      <c r="N328" s="231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150</v>
      </c>
      <c r="AU328" s="18" t="s">
        <v>81</v>
      </c>
    </row>
    <row r="329" s="2" customFormat="1">
      <c r="A329" s="39"/>
      <c r="B329" s="40"/>
      <c r="C329" s="41"/>
      <c r="D329" s="232" t="s">
        <v>151</v>
      </c>
      <c r="E329" s="41"/>
      <c r="F329" s="233" t="s">
        <v>475</v>
      </c>
      <c r="G329" s="41"/>
      <c r="H329" s="41"/>
      <c r="I329" s="229"/>
      <c r="J329" s="41"/>
      <c r="K329" s="41"/>
      <c r="L329" s="45"/>
      <c r="M329" s="230"/>
      <c r="N329" s="231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151</v>
      </c>
      <c r="AU329" s="18" t="s">
        <v>81</v>
      </c>
    </row>
    <row r="330" s="14" customFormat="1">
      <c r="A330" s="14"/>
      <c r="B330" s="244"/>
      <c r="C330" s="245"/>
      <c r="D330" s="227" t="s">
        <v>153</v>
      </c>
      <c r="E330" s="245"/>
      <c r="F330" s="247" t="s">
        <v>476</v>
      </c>
      <c r="G330" s="245"/>
      <c r="H330" s="248">
        <v>626.18299999999999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153</v>
      </c>
      <c r="AU330" s="254" t="s">
        <v>81</v>
      </c>
      <c r="AV330" s="14" t="s">
        <v>81</v>
      </c>
      <c r="AW330" s="14" t="s">
        <v>4</v>
      </c>
      <c r="AX330" s="14" t="s">
        <v>79</v>
      </c>
      <c r="AY330" s="254" t="s">
        <v>140</v>
      </c>
    </row>
    <row r="331" s="2" customFormat="1" ht="21.75" customHeight="1">
      <c r="A331" s="39"/>
      <c r="B331" s="40"/>
      <c r="C331" s="214" t="s">
        <v>477</v>
      </c>
      <c r="D331" s="214" t="s">
        <v>143</v>
      </c>
      <c r="E331" s="215" t="s">
        <v>478</v>
      </c>
      <c r="F331" s="216" t="s">
        <v>479</v>
      </c>
      <c r="G331" s="217" t="s">
        <v>460</v>
      </c>
      <c r="H331" s="218">
        <v>6.4800000000000004</v>
      </c>
      <c r="I331" s="219"/>
      <c r="J331" s="220">
        <f>ROUND(I331*H331,2)</f>
        <v>0</v>
      </c>
      <c r="K331" s="216" t="s">
        <v>147</v>
      </c>
      <c r="L331" s="45"/>
      <c r="M331" s="221" t="s">
        <v>19</v>
      </c>
      <c r="N331" s="222" t="s">
        <v>43</v>
      </c>
      <c r="O331" s="85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5" t="s">
        <v>156</v>
      </c>
      <c r="AT331" s="225" t="s">
        <v>143</v>
      </c>
      <c r="AU331" s="225" t="s">
        <v>81</v>
      </c>
      <c r="AY331" s="18" t="s">
        <v>140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8" t="s">
        <v>79</v>
      </c>
      <c r="BK331" s="226">
        <f>ROUND(I331*H331,2)</f>
        <v>0</v>
      </c>
      <c r="BL331" s="18" t="s">
        <v>156</v>
      </c>
      <c r="BM331" s="225" t="s">
        <v>480</v>
      </c>
    </row>
    <row r="332" s="2" customFormat="1">
      <c r="A332" s="39"/>
      <c r="B332" s="40"/>
      <c r="C332" s="41"/>
      <c r="D332" s="227" t="s">
        <v>150</v>
      </c>
      <c r="E332" s="41"/>
      <c r="F332" s="228" t="s">
        <v>481</v>
      </c>
      <c r="G332" s="41"/>
      <c r="H332" s="41"/>
      <c r="I332" s="229"/>
      <c r="J332" s="41"/>
      <c r="K332" s="41"/>
      <c r="L332" s="45"/>
      <c r="M332" s="230"/>
      <c r="N332" s="231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150</v>
      </c>
      <c r="AU332" s="18" t="s">
        <v>81</v>
      </c>
    </row>
    <row r="333" s="2" customFormat="1">
      <c r="A333" s="39"/>
      <c r="B333" s="40"/>
      <c r="C333" s="41"/>
      <c r="D333" s="232" t="s">
        <v>151</v>
      </c>
      <c r="E333" s="41"/>
      <c r="F333" s="233" t="s">
        <v>482</v>
      </c>
      <c r="G333" s="41"/>
      <c r="H333" s="41"/>
      <c r="I333" s="229"/>
      <c r="J333" s="41"/>
      <c r="K333" s="41"/>
      <c r="L333" s="45"/>
      <c r="M333" s="230"/>
      <c r="N333" s="231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151</v>
      </c>
      <c r="AU333" s="18" t="s">
        <v>81</v>
      </c>
    </row>
    <row r="334" s="14" customFormat="1">
      <c r="A334" s="14"/>
      <c r="B334" s="244"/>
      <c r="C334" s="245"/>
      <c r="D334" s="227" t="s">
        <v>153</v>
      </c>
      <c r="E334" s="246" t="s">
        <v>19</v>
      </c>
      <c r="F334" s="247" t="s">
        <v>483</v>
      </c>
      <c r="G334" s="245"/>
      <c r="H334" s="248">
        <v>6.4800000000000004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153</v>
      </c>
      <c r="AU334" s="254" t="s">
        <v>81</v>
      </c>
      <c r="AV334" s="14" t="s">
        <v>81</v>
      </c>
      <c r="AW334" s="14" t="s">
        <v>33</v>
      </c>
      <c r="AX334" s="14" t="s">
        <v>72</v>
      </c>
      <c r="AY334" s="254" t="s">
        <v>140</v>
      </c>
    </row>
    <row r="335" s="15" customFormat="1">
      <c r="A335" s="15"/>
      <c r="B335" s="255"/>
      <c r="C335" s="256"/>
      <c r="D335" s="227" t="s">
        <v>153</v>
      </c>
      <c r="E335" s="257" t="s">
        <v>19</v>
      </c>
      <c r="F335" s="258" t="s">
        <v>155</v>
      </c>
      <c r="G335" s="256"/>
      <c r="H335" s="259">
        <v>6.4800000000000004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5" t="s">
        <v>153</v>
      </c>
      <c r="AU335" s="265" t="s">
        <v>81</v>
      </c>
      <c r="AV335" s="15" t="s">
        <v>156</v>
      </c>
      <c r="AW335" s="15" t="s">
        <v>33</v>
      </c>
      <c r="AX335" s="15" t="s">
        <v>79</v>
      </c>
      <c r="AY335" s="265" t="s">
        <v>140</v>
      </c>
    </row>
    <row r="336" s="2" customFormat="1" ht="21.75" customHeight="1">
      <c r="A336" s="39"/>
      <c r="B336" s="40"/>
      <c r="C336" s="214" t="s">
        <v>484</v>
      </c>
      <c r="D336" s="214" t="s">
        <v>143</v>
      </c>
      <c r="E336" s="215" t="s">
        <v>485</v>
      </c>
      <c r="F336" s="216" t="s">
        <v>486</v>
      </c>
      <c r="G336" s="217" t="s">
        <v>460</v>
      </c>
      <c r="H336" s="218">
        <v>4.9619999999999997</v>
      </c>
      <c r="I336" s="219"/>
      <c r="J336" s="220">
        <f>ROUND(I336*H336,2)</f>
        <v>0</v>
      </c>
      <c r="K336" s="216" t="s">
        <v>147</v>
      </c>
      <c r="L336" s="45"/>
      <c r="M336" s="221" t="s">
        <v>19</v>
      </c>
      <c r="N336" s="222" t="s">
        <v>43</v>
      </c>
      <c r="O336" s="85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5" t="s">
        <v>156</v>
      </c>
      <c r="AT336" s="225" t="s">
        <v>143</v>
      </c>
      <c r="AU336" s="225" t="s">
        <v>81</v>
      </c>
      <c r="AY336" s="18" t="s">
        <v>140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8" t="s">
        <v>79</v>
      </c>
      <c r="BK336" s="226">
        <f>ROUND(I336*H336,2)</f>
        <v>0</v>
      </c>
      <c r="BL336" s="18" t="s">
        <v>156</v>
      </c>
      <c r="BM336" s="225" t="s">
        <v>487</v>
      </c>
    </row>
    <row r="337" s="2" customFormat="1">
      <c r="A337" s="39"/>
      <c r="B337" s="40"/>
      <c r="C337" s="41"/>
      <c r="D337" s="227" t="s">
        <v>150</v>
      </c>
      <c r="E337" s="41"/>
      <c r="F337" s="228" t="s">
        <v>488</v>
      </c>
      <c r="G337" s="41"/>
      <c r="H337" s="41"/>
      <c r="I337" s="229"/>
      <c r="J337" s="41"/>
      <c r="K337" s="41"/>
      <c r="L337" s="45"/>
      <c r="M337" s="230"/>
      <c r="N337" s="231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150</v>
      </c>
      <c r="AU337" s="18" t="s">
        <v>81</v>
      </c>
    </row>
    <row r="338" s="2" customFormat="1">
      <c r="A338" s="39"/>
      <c r="B338" s="40"/>
      <c r="C338" s="41"/>
      <c r="D338" s="232" t="s">
        <v>151</v>
      </c>
      <c r="E338" s="41"/>
      <c r="F338" s="233" t="s">
        <v>489</v>
      </c>
      <c r="G338" s="41"/>
      <c r="H338" s="41"/>
      <c r="I338" s="229"/>
      <c r="J338" s="41"/>
      <c r="K338" s="41"/>
      <c r="L338" s="45"/>
      <c r="M338" s="230"/>
      <c r="N338" s="231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151</v>
      </c>
      <c r="AU338" s="18" t="s">
        <v>81</v>
      </c>
    </row>
    <row r="339" s="14" customFormat="1">
      <c r="A339" s="14"/>
      <c r="B339" s="244"/>
      <c r="C339" s="245"/>
      <c r="D339" s="227" t="s">
        <v>153</v>
      </c>
      <c r="E339" s="246" t="s">
        <v>19</v>
      </c>
      <c r="F339" s="247" t="s">
        <v>490</v>
      </c>
      <c r="G339" s="245"/>
      <c r="H339" s="248">
        <v>4.9619999999999997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153</v>
      </c>
      <c r="AU339" s="254" t="s">
        <v>81</v>
      </c>
      <c r="AV339" s="14" t="s">
        <v>81</v>
      </c>
      <c r="AW339" s="14" t="s">
        <v>33</v>
      </c>
      <c r="AX339" s="14" t="s">
        <v>72</v>
      </c>
      <c r="AY339" s="254" t="s">
        <v>140</v>
      </c>
    </row>
    <row r="340" s="15" customFormat="1">
      <c r="A340" s="15"/>
      <c r="B340" s="255"/>
      <c r="C340" s="256"/>
      <c r="D340" s="227" t="s">
        <v>153</v>
      </c>
      <c r="E340" s="257" t="s">
        <v>19</v>
      </c>
      <c r="F340" s="258" t="s">
        <v>155</v>
      </c>
      <c r="G340" s="256"/>
      <c r="H340" s="259">
        <v>4.9619999999999997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5" t="s">
        <v>153</v>
      </c>
      <c r="AU340" s="265" t="s">
        <v>81</v>
      </c>
      <c r="AV340" s="15" t="s">
        <v>156</v>
      </c>
      <c r="AW340" s="15" t="s">
        <v>33</v>
      </c>
      <c r="AX340" s="15" t="s">
        <v>79</v>
      </c>
      <c r="AY340" s="265" t="s">
        <v>140</v>
      </c>
    </row>
    <row r="341" s="2" customFormat="1" ht="21.75" customHeight="1">
      <c r="A341" s="39"/>
      <c r="B341" s="40"/>
      <c r="C341" s="214" t="s">
        <v>491</v>
      </c>
      <c r="D341" s="214" t="s">
        <v>143</v>
      </c>
      <c r="E341" s="215" t="s">
        <v>492</v>
      </c>
      <c r="F341" s="216" t="s">
        <v>493</v>
      </c>
      <c r="G341" s="217" t="s">
        <v>460</v>
      </c>
      <c r="H341" s="218">
        <v>4.2599999999999998</v>
      </c>
      <c r="I341" s="219"/>
      <c r="J341" s="220">
        <f>ROUND(I341*H341,2)</f>
        <v>0</v>
      </c>
      <c r="K341" s="216" t="s">
        <v>147</v>
      </c>
      <c r="L341" s="45"/>
      <c r="M341" s="221" t="s">
        <v>19</v>
      </c>
      <c r="N341" s="222" t="s">
        <v>43</v>
      </c>
      <c r="O341" s="85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5" t="s">
        <v>156</v>
      </c>
      <c r="AT341" s="225" t="s">
        <v>143</v>
      </c>
      <c r="AU341" s="225" t="s">
        <v>81</v>
      </c>
      <c r="AY341" s="18" t="s">
        <v>140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79</v>
      </c>
      <c r="BK341" s="226">
        <f>ROUND(I341*H341,2)</f>
        <v>0</v>
      </c>
      <c r="BL341" s="18" t="s">
        <v>156</v>
      </c>
      <c r="BM341" s="225" t="s">
        <v>494</v>
      </c>
    </row>
    <row r="342" s="2" customFormat="1">
      <c r="A342" s="39"/>
      <c r="B342" s="40"/>
      <c r="C342" s="41"/>
      <c r="D342" s="227" t="s">
        <v>150</v>
      </c>
      <c r="E342" s="41"/>
      <c r="F342" s="228" t="s">
        <v>495</v>
      </c>
      <c r="G342" s="41"/>
      <c r="H342" s="41"/>
      <c r="I342" s="229"/>
      <c r="J342" s="41"/>
      <c r="K342" s="41"/>
      <c r="L342" s="45"/>
      <c r="M342" s="230"/>
      <c r="N342" s="231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150</v>
      </c>
      <c r="AU342" s="18" t="s">
        <v>81</v>
      </c>
    </row>
    <row r="343" s="2" customFormat="1">
      <c r="A343" s="39"/>
      <c r="B343" s="40"/>
      <c r="C343" s="41"/>
      <c r="D343" s="232" t="s">
        <v>151</v>
      </c>
      <c r="E343" s="41"/>
      <c r="F343" s="233" t="s">
        <v>496</v>
      </c>
      <c r="G343" s="41"/>
      <c r="H343" s="41"/>
      <c r="I343" s="229"/>
      <c r="J343" s="41"/>
      <c r="K343" s="41"/>
      <c r="L343" s="45"/>
      <c r="M343" s="230"/>
      <c r="N343" s="231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151</v>
      </c>
      <c r="AU343" s="18" t="s">
        <v>81</v>
      </c>
    </row>
    <row r="344" s="14" customFormat="1">
      <c r="A344" s="14"/>
      <c r="B344" s="244"/>
      <c r="C344" s="245"/>
      <c r="D344" s="227" t="s">
        <v>153</v>
      </c>
      <c r="E344" s="246" t="s">
        <v>19</v>
      </c>
      <c r="F344" s="247" t="s">
        <v>497</v>
      </c>
      <c r="G344" s="245"/>
      <c r="H344" s="248">
        <v>4.2599999999999998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153</v>
      </c>
      <c r="AU344" s="254" t="s">
        <v>81</v>
      </c>
      <c r="AV344" s="14" t="s">
        <v>81</v>
      </c>
      <c r="AW344" s="14" t="s">
        <v>33</v>
      </c>
      <c r="AX344" s="14" t="s">
        <v>72</v>
      </c>
      <c r="AY344" s="254" t="s">
        <v>140</v>
      </c>
    </row>
    <row r="345" s="15" customFormat="1">
      <c r="A345" s="15"/>
      <c r="B345" s="255"/>
      <c r="C345" s="256"/>
      <c r="D345" s="227" t="s">
        <v>153</v>
      </c>
      <c r="E345" s="257" t="s">
        <v>19</v>
      </c>
      <c r="F345" s="258" t="s">
        <v>155</v>
      </c>
      <c r="G345" s="256"/>
      <c r="H345" s="259">
        <v>4.2599999999999998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153</v>
      </c>
      <c r="AU345" s="265" t="s">
        <v>81</v>
      </c>
      <c r="AV345" s="15" t="s">
        <v>156</v>
      </c>
      <c r="AW345" s="15" t="s">
        <v>33</v>
      </c>
      <c r="AX345" s="15" t="s">
        <v>79</v>
      </c>
      <c r="AY345" s="265" t="s">
        <v>140</v>
      </c>
    </row>
    <row r="346" s="2" customFormat="1" ht="21.75" customHeight="1">
      <c r="A346" s="39"/>
      <c r="B346" s="40"/>
      <c r="C346" s="214" t="s">
        <v>498</v>
      </c>
      <c r="D346" s="214" t="s">
        <v>143</v>
      </c>
      <c r="E346" s="215" t="s">
        <v>499</v>
      </c>
      <c r="F346" s="216" t="s">
        <v>500</v>
      </c>
      <c r="G346" s="217" t="s">
        <v>460</v>
      </c>
      <c r="H346" s="218">
        <v>17.119</v>
      </c>
      <c r="I346" s="219"/>
      <c r="J346" s="220">
        <f>ROUND(I346*H346,2)</f>
        <v>0</v>
      </c>
      <c r="K346" s="216" t="s">
        <v>147</v>
      </c>
      <c r="L346" s="45"/>
      <c r="M346" s="221" t="s">
        <v>19</v>
      </c>
      <c r="N346" s="222" t="s">
        <v>43</v>
      </c>
      <c r="O346" s="85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156</v>
      </c>
      <c r="AT346" s="225" t="s">
        <v>143</v>
      </c>
      <c r="AU346" s="225" t="s">
        <v>81</v>
      </c>
      <c r="AY346" s="18" t="s">
        <v>140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79</v>
      </c>
      <c r="BK346" s="226">
        <f>ROUND(I346*H346,2)</f>
        <v>0</v>
      </c>
      <c r="BL346" s="18" t="s">
        <v>156</v>
      </c>
      <c r="BM346" s="225" t="s">
        <v>501</v>
      </c>
    </row>
    <row r="347" s="2" customFormat="1">
      <c r="A347" s="39"/>
      <c r="B347" s="40"/>
      <c r="C347" s="41"/>
      <c r="D347" s="227" t="s">
        <v>150</v>
      </c>
      <c r="E347" s="41"/>
      <c r="F347" s="228" t="s">
        <v>502</v>
      </c>
      <c r="G347" s="41"/>
      <c r="H347" s="41"/>
      <c r="I347" s="229"/>
      <c r="J347" s="41"/>
      <c r="K347" s="41"/>
      <c r="L347" s="45"/>
      <c r="M347" s="230"/>
      <c r="N347" s="231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150</v>
      </c>
      <c r="AU347" s="18" t="s">
        <v>81</v>
      </c>
    </row>
    <row r="348" s="2" customFormat="1">
      <c r="A348" s="39"/>
      <c r="B348" s="40"/>
      <c r="C348" s="41"/>
      <c r="D348" s="232" t="s">
        <v>151</v>
      </c>
      <c r="E348" s="41"/>
      <c r="F348" s="233" t="s">
        <v>503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151</v>
      </c>
      <c r="AU348" s="18" t="s">
        <v>81</v>
      </c>
    </row>
    <row r="349" s="14" customFormat="1">
      <c r="A349" s="14"/>
      <c r="B349" s="244"/>
      <c r="C349" s="245"/>
      <c r="D349" s="227" t="s">
        <v>153</v>
      </c>
      <c r="E349" s="246" t="s">
        <v>19</v>
      </c>
      <c r="F349" s="247" t="s">
        <v>504</v>
      </c>
      <c r="G349" s="245"/>
      <c r="H349" s="248">
        <v>17.119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153</v>
      </c>
      <c r="AU349" s="254" t="s">
        <v>81</v>
      </c>
      <c r="AV349" s="14" t="s">
        <v>81</v>
      </c>
      <c r="AW349" s="14" t="s">
        <v>33</v>
      </c>
      <c r="AX349" s="14" t="s">
        <v>72</v>
      </c>
      <c r="AY349" s="254" t="s">
        <v>140</v>
      </c>
    </row>
    <row r="350" s="15" customFormat="1">
      <c r="A350" s="15"/>
      <c r="B350" s="255"/>
      <c r="C350" s="256"/>
      <c r="D350" s="227" t="s">
        <v>153</v>
      </c>
      <c r="E350" s="257" t="s">
        <v>19</v>
      </c>
      <c r="F350" s="258" t="s">
        <v>155</v>
      </c>
      <c r="G350" s="256"/>
      <c r="H350" s="259">
        <v>17.119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5" t="s">
        <v>153</v>
      </c>
      <c r="AU350" s="265" t="s">
        <v>81</v>
      </c>
      <c r="AV350" s="15" t="s">
        <v>156</v>
      </c>
      <c r="AW350" s="15" t="s">
        <v>33</v>
      </c>
      <c r="AX350" s="15" t="s">
        <v>79</v>
      </c>
      <c r="AY350" s="265" t="s">
        <v>140</v>
      </c>
    </row>
    <row r="351" s="2" customFormat="1" ht="21.75" customHeight="1">
      <c r="A351" s="39"/>
      <c r="B351" s="40"/>
      <c r="C351" s="214" t="s">
        <v>505</v>
      </c>
      <c r="D351" s="214" t="s">
        <v>143</v>
      </c>
      <c r="E351" s="215" t="s">
        <v>506</v>
      </c>
      <c r="F351" s="216" t="s">
        <v>507</v>
      </c>
      <c r="G351" s="217" t="s">
        <v>460</v>
      </c>
      <c r="H351" s="218">
        <v>0.024</v>
      </c>
      <c r="I351" s="219"/>
      <c r="J351" s="220">
        <f>ROUND(I351*H351,2)</f>
        <v>0</v>
      </c>
      <c r="K351" s="216" t="s">
        <v>147</v>
      </c>
      <c r="L351" s="45"/>
      <c r="M351" s="221" t="s">
        <v>19</v>
      </c>
      <c r="N351" s="222" t="s">
        <v>43</v>
      </c>
      <c r="O351" s="85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5" t="s">
        <v>156</v>
      </c>
      <c r="AT351" s="225" t="s">
        <v>143</v>
      </c>
      <c r="AU351" s="225" t="s">
        <v>81</v>
      </c>
      <c r="AY351" s="18" t="s">
        <v>140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8" t="s">
        <v>79</v>
      </c>
      <c r="BK351" s="226">
        <f>ROUND(I351*H351,2)</f>
        <v>0</v>
      </c>
      <c r="BL351" s="18" t="s">
        <v>156</v>
      </c>
      <c r="BM351" s="225" t="s">
        <v>508</v>
      </c>
    </row>
    <row r="352" s="2" customFormat="1">
      <c r="A352" s="39"/>
      <c r="B352" s="40"/>
      <c r="C352" s="41"/>
      <c r="D352" s="227" t="s">
        <v>150</v>
      </c>
      <c r="E352" s="41"/>
      <c r="F352" s="228" t="s">
        <v>509</v>
      </c>
      <c r="G352" s="41"/>
      <c r="H352" s="41"/>
      <c r="I352" s="229"/>
      <c r="J352" s="41"/>
      <c r="K352" s="41"/>
      <c r="L352" s="45"/>
      <c r="M352" s="230"/>
      <c r="N352" s="231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150</v>
      </c>
      <c r="AU352" s="18" t="s">
        <v>81</v>
      </c>
    </row>
    <row r="353" s="2" customFormat="1">
      <c r="A353" s="39"/>
      <c r="B353" s="40"/>
      <c r="C353" s="41"/>
      <c r="D353" s="232" t="s">
        <v>151</v>
      </c>
      <c r="E353" s="41"/>
      <c r="F353" s="233" t="s">
        <v>510</v>
      </c>
      <c r="G353" s="41"/>
      <c r="H353" s="41"/>
      <c r="I353" s="229"/>
      <c r="J353" s="41"/>
      <c r="K353" s="41"/>
      <c r="L353" s="45"/>
      <c r="M353" s="230"/>
      <c r="N353" s="231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151</v>
      </c>
      <c r="AU353" s="18" t="s">
        <v>81</v>
      </c>
    </row>
    <row r="354" s="14" customFormat="1">
      <c r="A354" s="14"/>
      <c r="B354" s="244"/>
      <c r="C354" s="245"/>
      <c r="D354" s="227" t="s">
        <v>153</v>
      </c>
      <c r="E354" s="246" t="s">
        <v>19</v>
      </c>
      <c r="F354" s="247" t="s">
        <v>511</v>
      </c>
      <c r="G354" s="245"/>
      <c r="H354" s="248">
        <v>0.024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4" t="s">
        <v>153</v>
      </c>
      <c r="AU354" s="254" t="s">
        <v>81</v>
      </c>
      <c r="AV354" s="14" t="s">
        <v>81</v>
      </c>
      <c r="AW354" s="14" t="s">
        <v>33</v>
      </c>
      <c r="AX354" s="14" t="s">
        <v>72</v>
      </c>
      <c r="AY354" s="254" t="s">
        <v>140</v>
      </c>
    </row>
    <row r="355" s="15" customFormat="1">
      <c r="A355" s="15"/>
      <c r="B355" s="255"/>
      <c r="C355" s="256"/>
      <c r="D355" s="227" t="s">
        <v>153</v>
      </c>
      <c r="E355" s="257" t="s">
        <v>19</v>
      </c>
      <c r="F355" s="258" t="s">
        <v>155</v>
      </c>
      <c r="G355" s="256"/>
      <c r="H355" s="259">
        <v>0.024</v>
      </c>
      <c r="I355" s="260"/>
      <c r="J355" s="256"/>
      <c r="K355" s="256"/>
      <c r="L355" s="261"/>
      <c r="M355" s="262"/>
      <c r="N355" s="263"/>
      <c r="O355" s="263"/>
      <c r="P355" s="263"/>
      <c r="Q355" s="263"/>
      <c r="R355" s="263"/>
      <c r="S355" s="263"/>
      <c r="T355" s="26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5" t="s">
        <v>153</v>
      </c>
      <c r="AU355" s="265" t="s">
        <v>81</v>
      </c>
      <c r="AV355" s="15" t="s">
        <v>156</v>
      </c>
      <c r="AW355" s="15" t="s">
        <v>33</v>
      </c>
      <c r="AX355" s="15" t="s">
        <v>79</v>
      </c>
      <c r="AY355" s="265" t="s">
        <v>140</v>
      </c>
    </row>
    <row r="356" s="2" customFormat="1" ht="16.5" customHeight="1">
      <c r="A356" s="39"/>
      <c r="B356" s="40"/>
      <c r="C356" s="214" t="s">
        <v>512</v>
      </c>
      <c r="D356" s="214" t="s">
        <v>143</v>
      </c>
      <c r="E356" s="215" t="s">
        <v>513</v>
      </c>
      <c r="F356" s="216" t="s">
        <v>514</v>
      </c>
      <c r="G356" s="217" t="s">
        <v>460</v>
      </c>
      <c r="H356" s="218">
        <v>0.112</v>
      </c>
      <c r="I356" s="219"/>
      <c r="J356" s="220">
        <f>ROUND(I356*H356,2)</f>
        <v>0</v>
      </c>
      <c r="K356" s="216" t="s">
        <v>147</v>
      </c>
      <c r="L356" s="45"/>
      <c r="M356" s="221" t="s">
        <v>19</v>
      </c>
      <c r="N356" s="222" t="s">
        <v>43</v>
      </c>
      <c r="O356" s="85"/>
      <c r="P356" s="223">
        <f>O356*H356</f>
        <v>0</v>
      </c>
      <c r="Q356" s="223">
        <v>0</v>
      </c>
      <c r="R356" s="223">
        <f>Q356*H356</f>
        <v>0</v>
      </c>
      <c r="S356" s="223">
        <v>0</v>
      </c>
      <c r="T356" s="22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5" t="s">
        <v>156</v>
      </c>
      <c r="AT356" s="225" t="s">
        <v>143</v>
      </c>
      <c r="AU356" s="225" t="s">
        <v>81</v>
      </c>
      <c r="AY356" s="18" t="s">
        <v>140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8" t="s">
        <v>79</v>
      </c>
      <c r="BK356" s="226">
        <f>ROUND(I356*H356,2)</f>
        <v>0</v>
      </c>
      <c r="BL356" s="18" t="s">
        <v>156</v>
      </c>
      <c r="BM356" s="225" t="s">
        <v>515</v>
      </c>
    </row>
    <row r="357" s="2" customFormat="1">
      <c r="A357" s="39"/>
      <c r="B357" s="40"/>
      <c r="C357" s="41"/>
      <c r="D357" s="227" t="s">
        <v>150</v>
      </c>
      <c r="E357" s="41"/>
      <c r="F357" s="228" t="s">
        <v>516</v>
      </c>
      <c r="G357" s="41"/>
      <c r="H357" s="41"/>
      <c r="I357" s="229"/>
      <c r="J357" s="41"/>
      <c r="K357" s="41"/>
      <c r="L357" s="45"/>
      <c r="M357" s="230"/>
      <c r="N357" s="231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150</v>
      </c>
      <c r="AU357" s="18" t="s">
        <v>81</v>
      </c>
    </row>
    <row r="358" s="2" customFormat="1">
      <c r="A358" s="39"/>
      <c r="B358" s="40"/>
      <c r="C358" s="41"/>
      <c r="D358" s="232" t="s">
        <v>151</v>
      </c>
      <c r="E358" s="41"/>
      <c r="F358" s="233" t="s">
        <v>517</v>
      </c>
      <c r="G358" s="41"/>
      <c r="H358" s="41"/>
      <c r="I358" s="229"/>
      <c r="J358" s="41"/>
      <c r="K358" s="41"/>
      <c r="L358" s="45"/>
      <c r="M358" s="230"/>
      <c r="N358" s="231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151</v>
      </c>
      <c r="AU358" s="18" t="s">
        <v>81</v>
      </c>
    </row>
    <row r="359" s="14" customFormat="1">
      <c r="A359" s="14"/>
      <c r="B359" s="244"/>
      <c r="C359" s="245"/>
      <c r="D359" s="227" t="s">
        <v>153</v>
      </c>
      <c r="E359" s="246" t="s">
        <v>19</v>
      </c>
      <c r="F359" s="247" t="s">
        <v>518</v>
      </c>
      <c r="G359" s="245"/>
      <c r="H359" s="248">
        <v>0.112</v>
      </c>
      <c r="I359" s="249"/>
      <c r="J359" s="245"/>
      <c r="K359" s="245"/>
      <c r="L359" s="250"/>
      <c r="M359" s="251"/>
      <c r="N359" s="252"/>
      <c r="O359" s="252"/>
      <c r="P359" s="252"/>
      <c r="Q359" s="252"/>
      <c r="R359" s="252"/>
      <c r="S359" s="252"/>
      <c r="T359" s="25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4" t="s">
        <v>153</v>
      </c>
      <c r="AU359" s="254" t="s">
        <v>81</v>
      </c>
      <c r="AV359" s="14" t="s">
        <v>81</v>
      </c>
      <c r="AW359" s="14" t="s">
        <v>33</v>
      </c>
      <c r="AX359" s="14" t="s">
        <v>72</v>
      </c>
      <c r="AY359" s="254" t="s">
        <v>140</v>
      </c>
    </row>
    <row r="360" s="15" customFormat="1">
      <c r="A360" s="15"/>
      <c r="B360" s="255"/>
      <c r="C360" s="256"/>
      <c r="D360" s="227" t="s">
        <v>153</v>
      </c>
      <c r="E360" s="257" t="s">
        <v>19</v>
      </c>
      <c r="F360" s="258" t="s">
        <v>155</v>
      </c>
      <c r="G360" s="256"/>
      <c r="H360" s="259">
        <v>0.112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5" t="s">
        <v>153</v>
      </c>
      <c r="AU360" s="265" t="s">
        <v>81</v>
      </c>
      <c r="AV360" s="15" t="s">
        <v>156</v>
      </c>
      <c r="AW360" s="15" t="s">
        <v>33</v>
      </c>
      <c r="AX360" s="15" t="s">
        <v>79</v>
      </c>
      <c r="AY360" s="265" t="s">
        <v>140</v>
      </c>
    </row>
    <row r="361" s="12" customFormat="1" ht="22.8" customHeight="1">
      <c r="A361" s="12"/>
      <c r="B361" s="198"/>
      <c r="C361" s="199"/>
      <c r="D361" s="200" t="s">
        <v>71</v>
      </c>
      <c r="E361" s="212" t="s">
        <v>519</v>
      </c>
      <c r="F361" s="212" t="s">
        <v>520</v>
      </c>
      <c r="G361" s="199"/>
      <c r="H361" s="199"/>
      <c r="I361" s="202"/>
      <c r="J361" s="213">
        <f>BK361</f>
        <v>0</v>
      </c>
      <c r="K361" s="199"/>
      <c r="L361" s="204"/>
      <c r="M361" s="205"/>
      <c r="N361" s="206"/>
      <c r="O361" s="206"/>
      <c r="P361" s="207">
        <f>SUM(P362:P364)</f>
        <v>0</v>
      </c>
      <c r="Q361" s="206"/>
      <c r="R361" s="207">
        <f>SUM(R362:R364)</f>
        <v>0</v>
      </c>
      <c r="S361" s="206"/>
      <c r="T361" s="208">
        <f>SUM(T362:T364)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9" t="s">
        <v>79</v>
      </c>
      <c r="AT361" s="210" t="s">
        <v>71</v>
      </c>
      <c r="AU361" s="210" t="s">
        <v>79</v>
      </c>
      <c r="AY361" s="209" t="s">
        <v>140</v>
      </c>
      <c r="BK361" s="211">
        <f>SUM(BK362:BK364)</f>
        <v>0</v>
      </c>
    </row>
    <row r="362" s="2" customFormat="1" ht="16.5" customHeight="1">
      <c r="A362" s="39"/>
      <c r="B362" s="40"/>
      <c r="C362" s="214" t="s">
        <v>521</v>
      </c>
      <c r="D362" s="214" t="s">
        <v>143</v>
      </c>
      <c r="E362" s="215" t="s">
        <v>522</v>
      </c>
      <c r="F362" s="216" t="s">
        <v>523</v>
      </c>
      <c r="G362" s="217" t="s">
        <v>460</v>
      </c>
      <c r="H362" s="218">
        <v>5.5709999999999997</v>
      </c>
      <c r="I362" s="219"/>
      <c r="J362" s="220">
        <f>ROUND(I362*H362,2)</f>
        <v>0</v>
      </c>
      <c r="K362" s="216" t="s">
        <v>147</v>
      </c>
      <c r="L362" s="45"/>
      <c r="M362" s="221" t="s">
        <v>19</v>
      </c>
      <c r="N362" s="222" t="s">
        <v>43</v>
      </c>
      <c r="O362" s="85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5" t="s">
        <v>156</v>
      </c>
      <c r="AT362" s="225" t="s">
        <v>143</v>
      </c>
      <c r="AU362" s="225" t="s">
        <v>81</v>
      </c>
      <c r="AY362" s="18" t="s">
        <v>140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8" t="s">
        <v>79</v>
      </c>
      <c r="BK362" s="226">
        <f>ROUND(I362*H362,2)</f>
        <v>0</v>
      </c>
      <c r="BL362" s="18" t="s">
        <v>156</v>
      </c>
      <c r="BM362" s="225" t="s">
        <v>524</v>
      </c>
    </row>
    <row r="363" s="2" customFormat="1">
      <c r="A363" s="39"/>
      <c r="B363" s="40"/>
      <c r="C363" s="41"/>
      <c r="D363" s="227" t="s">
        <v>150</v>
      </c>
      <c r="E363" s="41"/>
      <c r="F363" s="228" t="s">
        <v>525</v>
      </c>
      <c r="G363" s="41"/>
      <c r="H363" s="41"/>
      <c r="I363" s="229"/>
      <c r="J363" s="41"/>
      <c r="K363" s="41"/>
      <c r="L363" s="45"/>
      <c r="M363" s="230"/>
      <c r="N363" s="231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150</v>
      </c>
      <c r="AU363" s="18" t="s">
        <v>81</v>
      </c>
    </row>
    <row r="364" s="2" customFormat="1">
      <c r="A364" s="39"/>
      <c r="B364" s="40"/>
      <c r="C364" s="41"/>
      <c r="D364" s="232" t="s">
        <v>151</v>
      </c>
      <c r="E364" s="41"/>
      <c r="F364" s="233" t="s">
        <v>526</v>
      </c>
      <c r="G364" s="41"/>
      <c r="H364" s="41"/>
      <c r="I364" s="229"/>
      <c r="J364" s="41"/>
      <c r="K364" s="41"/>
      <c r="L364" s="45"/>
      <c r="M364" s="230"/>
      <c r="N364" s="23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151</v>
      </c>
      <c r="AU364" s="18" t="s">
        <v>81</v>
      </c>
    </row>
    <row r="365" s="12" customFormat="1" ht="25.92" customHeight="1">
      <c r="A365" s="12"/>
      <c r="B365" s="198"/>
      <c r="C365" s="199"/>
      <c r="D365" s="200" t="s">
        <v>71</v>
      </c>
      <c r="E365" s="201" t="s">
        <v>527</v>
      </c>
      <c r="F365" s="201" t="s">
        <v>528</v>
      </c>
      <c r="G365" s="199"/>
      <c r="H365" s="199"/>
      <c r="I365" s="202"/>
      <c r="J365" s="203">
        <f>BK365</f>
        <v>0</v>
      </c>
      <c r="K365" s="199"/>
      <c r="L365" s="204"/>
      <c r="M365" s="205"/>
      <c r="N365" s="206"/>
      <c r="O365" s="206"/>
      <c r="P365" s="207">
        <f>P366+P412+P430+P445+P473+P489+P514+P617+P669+P688+P750+P789+P849+P871</f>
        <v>0</v>
      </c>
      <c r="Q365" s="206"/>
      <c r="R365" s="207">
        <f>R366+R412+R430+R445+R473+R489+R514+R617+R669+R688+R750+R789+R849+R871</f>
        <v>5.9994668999999989</v>
      </c>
      <c r="S365" s="206"/>
      <c r="T365" s="208">
        <f>T366+T412+T430+T445+T473+T489+T514+T617+T669+T688+T750+T789+T849+T871</f>
        <v>0.84877237999999999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9" t="s">
        <v>81</v>
      </c>
      <c r="AT365" s="210" t="s">
        <v>71</v>
      </c>
      <c r="AU365" s="210" t="s">
        <v>72</v>
      </c>
      <c r="AY365" s="209" t="s">
        <v>140</v>
      </c>
      <c r="BK365" s="211">
        <f>BK366+BK412+BK430+BK445+BK473+BK489+BK514+BK617+BK669+BK688+BK750+BK789+BK849+BK871</f>
        <v>0</v>
      </c>
    </row>
    <row r="366" s="12" customFormat="1" ht="22.8" customHeight="1">
      <c r="A366" s="12"/>
      <c r="B366" s="198"/>
      <c r="C366" s="199"/>
      <c r="D366" s="200" t="s">
        <v>71</v>
      </c>
      <c r="E366" s="212" t="s">
        <v>529</v>
      </c>
      <c r="F366" s="212" t="s">
        <v>530</v>
      </c>
      <c r="G366" s="199"/>
      <c r="H366" s="199"/>
      <c r="I366" s="202"/>
      <c r="J366" s="213">
        <f>BK366</f>
        <v>0</v>
      </c>
      <c r="K366" s="199"/>
      <c r="L366" s="204"/>
      <c r="M366" s="205"/>
      <c r="N366" s="206"/>
      <c r="O366" s="206"/>
      <c r="P366" s="207">
        <f>SUM(P367:P411)</f>
        <v>0</v>
      </c>
      <c r="Q366" s="206"/>
      <c r="R366" s="207">
        <f>SUM(R367:R411)</f>
        <v>0.025197750000000001</v>
      </c>
      <c r="S366" s="206"/>
      <c r="T366" s="208">
        <f>SUM(T367:T411)</f>
        <v>0.11219999999999999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9" t="s">
        <v>81</v>
      </c>
      <c r="AT366" s="210" t="s">
        <v>71</v>
      </c>
      <c r="AU366" s="210" t="s">
        <v>79</v>
      </c>
      <c r="AY366" s="209" t="s">
        <v>140</v>
      </c>
      <c r="BK366" s="211">
        <f>SUM(BK367:BK411)</f>
        <v>0</v>
      </c>
    </row>
    <row r="367" s="2" customFormat="1" ht="16.5" customHeight="1">
      <c r="A367" s="39"/>
      <c r="B367" s="40"/>
      <c r="C367" s="214" t="s">
        <v>531</v>
      </c>
      <c r="D367" s="214" t="s">
        <v>143</v>
      </c>
      <c r="E367" s="215" t="s">
        <v>532</v>
      </c>
      <c r="F367" s="216" t="s">
        <v>533</v>
      </c>
      <c r="G367" s="217" t="s">
        <v>236</v>
      </c>
      <c r="H367" s="218">
        <v>33</v>
      </c>
      <c r="I367" s="219"/>
      <c r="J367" s="220">
        <f>ROUND(I367*H367,2)</f>
        <v>0</v>
      </c>
      <c r="K367" s="216" t="s">
        <v>147</v>
      </c>
      <c r="L367" s="45"/>
      <c r="M367" s="221" t="s">
        <v>19</v>
      </c>
      <c r="N367" s="222" t="s">
        <v>43</v>
      </c>
      <c r="O367" s="85"/>
      <c r="P367" s="223">
        <f>O367*H367</f>
        <v>0</v>
      </c>
      <c r="Q367" s="223">
        <v>0</v>
      </c>
      <c r="R367" s="223">
        <f>Q367*H367</f>
        <v>0</v>
      </c>
      <c r="S367" s="223">
        <v>0.0033999999999999998</v>
      </c>
      <c r="T367" s="224">
        <f>S367*H367</f>
        <v>0.11219999999999999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5" t="s">
        <v>347</v>
      </c>
      <c r="AT367" s="225" t="s">
        <v>143</v>
      </c>
      <c r="AU367" s="225" t="s">
        <v>81</v>
      </c>
      <c r="AY367" s="18" t="s">
        <v>140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8" t="s">
        <v>79</v>
      </c>
      <c r="BK367" s="226">
        <f>ROUND(I367*H367,2)</f>
        <v>0</v>
      </c>
      <c r="BL367" s="18" t="s">
        <v>347</v>
      </c>
      <c r="BM367" s="225" t="s">
        <v>534</v>
      </c>
    </row>
    <row r="368" s="2" customFormat="1">
      <c r="A368" s="39"/>
      <c r="B368" s="40"/>
      <c r="C368" s="41"/>
      <c r="D368" s="227" t="s">
        <v>150</v>
      </c>
      <c r="E368" s="41"/>
      <c r="F368" s="228" t="s">
        <v>535</v>
      </c>
      <c r="G368" s="41"/>
      <c r="H368" s="41"/>
      <c r="I368" s="229"/>
      <c r="J368" s="41"/>
      <c r="K368" s="41"/>
      <c r="L368" s="45"/>
      <c r="M368" s="230"/>
      <c r="N368" s="231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150</v>
      </c>
      <c r="AU368" s="18" t="s">
        <v>81</v>
      </c>
    </row>
    <row r="369" s="2" customFormat="1">
      <c r="A369" s="39"/>
      <c r="B369" s="40"/>
      <c r="C369" s="41"/>
      <c r="D369" s="232" t="s">
        <v>151</v>
      </c>
      <c r="E369" s="41"/>
      <c r="F369" s="233" t="s">
        <v>536</v>
      </c>
      <c r="G369" s="41"/>
      <c r="H369" s="41"/>
      <c r="I369" s="229"/>
      <c r="J369" s="41"/>
      <c r="K369" s="41"/>
      <c r="L369" s="45"/>
      <c r="M369" s="230"/>
      <c r="N369" s="231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151</v>
      </c>
      <c r="AU369" s="18" t="s">
        <v>81</v>
      </c>
    </row>
    <row r="370" s="13" customFormat="1">
      <c r="A370" s="13"/>
      <c r="B370" s="234"/>
      <c r="C370" s="235"/>
      <c r="D370" s="227" t="s">
        <v>153</v>
      </c>
      <c r="E370" s="236" t="s">
        <v>19</v>
      </c>
      <c r="F370" s="237" t="s">
        <v>249</v>
      </c>
      <c r="G370" s="235"/>
      <c r="H370" s="236" t="s">
        <v>19</v>
      </c>
      <c r="I370" s="238"/>
      <c r="J370" s="235"/>
      <c r="K370" s="235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153</v>
      </c>
      <c r="AU370" s="243" t="s">
        <v>81</v>
      </c>
      <c r="AV370" s="13" t="s">
        <v>79</v>
      </c>
      <c r="AW370" s="13" t="s">
        <v>33</v>
      </c>
      <c r="AX370" s="13" t="s">
        <v>72</v>
      </c>
      <c r="AY370" s="243" t="s">
        <v>140</v>
      </c>
    </row>
    <row r="371" s="13" customFormat="1">
      <c r="A371" s="13"/>
      <c r="B371" s="234"/>
      <c r="C371" s="235"/>
      <c r="D371" s="227" t="s">
        <v>153</v>
      </c>
      <c r="E371" s="236" t="s">
        <v>19</v>
      </c>
      <c r="F371" s="237" t="s">
        <v>537</v>
      </c>
      <c r="G371" s="235"/>
      <c r="H371" s="236" t="s">
        <v>19</v>
      </c>
      <c r="I371" s="238"/>
      <c r="J371" s="235"/>
      <c r="K371" s="235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153</v>
      </c>
      <c r="AU371" s="243" t="s">
        <v>81</v>
      </c>
      <c r="AV371" s="13" t="s">
        <v>79</v>
      </c>
      <c r="AW371" s="13" t="s">
        <v>33</v>
      </c>
      <c r="AX371" s="13" t="s">
        <v>72</v>
      </c>
      <c r="AY371" s="243" t="s">
        <v>140</v>
      </c>
    </row>
    <row r="372" s="14" customFormat="1">
      <c r="A372" s="14"/>
      <c r="B372" s="244"/>
      <c r="C372" s="245"/>
      <c r="D372" s="227" t="s">
        <v>153</v>
      </c>
      <c r="E372" s="246" t="s">
        <v>19</v>
      </c>
      <c r="F372" s="247" t="s">
        <v>477</v>
      </c>
      <c r="G372" s="245"/>
      <c r="H372" s="248">
        <v>33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153</v>
      </c>
      <c r="AU372" s="254" t="s">
        <v>81</v>
      </c>
      <c r="AV372" s="14" t="s">
        <v>81</v>
      </c>
      <c r="AW372" s="14" t="s">
        <v>33</v>
      </c>
      <c r="AX372" s="14" t="s">
        <v>72</v>
      </c>
      <c r="AY372" s="254" t="s">
        <v>140</v>
      </c>
    </row>
    <row r="373" s="15" customFormat="1">
      <c r="A373" s="15"/>
      <c r="B373" s="255"/>
      <c r="C373" s="256"/>
      <c r="D373" s="227" t="s">
        <v>153</v>
      </c>
      <c r="E373" s="257" t="s">
        <v>19</v>
      </c>
      <c r="F373" s="258" t="s">
        <v>155</v>
      </c>
      <c r="G373" s="256"/>
      <c r="H373" s="259">
        <v>33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153</v>
      </c>
      <c r="AU373" s="265" t="s">
        <v>81</v>
      </c>
      <c r="AV373" s="15" t="s">
        <v>156</v>
      </c>
      <c r="AW373" s="15" t="s">
        <v>33</v>
      </c>
      <c r="AX373" s="15" t="s">
        <v>79</v>
      </c>
      <c r="AY373" s="265" t="s">
        <v>140</v>
      </c>
    </row>
    <row r="374" s="2" customFormat="1" ht="16.5" customHeight="1">
      <c r="A374" s="39"/>
      <c r="B374" s="40"/>
      <c r="C374" s="214" t="s">
        <v>538</v>
      </c>
      <c r="D374" s="214" t="s">
        <v>143</v>
      </c>
      <c r="E374" s="215" t="s">
        <v>539</v>
      </c>
      <c r="F374" s="216" t="s">
        <v>540</v>
      </c>
      <c r="G374" s="217" t="s">
        <v>236</v>
      </c>
      <c r="H374" s="218">
        <v>30</v>
      </c>
      <c r="I374" s="219"/>
      <c r="J374" s="220">
        <f>ROUND(I374*H374,2)</f>
        <v>0</v>
      </c>
      <c r="K374" s="216" t="s">
        <v>147</v>
      </c>
      <c r="L374" s="45"/>
      <c r="M374" s="221" t="s">
        <v>19</v>
      </c>
      <c r="N374" s="222" t="s">
        <v>43</v>
      </c>
      <c r="O374" s="85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347</v>
      </c>
      <c r="AT374" s="225" t="s">
        <v>143</v>
      </c>
      <c r="AU374" s="225" t="s">
        <v>81</v>
      </c>
      <c r="AY374" s="18" t="s">
        <v>140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79</v>
      </c>
      <c r="BK374" s="226">
        <f>ROUND(I374*H374,2)</f>
        <v>0</v>
      </c>
      <c r="BL374" s="18" t="s">
        <v>347</v>
      </c>
      <c r="BM374" s="225" t="s">
        <v>541</v>
      </c>
    </row>
    <row r="375" s="2" customFormat="1">
      <c r="A375" s="39"/>
      <c r="B375" s="40"/>
      <c r="C375" s="41"/>
      <c r="D375" s="227" t="s">
        <v>150</v>
      </c>
      <c r="E375" s="41"/>
      <c r="F375" s="228" t="s">
        <v>542</v>
      </c>
      <c r="G375" s="41"/>
      <c r="H375" s="41"/>
      <c r="I375" s="229"/>
      <c r="J375" s="41"/>
      <c r="K375" s="41"/>
      <c r="L375" s="45"/>
      <c r="M375" s="230"/>
      <c r="N375" s="231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150</v>
      </c>
      <c r="AU375" s="18" t="s">
        <v>81</v>
      </c>
    </row>
    <row r="376" s="2" customFormat="1">
      <c r="A376" s="39"/>
      <c r="B376" s="40"/>
      <c r="C376" s="41"/>
      <c r="D376" s="232" t="s">
        <v>151</v>
      </c>
      <c r="E376" s="41"/>
      <c r="F376" s="233" t="s">
        <v>543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151</v>
      </c>
      <c r="AU376" s="18" t="s">
        <v>81</v>
      </c>
    </row>
    <row r="377" s="13" customFormat="1">
      <c r="A377" s="13"/>
      <c r="B377" s="234"/>
      <c r="C377" s="235"/>
      <c r="D377" s="227" t="s">
        <v>153</v>
      </c>
      <c r="E377" s="236" t="s">
        <v>19</v>
      </c>
      <c r="F377" s="237" t="s">
        <v>319</v>
      </c>
      <c r="G377" s="235"/>
      <c r="H377" s="236" t="s">
        <v>19</v>
      </c>
      <c r="I377" s="238"/>
      <c r="J377" s="235"/>
      <c r="K377" s="235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153</v>
      </c>
      <c r="AU377" s="243" t="s">
        <v>81</v>
      </c>
      <c r="AV377" s="13" t="s">
        <v>79</v>
      </c>
      <c r="AW377" s="13" t="s">
        <v>33</v>
      </c>
      <c r="AX377" s="13" t="s">
        <v>72</v>
      </c>
      <c r="AY377" s="243" t="s">
        <v>140</v>
      </c>
    </row>
    <row r="378" s="13" customFormat="1">
      <c r="A378" s="13"/>
      <c r="B378" s="234"/>
      <c r="C378" s="235"/>
      <c r="D378" s="227" t="s">
        <v>153</v>
      </c>
      <c r="E378" s="236" t="s">
        <v>19</v>
      </c>
      <c r="F378" s="237" t="s">
        <v>328</v>
      </c>
      <c r="G378" s="235"/>
      <c r="H378" s="236" t="s">
        <v>19</v>
      </c>
      <c r="I378" s="238"/>
      <c r="J378" s="235"/>
      <c r="K378" s="235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153</v>
      </c>
      <c r="AU378" s="243" t="s">
        <v>81</v>
      </c>
      <c r="AV378" s="13" t="s">
        <v>79</v>
      </c>
      <c r="AW378" s="13" t="s">
        <v>33</v>
      </c>
      <c r="AX378" s="13" t="s">
        <v>72</v>
      </c>
      <c r="AY378" s="243" t="s">
        <v>140</v>
      </c>
    </row>
    <row r="379" s="14" customFormat="1">
      <c r="A379" s="14"/>
      <c r="B379" s="244"/>
      <c r="C379" s="245"/>
      <c r="D379" s="227" t="s">
        <v>153</v>
      </c>
      <c r="E379" s="246" t="s">
        <v>19</v>
      </c>
      <c r="F379" s="247" t="s">
        <v>329</v>
      </c>
      <c r="G379" s="245"/>
      <c r="H379" s="248">
        <v>23.5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153</v>
      </c>
      <c r="AU379" s="254" t="s">
        <v>81</v>
      </c>
      <c r="AV379" s="14" t="s">
        <v>81</v>
      </c>
      <c r="AW379" s="14" t="s">
        <v>33</v>
      </c>
      <c r="AX379" s="14" t="s">
        <v>72</v>
      </c>
      <c r="AY379" s="254" t="s">
        <v>140</v>
      </c>
    </row>
    <row r="380" s="13" customFormat="1">
      <c r="A380" s="13"/>
      <c r="B380" s="234"/>
      <c r="C380" s="235"/>
      <c r="D380" s="227" t="s">
        <v>153</v>
      </c>
      <c r="E380" s="236" t="s">
        <v>19</v>
      </c>
      <c r="F380" s="237" t="s">
        <v>330</v>
      </c>
      <c r="G380" s="235"/>
      <c r="H380" s="236" t="s">
        <v>19</v>
      </c>
      <c r="I380" s="238"/>
      <c r="J380" s="235"/>
      <c r="K380" s="235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153</v>
      </c>
      <c r="AU380" s="243" t="s">
        <v>81</v>
      </c>
      <c r="AV380" s="13" t="s">
        <v>79</v>
      </c>
      <c r="AW380" s="13" t="s">
        <v>33</v>
      </c>
      <c r="AX380" s="13" t="s">
        <v>72</v>
      </c>
      <c r="AY380" s="243" t="s">
        <v>140</v>
      </c>
    </row>
    <row r="381" s="14" customFormat="1">
      <c r="A381" s="14"/>
      <c r="B381" s="244"/>
      <c r="C381" s="245"/>
      <c r="D381" s="227" t="s">
        <v>153</v>
      </c>
      <c r="E381" s="246" t="s">
        <v>19</v>
      </c>
      <c r="F381" s="247" t="s">
        <v>331</v>
      </c>
      <c r="G381" s="245"/>
      <c r="H381" s="248">
        <v>6.5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153</v>
      </c>
      <c r="AU381" s="254" t="s">
        <v>81</v>
      </c>
      <c r="AV381" s="14" t="s">
        <v>81</v>
      </c>
      <c r="AW381" s="14" t="s">
        <v>33</v>
      </c>
      <c r="AX381" s="14" t="s">
        <v>72</v>
      </c>
      <c r="AY381" s="254" t="s">
        <v>140</v>
      </c>
    </row>
    <row r="382" s="15" customFormat="1">
      <c r="A382" s="15"/>
      <c r="B382" s="255"/>
      <c r="C382" s="256"/>
      <c r="D382" s="227" t="s">
        <v>153</v>
      </c>
      <c r="E382" s="257" t="s">
        <v>19</v>
      </c>
      <c r="F382" s="258" t="s">
        <v>155</v>
      </c>
      <c r="G382" s="256"/>
      <c r="H382" s="259">
        <v>30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5" t="s">
        <v>153</v>
      </c>
      <c r="AU382" s="265" t="s">
        <v>81</v>
      </c>
      <c r="AV382" s="15" t="s">
        <v>156</v>
      </c>
      <c r="AW382" s="15" t="s">
        <v>33</v>
      </c>
      <c r="AX382" s="15" t="s">
        <v>79</v>
      </c>
      <c r="AY382" s="265" t="s">
        <v>140</v>
      </c>
    </row>
    <row r="383" s="2" customFormat="1" ht="16.5" customHeight="1">
      <c r="A383" s="39"/>
      <c r="B383" s="40"/>
      <c r="C383" s="270" t="s">
        <v>544</v>
      </c>
      <c r="D383" s="270" t="s">
        <v>348</v>
      </c>
      <c r="E383" s="271" t="s">
        <v>545</v>
      </c>
      <c r="F383" s="272" t="s">
        <v>546</v>
      </c>
      <c r="G383" s="273" t="s">
        <v>236</v>
      </c>
      <c r="H383" s="274">
        <v>6.8250000000000002</v>
      </c>
      <c r="I383" s="275"/>
      <c r="J383" s="276">
        <f>ROUND(I383*H383,2)</f>
        <v>0</v>
      </c>
      <c r="K383" s="272" t="s">
        <v>147</v>
      </c>
      <c r="L383" s="277"/>
      <c r="M383" s="278" t="s">
        <v>19</v>
      </c>
      <c r="N383" s="279" t="s">
        <v>43</v>
      </c>
      <c r="O383" s="85"/>
      <c r="P383" s="223">
        <f>O383*H383</f>
        <v>0</v>
      </c>
      <c r="Q383" s="223">
        <v>0.00025999999999999998</v>
      </c>
      <c r="R383" s="223">
        <f>Q383*H383</f>
        <v>0.0017744999999999998</v>
      </c>
      <c r="S383" s="223">
        <v>0</v>
      </c>
      <c r="T383" s="22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5" t="s">
        <v>470</v>
      </c>
      <c r="AT383" s="225" t="s">
        <v>348</v>
      </c>
      <c r="AU383" s="225" t="s">
        <v>81</v>
      </c>
      <c r="AY383" s="18" t="s">
        <v>140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79</v>
      </c>
      <c r="BK383" s="226">
        <f>ROUND(I383*H383,2)</f>
        <v>0</v>
      </c>
      <c r="BL383" s="18" t="s">
        <v>347</v>
      </c>
      <c r="BM383" s="225" t="s">
        <v>547</v>
      </c>
    </row>
    <row r="384" s="2" customFormat="1">
      <c r="A384" s="39"/>
      <c r="B384" s="40"/>
      <c r="C384" s="41"/>
      <c r="D384" s="227" t="s">
        <v>150</v>
      </c>
      <c r="E384" s="41"/>
      <c r="F384" s="228" t="s">
        <v>546</v>
      </c>
      <c r="G384" s="41"/>
      <c r="H384" s="41"/>
      <c r="I384" s="229"/>
      <c r="J384" s="41"/>
      <c r="K384" s="41"/>
      <c r="L384" s="45"/>
      <c r="M384" s="230"/>
      <c r="N384" s="231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150</v>
      </c>
      <c r="AU384" s="18" t="s">
        <v>81</v>
      </c>
    </row>
    <row r="385" s="13" customFormat="1">
      <c r="A385" s="13"/>
      <c r="B385" s="234"/>
      <c r="C385" s="235"/>
      <c r="D385" s="227" t="s">
        <v>153</v>
      </c>
      <c r="E385" s="236" t="s">
        <v>19</v>
      </c>
      <c r="F385" s="237" t="s">
        <v>330</v>
      </c>
      <c r="G385" s="235"/>
      <c r="H385" s="236" t="s">
        <v>19</v>
      </c>
      <c r="I385" s="238"/>
      <c r="J385" s="235"/>
      <c r="K385" s="235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153</v>
      </c>
      <c r="AU385" s="243" t="s">
        <v>81</v>
      </c>
      <c r="AV385" s="13" t="s">
        <v>79</v>
      </c>
      <c r="AW385" s="13" t="s">
        <v>33</v>
      </c>
      <c r="AX385" s="13" t="s">
        <v>72</v>
      </c>
      <c r="AY385" s="243" t="s">
        <v>140</v>
      </c>
    </row>
    <row r="386" s="14" customFormat="1">
      <c r="A386" s="14"/>
      <c r="B386" s="244"/>
      <c r="C386" s="245"/>
      <c r="D386" s="227" t="s">
        <v>153</v>
      </c>
      <c r="E386" s="246" t="s">
        <v>19</v>
      </c>
      <c r="F386" s="247" t="s">
        <v>548</v>
      </c>
      <c r="G386" s="245"/>
      <c r="H386" s="248">
        <v>6.8250000000000002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153</v>
      </c>
      <c r="AU386" s="254" t="s">
        <v>81</v>
      </c>
      <c r="AV386" s="14" t="s">
        <v>81</v>
      </c>
      <c r="AW386" s="14" t="s">
        <v>33</v>
      </c>
      <c r="AX386" s="14" t="s">
        <v>72</v>
      </c>
      <c r="AY386" s="254" t="s">
        <v>140</v>
      </c>
    </row>
    <row r="387" s="15" customFormat="1">
      <c r="A387" s="15"/>
      <c r="B387" s="255"/>
      <c r="C387" s="256"/>
      <c r="D387" s="227" t="s">
        <v>153</v>
      </c>
      <c r="E387" s="257" t="s">
        <v>19</v>
      </c>
      <c r="F387" s="258" t="s">
        <v>155</v>
      </c>
      <c r="G387" s="256"/>
      <c r="H387" s="259">
        <v>6.8250000000000002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5" t="s">
        <v>153</v>
      </c>
      <c r="AU387" s="265" t="s">
        <v>81</v>
      </c>
      <c r="AV387" s="15" t="s">
        <v>156</v>
      </c>
      <c r="AW387" s="15" t="s">
        <v>33</v>
      </c>
      <c r="AX387" s="15" t="s">
        <v>79</v>
      </c>
      <c r="AY387" s="265" t="s">
        <v>140</v>
      </c>
    </row>
    <row r="388" s="2" customFormat="1" ht="16.5" customHeight="1">
      <c r="A388" s="39"/>
      <c r="B388" s="40"/>
      <c r="C388" s="270" t="s">
        <v>549</v>
      </c>
      <c r="D388" s="270" t="s">
        <v>348</v>
      </c>
      <c r="E388" s="271" t="s">
        <v>550</v>
      </c>
      <c r="F388" s="272" t="s">
        <v>551</v>
      </c>
      <c r="G388" s="273" t="s">
        <v>236</v>
      </c>
      <c r="H388" s="274">
        <v>24.675000000000001</v>
      </c>
      <c r="I388" s="275"/>
      <c r="J388" s="276">
        <f>ROUND(I388*H388,2)</f>
        <v>0</v>
      </c>
      <c r="K388" s="272" t="s">
        <v>147</v>
      </c>
      <c r="L388" s="277"/>
      <c r="M388" s="278" t="s">
        <v>19</v>
      </c>
      <c r="N388" s="279" t="s">
        <v>43</v>
      </c>
      <c r="O388" s="85"/>
      <c r="P388" s="223">
        <f>O388*H388</f>
        <v>0</v>
      </c>
      <c r="Q388" s="223">
        <v>0.00038999999999999999</v>
      </c>
      <c r="R388" s="223">
        <f>Q388*H388</f>
        <v>0.0096232499999999999</v>
      </c>
      <c r="S388" s="223">
        <v>0</v>
      </c>
      <c r="T388" s="224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5" t="s">
        <v>470</v>
      </c>
      <c r="AT388" s="225" t="s">
        <v>348</v>
      </c>
      <c r="AU388" s="225" t="s">
        <v>81</v>
      </c>
      <c r="AY388" s="18" t="s">
        <v>140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8" t="s">
        <v>79</v>
      </c>
      <c r="BK388" s="226">
        <f>ROUND(I388*H388,2)</f>
        <v>0</v>
      </c>
      <c r="BL388" s="18" t="s">
        <v>347</v>
      </c>
      <c r="BM388" s="225" t="s">
        <v>552</v>
      </c>
    </row>
    <row r="389" s="2" customFormat="1">
      <c r="A389" s="39"/>
      <c r="B389" s="40"/>
      <c r="C389" s="41"/>
      <c r="D389" s="227" t="s">
        <v>150</v>
      </c>
      <c r="E389" s="41"/>
      <c r="F389" s="228" t="s">
        <v>551</v>
      </c>
      <c r="G389" s="41"/>
      <c r="H389" s="41"/>
      <c r="I389" s="229"/>
      <c r="J389" s="41"/>
      <c r="K389" s="41"/>
      <c r="L389" s="45"/>
      <c r="M389" s="230"/>
      <c r="N389" s="231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150</v>
      </c>
      <c r="AU389" s="18" t="s">
        <v>81</v>
      </c>
    </row>
    <row r="390" s="13" customFormat="1">
      <c r="A390" s="13"/>
      <c r="B390" s="234"/>
      <c r="C390" s="235"/>
      <c r="D390" s="227" t="s">
        <v>153</v>
      </c>
      <c r="E390" s="236" t="s">
        <v>19</v>
      </c>
      <c r="F390" s="237" t="s">
        <v>553</v>
      </c>
      <c r="G390" s="235"/>
      <c r="H390" s="236" t="s">
        <v>19</v>
      </c>
      <c r="I390" s="238"/>
      <c r="J390" s="235"/>
      <c r="K390" s="235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153</v>
      </c>
      <c r="AU390" s="243" t="s">
        <v>81</v>
      </c>
      <c r="AV390" s="13" t="s">
        <v>79</v>
      </c>
      <c r="AW390" s="13" t="s">
        <v>33</v>
      </c>
      <c r="AX390" s="13" t="s">
        <v>72</v>
      </c>
      <c r="AY390" s="243" t="s">
        <v>140</v>
      </c>
    </row>
    <row r="391" s="14" customFormat="1">
      <c r="A391" s="14"/>
      <c r="B391" s="244"/>
      <c r="C391" s="245"/>
      <c r="D391" s="227" t="s">
        <v>153</v>
      </c>
      <c r="E391" s="246" t="s">
        <v>19</v>
      </c>
      <c r="F391" s="247" t="s">
        <v>554</v>
      </c>
      <c r="G391" s="245"/>
      <c r="H391" s="248">
        <v>24.675000000000001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153</v>
      </c>
      <c r="AU391" s="254" t="s">
        <v>81</v>
      </c>
      <c r="AV391" s="14" t="s">
        <v>81</v>
      </c>
      <c r="AW391" s="14" t="s">
        <v>33</v>
      </c>
      <c r="AX391" s="14" t="s">
        <v>72</v>
      </c>
      <c r="AY391" s="254" t="s">
        <v>140</v>
      </c>
    </row>
    <row r="392" s="15" customFormat="1">
      <c r="A392" s="15"/>
      <c r="B392" s="255"/>
      <c r="C392" s="256"/>
      <c r="D392" s="227" t="s">
        <v>153</v>
      </c>
      <c r="E392" s="257" t="s">
        <v>19</v>
      </c>
      <c r="F392" s="258" t="s">
        <v>155</v>
      </c>
      <c r="G392" s="256"/>
      <c r="H392" s="259">
        <v>24.675000000000001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5" t="s">
        <v>153</v>
      </c>
      <c r="AU392" s="265" t="s">
        <v>81</v>
      </c>
      <c r="AV392" s="15" t="s">
        <v>156</v>
      </c>
      <c r="AW392" s="15" t="s">
        <v>33</v>
      </c>
      <c r="AX392" s="15" t="s">
        <v>79</v>
      </c>
      <c r="AY392" s="265" t="s">
        <v>140</v>
      </c>
    </row>
    <row r="393" s="2" customFormat="1" ht="16.5" customHeight="1">
      <c r="A393" s="39"/>
      <c r="B393" s="40"/>
      <c r="C393" s="214" t="s">
        <v>555</v>
      </c>
      <c r="D393" s="214" t="s">
        <v>143</v>
      </c>
      <c r="E393" s="215" t="s">
        <v>556</v>
      </c>
      <c r="F393" s="216" t="s">
        <v>557</v>
      </c>
      <c r="G393" s="217" t="s">
        <v>236</v>
      </c>
      <c r="H393" s="218">
        <v>30</v>
      </c>
      <c r="I393" s="219"/>
      <c r="J393" s="220">
        <f>ROUND(I393*H393,2)</f>
        <v>0</v>
      </c>
      <c r="K393" s="216" t="s">
        <v>147</v>
      </c>
      <c r="L393" s="45"/>
      <c r="M393" s="221" t="s">
        <v>19</v>
      </c>
      <c r="N393" s="222" t="s">
        <v>43</v>
      </c>
      <c r="O393" s="85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5" t="s">
        <v>347</v>
      </c>
      <c r="AT393" s="225" t="s">
        <v>143</v>
      </c>
      <c r="AU393" s="225" t="s">
        <v>81</v>
      </c>
      <c r="AY393" s="18" t="s">
        <v>140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8" t="s">
        <v>79</v>
      </c>
      <c r="BK393" s="226">
        <f>ROUND(I393*H393,2)</f>
        <v>0</v>
      </c>
      <c r="BL393" s="18" t="s">
        <v>347</v>
      </c>
      <c r="BM393" s="225" t="s">
        <v>558</v>
      </c>
    </row>
    <row r="394" s="2" customFormat="1">
      <c r="A394" s="39"/>
      <c r="B394" s="40"/>
      <c r="C394" s="41"/>
      <c r="D394" s="227" t="s">
        <v>150</v>
      </c>
      <c r="E394" s="41"/>
      <c r="F394" s="228" t="s">
        <v>559</v>
      </c>
      <c r="G394" s="41"/>
      <c r="H394" s="41"/>
      <c r="I394" s="229"/>
      <c r="J394" s="41"/>
      <c r="K394" s="41"/>
      <c r="L394" s="45"/>
      <c r="M394" s="230"/>
      <c r="N394" s="231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150</v>
      </c>
      <c r="AU394" s="18" t="s">
        <v>81</v>
      </c>
    </row>
    <row r="395" s="2" customFormat="1">
      <c r="A395" s="39"/>
      <c r="B395" s="40"/>
      <c r="C395" s="41"/>
      <c r="D395" s="232" t="s">
        <v>151</v>
      </c>
      <c r="E395" s="41"/>
      <c r="F395" s="233" t="s">
        <v>560</v>
      </c>
      <c r="G395" s="41"/>
      <c r="H395" s="41"/>
      <c r="I395" s="229"/>
      <c r="J395" s="41"/>
      <c r="K395" s="41"/>
      <c r="L395" s="45"/>
      <c r="M395" s="230"/>
      <c r="N395" s="231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151</v>
      </c>
      <c r="AU395" s="18" t="s">
        <v>81</v>
      </c>
    </row>
    <row r="396" s="13" customFormat="1">
      <c r="A396" s="13"/>
      <c r="B396" s="234"/>
      <c r="C396" s="235"/>
      <c r="D396" s="227" t="s">
        <v>153</v>
      </c>
      <c r="E396" s="236" t="s">
        <v>19</v>
      </c>
      <c r="F396" s="237" t="s">
        <v>319</v>
      </c>
      <c r="G396" s="235"/>
      <c r="H396" s="236" t="s">
        <v>19</v>
      </c>
      <c r="I396" s="238"/>
      <c r="J396" s="235"/>
      <c r="K396" s="235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153</v>
      </c>
      <c r="AU396" s="243" t="s">
        <v>81</v>
      </c>
      <c r="AV396" s="13" t="s">
        <v>79</v>
      </c>
      <c r="AW396" s="13" t="s">
        <v>33</v>
      </c>
      <c r="AX396" s="13" t="s">
        <v>72</v>
      </c>
      <c r="AY396" s="243" t="s">
        <v>140</v>
      </c>
    </row>
    <row r="397" s="13" customFormat="1">
      <c r="A397" s="13"/>
      <c r="B397" s="234"/>
      <c r="C397" s="235"/>
      <c r="D397" s="227" t="s">
        <v>153</v>
      </c>
      <c r="E397" s="236" t="s">
        <v>19</v>
      </c>
      <c r="F397" s="237" t="s">
        <v>328</v>
      </c>
      <c r="G397" s="235"/>
      <c r="H397" s="236" t="s">
        <v>19</v>
      </c>
      <c r="I397" s="238"/>
      <c r="J397" s="235"/>
      <c r="K397" s="235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153</v>
      </c>
      <c r="AU397" s="243" t="s">
        <v>81</v>
      </c>
      <c r="AV397" s="13" t="s">
        <v>79</v>
      </c>
      <c r="AW397" s="13" t="s">
        <v>33</v>
      </c>
      <c r="AX397" s="13" t="s">
        <v>72</v>
      </c>
      <c r="AY397" s="243" t="s">
        <v>140</v>
      </c>
    </row>
    <row r="398" s="14" customFormat="1">
      <c r="A398" s="14"/>
      <c r="B398" s="244"/>
      <c r="C398" s="245"/>
      <c r="D398" s="227" t="s">
        <v>153</v>
      </c>
      <c r="E398" s="246" t="s">
        <v>19</v>
      </c>
      <c r="F398" s="247" t="s">
        <v>329</v>
      </c>
      <c r="G398" s="245"/>
      <c r="H398" s="248">
        <v>23.5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153</v>
      </c>
      <c r="AU398" s="254" t="s">
        <v>81</v>
      </c>
      <c r="AV398" s="14" t="s">
        <v>81</v>
      </c>
      <c r="AW398" s="14" t="s">
        <v>33</v>
      </c>
      <c r="AX398" s="14" t="s">
        <v>72</v>
      </c>
      <c r="AY398" s="254" t="s">
        <v>140</v>
      </c>
    </row>
    <row r="399" s="13" customFormat="1">
      <c r="A399" s="13"/>
      <c r="B399" s="234"/>
      <c r="C399" s="235"/>
      <c r="D399" s="227" t="s">
        <v>153</v>
      </c>
      <c r="E399" s="236" t="s">
        <v>19</v>
      </c>
      <c r="F399" s="237" t="s">
        <v>330</v>
      </c>
      <c r="G399" s="235"/>
      <c r="H399" s="236" t="s">
        <v>19</v>
      </c>
      <c r="I399" s="238"/>
      <c r="J399" s="235"/>
      <c r="K399" s="235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153</v>
      </c>
      <c r="AU399" s="243" t="s">
        <v>81</v>
      </c>
      <c r="AV399" s="13" t="s">
        <v>79</v>
      </c>
      <c r="AW399" s="13" t="s">
        <v>33</v>
      </c>
      <c r="AX399" s="13" t="s">
        <v>72</v>
      </c>
      <c r="AY399" s="243" t="s">
        <v>140</v>
      </c>
    </row>
    <row r="400" s="14" customFormat="1">
      <c r="A400" s="14"/>
      <c r="B400" s="244"/>
      <c r="C400" s="245"/>
      <c r="D400" s="227" t="s">
        <v>153</v>
      </c>
      <c r="E400" s="246" t="s">
        <v>19</v>
      </c>
      <c r="F400" s="247" t="s">
        <v>331</v>
      </c>
      <c r="G400" s="245"/>
      <c r="H400" s="248">
        <v>6.5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153</v>
      </c>
      <c r="AU400" s="254" t="s">
        <v>81</v>
      </c>
      <c r="AV400" s="14" t="s">
        <v>81</v>
      </c>
      <c r="AW400" s="14" t="s">
        <v>33</v>
      </c>
      <c r="AX400" s="14" t="s">
        <v>72</v>
      </c>
      <c r="AY400" s="254" t="s">
        <v>140</v>
      </c>
    </row>
    <row r="401" s="15" customFormat="1">
      <c r="A401" s="15"/>
      <c r="B401" s="255"/>
      <c r="C401" s="256"/>
      <c r="D401" s="227" t="s">
        <v>153</v>
      </c>
      <c r="E401" s="257" t="s">
        <v>19</v>
      </c>
      <c r="F401" s="258" t="s">
        <v>155</v>
      </c>
      <c r="G401" s="256"/>
      <c r="H401" s="259">
        <v>30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153</v>
      </c>
      <c r="AU401" s="265" t="s">
        <v>81</v>
      </c>
      <c r="AV401" s="15" t="s">
        <v>156</v>
      </c>
      <c r="AW401" s="15" t="s">
        <v>33</v>
      </c>
      <c r="AX401" s="15" t="s">
        <v>79</v>
      </c>
      <c r="AY401" s="265" t="s">
        <v>140</v>
      </c>
    </row>
    <row r="402" s="2" customFormat="1" ht="16.5" customHeight="1">
      <c r="A402" s="39"/>
      <c r="B402" s="40"/>
      <c r="C402" s="270" t="s">
        <v>561</v>
      </c>
      <c r="D402" s="270" t="s">
        <v>348</v>
      </c>
      <c r="E402" s="271" t="s">
        <v>562</v>
      </c>
      <c r="F402" s="272" t="s">
        <v>563</v>
      </c>
      <c r="G402" s="273" t="s">
        <v>236</v>
      </c>
      <c r="H402" s="274">
        <v>34.5</v>
      </c>
      <c r="I402" s="275"/>
      <c r="J402" s="276">
        <f>ROUND(I402*H402,2)</f>
        <v>0</v>
      </c>
      <c r="K402" s="272" t="s">
        <v>147</v>
      </c>
      <c r="L402" s="277"/>
      <c r="M402" s="278" t="s">
        <v>19</v>
      </c>
      <c r="N402" s="279" t="s">
        <v>43</v>
      </c>
      <c r="O402" s="85"/>
      <c r="P402" s="223">
        <f>O402*H402</f>
        <v>0</v>
      </c>
      <c r="Q402" s="223">
        <v>0.00040000000000000002</v>
      </c>
      <c r="R402" s="223">
        <f>Q402*H402</f>
        <v>0.013800000000000002</v>
      </c>
      <c r="S402" s="223">
        <v>0</v>
      </c>
      <c r="T402" s="22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5" t="s">
        <v>470</v>
      </c>
      <c r="AT402" s="225" t="s">
        <v>348</v>
      </c>
      <c r="AU402" s="225" t="s">
        <v>81</v>
      </c>
      <c r="AY402" s="18" t="s">
        <v>140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79</v>
      </c>
      <c r="BK402" s="226">
        <f>ROUND(I402*H402,2)</f>
        <v>0</v>
      </c>
      <c r="BL402" s="18" t="s">
        <v>347</v>
      </c>
      <c r="BM402" s="225" t="s">
        <v>564</v>
      </c>
    </row>
    <row r="403" s="2" customFormat="1">
      <c r="A403" s="39"/>
      <c r="B403" s="40"/>
      <c r="C403" s="41"/>
      <c r="D403" s="227" t="s">
        <v>150</v>
      </c>
      <c r="E403" s="41"/>
      <c r="F403" s="228" t="s">
        <v>563</v>
      </c>
      <c r="G403" s="41"/>
      <c r="H403" s="41"/>
      <c r="I403" s="229"/>
      <c r="J403" s="41"/>
      <c r="K403" s="41"/>
      <c r="L403" s="45"/>
      <c r="M403" s="230"/>
      <c r="N403" s="23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150</v>
      </c>
      <c r="AU403" s="18" t="s">
        <v>81</v>
      </c>
    </row>
    <row r="404" s="14" customFormat="1">
      <c r="A404" s="14"/>
      <c r="B404" s="244"/>
      <c r="C404" s="245"/>
      <c r="D404" s="227" t="s">
        <v>153</v>
      </c>
      <c r="E404" s="246" t="s">
        <v>19</v>
      </c>
      <c r="F404" s="247" t="s">
        <v>565</v>
      </c>
      <c r="G404" s="245"/>
      <c r="H404" s="248">
        <v>34.5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153</v>
      </c>
      <c r="AU404" s="254" t="s">
        <v>81</v>
      </c>
      <c r="AV404" s="14" t="s">
        <v>81</v>
      </c>
      <c r="AW404" s="14" t="s">
        <v>33</v>
      </c>
      <c r="AX404" s="14" t="s">
        <v>72</v>
      </c>
      <c r="AY404" s="254" t="s">
        <v>140</v>
      </c>
    </row>
    <row r="405" s="15" customFormat="1">
      <c r="A405" s="15"/>
      <c r="B405" s="255"/>
      <c r="C405" s="256"/>
      <c r="D405" s="227" t="s">
        <v>153</v>
      </c>
      <c r="E405" s="257" t="s">
        <v>19</v>
      </c>
      <c r="F405" s="258" t="s">
        <v>155</v>
      </c>
      <c r="G405" s="256"/>
      <c r="H405" s="259">
        <v>34.5</v>
      </c>
      <c r="I405" s="260"/>
      <c r="J405" s="256"/>
      <c r="K405" s="256"/>
      <c r="L405" s="261"/>
      <c r="M405" s="262"/>
      <c r="N405" s="263"/>
      <c r="O405" s="263"/>
      <c r="P405" s="263"/>
      <c r="Q405" s="263"/>
      <c r="R405" s="263"/>
      <c r="S405" s="263"/>
      <c r="T405" s="264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5" t="s">
        <v>153</v>
      </c>
      <c r="AU405" s="265" t="s">
        <v>81</v>
      </c>
      <c r="AV405" s="15" t="s">
        <v>156</v>
      </c>
      <c r="AW405" s="15" t="s">
        <v>33</v>
      </c>
      <c r="AX405" s="15" t="s">
        <v>79</v>
      </c>
      <c r="AY405" s="265" t="s">
        <v>140</v>
      </c>
    </row>
    <row r="406" s="2" customFormat="1" ht="16.5" customHeight="1">
      <c r="A406" s="39"/>
      <c r="B406" s="40"/>
      <c r="C406" s="214" t="s">
        <v>566</v>
      </c>
      <c r="D406" s="214" t="s">
        <v>143</v>
      </c>
      <c r="E406" s="215" t="s">
        <v>567</v>
      </c>
      <c r="F406" s="216" t="s">
        <v>568</v>
      </c>
      <c r="G406" s="217" t="s">
        <v>460</v>
      </c>
      <c r="H406" s="218">
        <v>0.025000000000000001</v>
      </c>
      <c r="I406" s="219"/>
      <c r="J406" s="220">
        <f>ROUND(I406*H406,2)</f>
        <v>0</v>
      </c>
      <c r="K406" s="216" t="s">
        <v>147</v>
      </c>
      <c r="L406" s="45"/>
      <c r="M406" s="221" t="s">
        <v>19</v>
      </c>
      <c r="N406" s="222" t="s">
        <v>43</v>
      </c>
      <c r="O406" s="85"/>
      <c r="P406" s="223">
        <f>O406*H406</f>
        <v>0</v>
      </c>
      <c r="Q406" s="223">
        <v>0</v>
      </c>
      <c r="R406" s="223">
        <f>Q406*H406</f>
        <v>0</v>
      </c>
      <c r="S406" s="223">
        <v>0</v>
      </c>
      <c r="T406" s="224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5" t="s">
        <v>347</v>
      </c>
      <c r="AT406" s="225" t="s">
        <v>143</v>
      </c>
      <c r="AU406" s="225" t="s">
        <v>81</v>
      </c>
      <c r="AY406" s="18" t="s">
        <v>140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8" t="s">
        <v>79</v>
      </c>
      <c r="BK406" s="226">
        <f>ROUND(I406*H406,2)</f>
        <v>0</v>
      </c>
      <c r="BL406" s="18" t="s">
        <v>347</v>
      </c>
      <c r="BM406" s="225" t="s">
        <v>569</v>
      </c>
    </row>
    <row r="407" s="2" customFormat="1">
      <c r="A407" s="39"/>
      <c r="B407" s="40"/>
      <c r="C407" s="41"/>
      <c r="D407" s="227" t="s">
        <v>150</v>
      </c>
      <c r="E407" s="41"/>
      <c r="F407" s="228" t="s">
        <v>570</v>
      </c>
      <c r="G407" s="41"/>
      <c r="H407" s="41"/>
      <c r="I407" s="229"/>
      <c r="J407" s="41"/>
      <c r="K407" s="41"/>
      <c r="L407" s="45"/>
      <c r="M407" s="230"/>
      <c r="N407" s="231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150</v>
      </c>
      <c r="AU407" s="18" t="s">
        <v>81</v>
      </c>
    </row>
    <row r="408" s="2" customFormat="1">
      <c r="A408" s="39"/>
      <c r="B408" s="40"/>
      <c r="C408" s="41"/>
      <c r="D408" s="232" t="s">
        <v>151</v>
      </c>
      <c r="E408" s="41"/>
      <c r="F408" s="233" t="s">
        <v>571</v>
      </c>
      <c r="G408" s="41"/>
      <c r="H408" s="41"/>
      <c r="I408" s="229"/>
      <c r="J408" s="41"/>
      <c r="K408" s="41"/>
      <c r="L408" s="45"/>
      <c r="M408" s="230"/>
      <c r="N408" s="231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151</v>
      </c>
      <c r="AU408" s="18" t="s">
        <v>81</v>
      </c>
    </row>
    <row r="409" s="2" customFormat="1" ht="16.5" customHeight="1">
      <c r="A409" s="39"/>
      <c r="B409" s="40"/>
      <c r="C409" s="214" t="s">
        <v>572</v>
      </c>
      <c r="D409" s="214" t="s">
        <v>143</v>
      </c>
      <c r="E409" s="215" t="s">
        <v>573</v>
      </c>
      <c r="F409" s="216" t="s">
        <v>574</v>
      </c>
      <c r="G409" s="217" t="s">
        <v>460</v>
      </c>
      <c r="H409" s="218">
        <v>0.025000000000000001</v>
      </c>
      <c r="I409" s="219"/>
      <c r="J409" s="220">
        <f>ROUND(I409*H409,2)</f>
        <v>0</v>
      </c>
      <c r="K409" s="216" t="s">
        <v>147</v>
      </c>
      <c r="L409" s="45"/>
      <c r="M409" s="221" t="s">
        <v>19</v>
      </c>
      <c r="N409" s="222" t="s">
        <v>43</v>
      </c>
      <c r="O409" s="85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5" t="s">
        <v>347</v>
      </c>
      <c r="AT409" s="225" t="s">
        <v>143</v>
      </c>
      <c r="AU409" s="225" t="s">
        <v>81</v>
      </c>
      <c r="AY409" s="18" t="s">
        <v>140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8" t="s">
        <v>79</v>
      </c>
      <c r="BK409" s="226">
        <f>ROUND(I409*H409,2)</f>
        <v>0</v>
      </c>
      <c r="BL409" s="18" t="s">
        <v>347</v>
      </c>
      <c r="BM409" s="225" t="s">
        <v>575</v>
      </c>
    </row>
    <row r="410" s="2" customFormat="1">
      <c r="A410" s="39"/>
      <c r="B410" s="40"/>
      <c r="C410" s="41"/>
      <c r="D410" s="227" t="s">
        <v>150</v>
      </c>
      <c r="E410" s="41"/>
      <c r="F410" s="228" t="s">
        <v>576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150</v>
      </c>
      <c r="AU410" s="18" t="s">
        <v>81</v>
      </c>
    </row>
    <row r="411" s="2" customFormat="1">
      <c r="A411" s="39"/>
      <c r="B411" s="40"/>
      <c r="C411" s="41"/>
      <c r="D411" s="232" t="s">
        <v>151</v>
      </c>
      <c r="E411" s="41"/>
      <c r="F411" s="233" t="s">
        <v>577</v>
      </c>
      <c r="G411" s="41"/>
      <c r="H411" s="41"/>
      <c r="I411" s="229"/>
      <c r="J411" s="41"/>
      <c r="K411" s="41"/>
      <c r="L411" s="45"/>
      <c r="M411" s="230"/>
      <c r="N411" s="231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151</v>
      </c>
      <c r="AU411" s="18" t="s">
        <v>81</v>
      </c>
    </row>
    <row r="412" s="12" customFormat="1" ht="22.8" customHeight="1">
      <c r="A412" s="12"/>
      <c r="B412" s="198"/>
      <c r="C412" s="199"/>
      <c r="D412" s="200" t="s">
        <v>71</v>
      </c>
      <c r="E412" s="212" t="s">
        <v>578</v>
      </c>
      <c r="F412" s="212" t="s">
        <v>579</v>
      </c>
      <c r="G412" s="199"/>
      <c r="H412" s="199"/>
      <c r="I412" s="202"/>
      <c r="J412" s="213">
        <f>BK412</f>
        <v>0</v>
      </c>
      <c r="K412" s="199"/>
      <c r="L412" s="204"/>
      <c r="M412" s="205"/>
      <c r="N412" s="206"/>
      <c r="O412" s="206"/>
      <c r="P412" s="207">
        <f>SUM(P413:P429)</f>
        <v>0</v>
      </c>
      <c r="Q412" s="206"/>
      <c r="R412" s="207">
        <f>SUM(R413:R429)</f>
        <v>0</v>
      </c>
      <c r="S412" s="206"/>
      <c r="T412" s="208">
        <f>SUM(T413:T429)</f>
        <v>0.039599999999999996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9" t="s">
        <v>81</v>
      </c>
      <c r="AT412" s="210" t="s">
        <v>71</v>
      </c>
      <c r="AU412" s="210" t="s">
        <v>79</v>
      </c>
      <c r="AY412" s="209" t="s">
        <v>140</v>
      </c>
      <c r="BK412" s="211">
        <f>SUM(BK413:BK429)</f>
        <v>0</v>
      </c>
    </row>
    <row r="413" s="2" customFormat="1" ht="16.5" customHeight="1">
      <c r="A413" s="39"/>
      <c r="B413" s="40"/>
      <c r="C413" s="214" t="s">
        <v>580</v>
      </c>
      <c r="D413" s="214" t="s">
        <v>143</v>
      </c>
      <c r="E413" s="215" t="s">
        <v>581</v>
      </c>
      <c r="F413" s="216" t="s">
        <v>582</v>
      </c>
      <c r="G413" s="217" t="s">
        <v>306</v>
      </c>
      <c r="H413" s="218">
        <v>20</v>
      </c>
      <c r="I413" s="219"/>
      <c r="J413" s="220">
        <f>ROUND(I413*H413,2)</f>
        <v>0</v>
      </c>
      <c r="K413" s="216" t="s">
        <v>147</v>
      </c>
      <c r="L413" s="45"/>
      <c r="M413" s="221" t="s">
        <v>19</v>
      </c>
      <c r="N413" s="222" t="s">
        <v>43</v>
      </c>
      <c r="O413" s="85"/>
      <c r="P413" s="223">
        <f>O413*H413</f>
        <v>0</v>
      </c>
      <c r="Q413" s="223">
        <v>0</v>
      </c>
      <c r="R413" s="223">
        <f>Q413*H413</f>
        <v>0</v>
      </c>
      <c r="S413" s="223">
        <v>0.00198</v>
      </c>
      <c r="T413" s="224">
        <f>S413*H413</f>
        <v>0.039599999999999996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5" t="s">
        <v>347</v>
      </c>
      <c r="AT413" s="225" t="s">
        <v>143</v>
      </c>
      <c r="AU413" s="225" t="s">
        <v>81</v>
      </c>
      <c r="AY413" s="18" t="s">
        <v>140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79</v>
      </c>
      <c r="BK413" s="226">
        <f>ROUND(I413*H413,2)</f>
        <v>0</v>
      </c>
      <c r="BL413" s="18" t="s">
        <v>347</v>
      </c>
      <c r="BM413" s="225" t="s">
        <v>583</v>
      </c>
    </row>
    <row r="414" s="2" customFormat="1">
      <c r="A414" s="39"/>
      <c r="B414" s="40"/>
      <c r="C414" s="41"/>
      <c r="D414" s="227" t="s">
        <v>150</v>
      </c>
      <c r="E414" s="41"/>
      <c r="F414" s="228" t="s">
        <v>584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150</v>
      </c>
      <c r="AU414" s="18" t="s">
        <v>81</v>
      </c>
    </row>
    <row r="415" s="2" customFormat="1">
      <c r="A415" s="39"/>
      <c r="B415" s="40"/>
      <c r="C415" s="41"/>
      <c r="D415" s="232" t="s">
        <v>151</v>
      </c>
      <c r="E415" s="41"/>
      <c r="F415" s="233" t="s">
        <v>585</v>
      </c>
      <c r="G415" s="41"/>
      <c r="H415" s="41"/>
      <c r="I415" s="229"/>
      <c r="J415" s="41"/>
      <c r="K415" s="41"/>
      <c r="L415" s="45"/>
      <c r="M415" s="230"/>
      <c r="N415" s="231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151</v>
      </c>
      <c r="AU415" s="18" t="s">
        <v>81</v>
      </c>
    </row>
    <row r="416" s="13" customFormat="1">
      <c r="A416" s="13"/>
      <c r="B416" s="234"/>
      <c r="C416" s="235"/>
      <c r="D416" s="227" t="s">
        <v>153</v>
      </c>
      <c r="E416" s="236" t="s">
        <v>19</v>
      </c>
      <c r="F416" s="237" t="s">
        <v>293</v>
      </c>
      <c r="G416" s="235"/>
      <c r="H416" s="236" t="s">
        <v>19</v>
      </c>
      <c r="I416" s="238"/>
      <c r="J416" s="235"/>
      <c r="K416" s="235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153</v>
      </c>
      <c r="AU416" s="243" t="s">
        <v>81</v>
      </c>
      <c r="AV416" s="13" t="s">
        <v>79</v>
      </c>
      <c r="AW416" s="13" t="s">
        <v>33</v>
      </c>
      <c r="AX416" s="13" t="s">
        <v>72</v>
      </c>
      <c r="AY416" s="243" t="s">
        <v>140</v>
      </c>
    </row>
    <row r="417" s="14" customFormat="1">
      <c r="A417" s="14"/>
      <c r="B417" s="244"/>
      <c r="C417" s="245"/>
      <c r="D417" s="227" t="s">
        <v>153</v>
      </c>
      <c r="E417" s="246" t="s">
        <v>19</v>
      </c>
      <c r="F417" s="247" t="s">
        <v>586</v>
      </c>
      <c r="G417" s="245"/>
      <c r="H417" s="248">
        <v>20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153</v>
      </c>
      <c r="AU417" s="254" t="s">
        <v>81</v>
      </c>
      <c r="AV417" s="14" t="s">
        <v>81</v>
      </c>
      <c r="AW417" s="14" t="s">
        <v>33</v>
      </c>
      <c r="AX417" s="14" t="s">
        <v>72</v>
      </c>
      <c r="AY417" s="254" t="s">
        <v>140</v>
      </c>
    </row>
    <row r="418" s="15" customFormat="1">
      <c r="A418" s="15"/>
      <c r="B418" s="255"/>
      <c r="C418" s="256"/>
      <c r="D418" s="227" t="s">
        <v>153</v>
      </c>
      <c r="E418" s="257" t="s">
        <v>19</v>
      </c>
      <c r="F418" s="258" t="s">
        <v>155</v>
      </c>
      <c r="G418" s="256"/>
      <c r="H418" s="259">
        <v>20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153</v>
      </c>
      <c r="AU418" s="265" t="s">
        <v>81</v>
      </c>
      <c r="AV418" s="15" t="s">
        <v>156</v>
      </c>
      <c r="AW418" s="15" t="s">
        <v>33</v>
      </c>
      <c r="AX418" s="15" t="s">
        <v>79</v>
      </c>
      <c r="AY418" s="265" t="s">
        <v>140</v>
      </c>
    </row>
    <row r="419" s="2" customFormat="1" ht="16.5" customHeight="1">
      <c r="A419" s="39"/>
      <c r="B419" s="40"/>
      <c r="C419" s="214" t="s">
        <v>587</v>
      </c>
      <c r="D419" s="214" t="s">
        <v>143</v>
      </c>
      <c r="E419" s="215" t="s">
        <v>588</v>
      </c>
      <c r="F419" s="216" t="s">
        <v>589</v>
      </c>
      <c r="G419" s="217" t="s">
        <v>341</v>
      </c>
      <c r="H419" s="218">
        <v>5</v>
      </c>
      <c r="I419" s="219"/>
      <c r="J419" s="220">
        <f>ROUND(I419*H419,2)</f>
        <v>0</v>
      </c>
      <c r="K419" s="216" t="s">
        <v>19</v>
      </c>
      <c r="L419" s="45"/>
      <c r="M419" s="221" t="s">
        <v>19</v>
      </c>
      <c r="N419" s="222" t="s">
        <v>43</v>
      </c>
      <c r="O419" s="85"/>
      <c r="P419" s="223">
        <f>O419*H419</f>
        <v>0</v>
      </c>
      <c r="Q419" s="223">
        <v>0</v>
      </c>
      <c r="R419" s="223">
        <f>Q419*H419</f>
        <v>0</v>
      </c>
      <c r="S419" s="223">
        <v>0</v>
      </c>
      <c r="T419" s="22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5" t="s">
        <v>347</v>
      </c>
      <c r="AT419" s="225" t="s">
        <v>143</v>
      </c>
      <c r="AU419" s="225" t="s">
        <v>81</v>
      </c>
      <c r="AY419" s="18" t="s">
        <v>140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79</v>
      </c>
      <c r="BK419" s="226">
        <f>ROUND(I419*H419,2)</f>
        <v>0</v>
      </c>
      <c r="BL419" s="18" t="s">
        <v>347</v>
      </c>
      <c r="BM419" s="225" t="s">
        <v>590</v>
      </c>
    </row>
    <row r="420" s="2" customFormat="1">
      <c r="A420" s="39"/>
      <c r="B420" s="40"/>
      <c r="C420" s="41"/>
      <c r="D420" s="227" t="s">
        <v>150</v>
      </c>
      <c r="E420" s="41"/>
      <c r="F420" s="228" t="s">
        <v>591</v>
      </c>
      <c r="G420" s="41"/>
      <c r="H420" s="41"/>
      <c r="I420" s="229"/>
      <c r="J420" s="41"/>
      <c r="K420" s="41"/>
      <c r="L420" s="45"/>
      <c r="M420" s="230"/>
      <c r="N420" s="231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150</v>
      </c>
      <c r="AU420" s="18" t="s">
        <v>81</v>
      </c>
    </row>
    <row r="421" s="13" customFormat="1">
      <c r="A421" s="13"/>
      <c r="B421" s="234"/>
      <c r="C421" s="235"/>
      <c r="D421" s="227" t="s">
        <v>153</v>
      </c>
      <c r="E421" s="236" t="s">
        <v>19</v>
      </c>
      <c r="F421" s="237" t="s">
        <v>293</v>
      </c>
      <c r="G421" s="235"/>
      <c r="H421" s="236" t="s">
        <v>19</v>
      </c>
      <c r="I421" s="238"/>
      <c r="J421" s="235"/>
      <c r="K421" s="235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153</v>
      </c>
      <c r="AU421" s="243" t="s">
        <v>81</v>
      </c>
      <c r="AV421" s="13" t="s">
        <v>79</v>
      </c>
      <c r="AW421" s="13" t="s">
        <v>33</v>
      </c>
      <c r="AX421" s="13" t="s">
        <v>72</v>
      </c>
      <c r="AY421" s="243" t="s">
        <v>140</v>
      </c>
    </row>
    <row r="422" s="13" customFormat="1">
      <c r="A422" s="13"/>
      <c r="B422" s="234"/>
      <c r="C422" s="235"/>
      <c r="D422" s="227" t="s">
        <v>153</v>
      </c>
      <c r="E422" s="236" t="s">
        <v>19</v>
      </c>
      <c r="F422" s="237" t="s">
        <v>592</v>
      </c>
      <c r="G422" s="235"/>
      <c r="H422" s="236" t="s">
        <v>19</v>
      </c>
      <c r="I422" s="238"/>
      <c r="J422" s="235"/>
      <c r="K422" s="235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153</v>
      </c>
      <c r="AU422" s="243" t="s">
        <v>81</v>
      </c>
      <c r="AV422" s="13" t="s">
        <v>79</v>
      </c>
      <c r="AW422" s="13" t="s">
        <v>33</v>
      </c>
      <c r="AX422" s="13" t="s">
        <v>72</v>
      </c>
      <c r="AY422" s="243" t="s">
        <v>140</v>
      </c>
    </row>
    <row r="423" s="14" customFormat="1">
      <c r="A423" s="14"/>
      <c r="B423" s="244"/>
      <c r="C423" s="245"/>
      <c r="D423" s="227" t="s">
        <v>153</v>
      </c>
      <c r="E423" s="246" t="s">
        <v>19</v>
      </c>
      <c r="F423" s="247" t="s">
        <v>79</v>
      </c>
      <c r="G423" s="245"/>
      <c r="H423" s="248">
        <v>1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153</v>
      </c>
      <c r="AU423" s="254" t="s">
        <v>81</v>
      </c>
      <c r="AV423" s="14" t="s">
        <v>81</v>
      </c>
      <c r="AW423" s="14" t="s">
        <v>33</v>
      </c>
      <c r="AX423" s="14" t="s">
        <v>72</v>
      </c>
      <c r="AY423" s="254" t="s">
        <v>140</v>
      </c>
    </row>
    <row r="424" s="13" customFormat="1">
      <c r="A424" s="13"/>
      <c r="B424" s="234"/>
      <c r="C424" s="235"/>
      <c r="D424" s="227" t="s">
        <v>153</v>
      </c>
      <c r="E424" s="236" t="s">
        <v>19</v>
      </c>
      <c r="F424" s="237" t="s">
        <v>593</v>
      </c>
      <c r="G424" s="235"/>
      <c r="H424" s="236" t="s">
        <v>19</v>
      </c>
      <c r="I424" s="238"/>
      <c r="J424" s="235"/>
      <c r="K424" s="235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153</v>
      </c>
      <c r="AU424" s="243" t="s">
        <v>81</v>
      </c>
      <c r="AV424" s="13" t="s">
        <v>79</v>
      </c>
      <c r="AW424" s="13" t="s">
        <v>33</v>
      </c>
      <c r="AX424" s="13" t="s">
        <v>72</v>
      </c>
      <c r="AY424" s="243" t="s">
        <v>140</v>
      </c>
    </row>
    <row r="425" s="14" customFormat="1">
      <c r="A425" s="14"/>
      <c r="B425" s="244"/>
      <c r="C425" s="245"/>
      <c r="D425" s="227" t="s">
        <v>153</v>
      </c>
      <c r="E425" s="246" t="s">
        <v>19</v>
      </c>
      <c r="F425" s="247" t="s">
        <v>156</v>
      </c>
      <c r="G425" s="245"/>
      <c r="H425" s="248">
        <v>4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153</v>
      </c>
      <c r="AU425" s="254" t="s">
        <v>81</v>
      </c>
      <c r="AV425" s="14" t="s">
        <v>81</v>
      </c>
      <c r="AW425" s="14" t="s">
        <v>33</v>
      </c>
      <c r="AX425" s="14" t="s">
        <v>72</v>
      </c>
      <c r="AY425" s="254" t="s">
        <v>140</v>
      </c>
    </row>
    <row r="426" s="15" customFormat="1">
      <c r="A426" s="15"/>
      <c r="B426" s="255"/>
      <c r="C426" s="256"/>
      <c r="D426" s="227" t="s">
        <v>153</v>
      </c>
      <c r="E426" s="257" t="s">
        <v>19</v>
      </c>
      <c r="F426" s="258" t="s">
        <v>155</v>
      </c>
      <c r="G426" s="256"/>
      <c r="H426" s="259">
        <v>5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5" t="s">
        <v>153</v>
      </c>
      <c r="AU426" s="265" t="s">
        <v>81</v>
      </c>
      <c r="AV426" s="15" t="s">
        <v>156</v>
      </c>
      <c r="AW426" s="15" t="s">
        <v>33</v>
      </c>
      <c r="AX426" s="15" t="s">
        <v>79</v>
      </c>
      <c r="AY426" s="265" t="s">
        <v>140</v>
      </c>
    </row>
    <row r="427" s="2" customFormat="1" ht="16.5" customHeight="1">
      <c r="A427" s="39"/>
      <c r="B427" s="40"/>
      <c r="C427" s="214" t="s">
        <v>594</v>
      </c>
      <c r="D427" s="214" t="s">
        <v>143</v>
      </c>
      <c r="E427" s="215" t="s">
        <v>595</v>
      </c>
      <c r="F427" s="216" t="s">
        <v>596</v>
      </c>
      <c r="G427" s="217" t="s">
        <v>597</v>
      </c>
      <c r="H427" s="280"/>
      <c r="I427" s="219"/>
      <c r="J427" s="220">
        <f>ROUND(I427*H427,2)</f>
        <v>0</v>
      </c>
      <c r="K427" s="216" t="s">
        <v>147</v>
      </c>
      <c r="L427" s="45"/>
      <c r="M427" s="221" t="s">
        <v>19</v>
      </c>
      <c r="N427" s="222" t="s">
        <v>43</v>
      </c>
      <c r="O427" s="85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5" t="s">
        <v>347</v>
      </c>
      <c r="AT427" s="225" t="s">
        <v>143</v>
      </c>
      <c r="AU427" s="225" t="s">
        <v>81</v>
      </c>
      <c r="AY427" s="18" t="s">
        <v>140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8" t="s">
        <v>79</v>
      </c>
      <c r="BK427" s="226">
        <f>ROUND(I427*H427,2)</f>
        <v>0</v>
      </c>
      <c r="BL427" s="18" t="s">
        <v>347</v>
      </c>
      <c r="BM427" s="225" t="s">
        <v>598</v>
      </c>
    </row>
    <row r="428" s="2" customFormat="1">
      <c r="A428" s="39"/>
      <c r="B428" s="40"/>
      <c r="C428" s="41"/>
      <c r="D428" s="227" t="s">
        <v>150</v>
      </c>
      <c r="E428" s="41"/>
      <c r="F428" s="228" t="s">
        <v>599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150</v>
      </c>
      <c r="AU428" s="18" t="s">
        <v>81</v>
      </c>
    </row>
    <row r="429" s="2" customFormat="1">
      <c r="A429" s="39"/>
      <c r="B429" s="40"/>
      <c r="C429" s="41"/>
      <c r="D429" s="232" t="s">
        <v>151</v>
      </c>
      <c r="E429" s="41"/>
      <c r="F429" s="233" t="s">
        <v>600</v>
      </c>
      <c r="G429" s="41"/>
      <c r="H429" s="41"/>
      <c r="I429" s="229"/>
      <c r="J429" s="41"/>
      <c r="K429" s="41"/>
      <c r="L429" s="45"/>
      <c r="M429" s="230"/>
      <c r="N429" s="231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151</v>
      </c>
      <c r="AU429" s="18" t="s">
        <v>81</v>
      </c>
    </row>
    <row r="430" s="12" customFormat="1" ht="22.8" customHeight="1">
      <c r="A430" s="12"/>
      <c r="B430" s="198"/>
      <c r="C430" s="199"/>
      <c r="D430" s="200" t="s">
        <v>71</v>
      </c>
      <c r="E430" s="212" t="s">
        <v>601</v>
      </c>
      <c r="F430" s="212" t="s">
        <v>602</v>
      </c>
      <c r="G430" s="199"/>
      <c r="H430" s="199"/>
      <c r="I430" s="202"/>
      <c r="J430" s="213">
        <f>BK430</f>
        <v>0</v>
      </c>
      <c r="K430" s="199"/>
      <c r="L430" s="204"/>
      <c r="M430" s="205"/>
      <c r="N430" s="206"/>
      <c r="O430" s="206"/>
      <c r="P430" s="207">
        <f>SUM(P431:P444)</f>
        <v>0</v>
      </c>
      <c r="Q430" s="206"/>
      <c r="R430" s="207">
        <f>SUM(R431:R444)</f>
        <v>0</v>
      </c>
      <c r="S430" s="206"/>
      <c r="T430" s="208">
        <f>SUM(T431:T444)</f>
        <v>0.14191999999999999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9" t="s">
        <v>81</v>
      </c>
      <c r="AT430" s="210" t="s">
        <v>71</v>
      </c>
      <c r="AU430" s="210" t="s">
        <v>79</v>
      </c>
      <c r="AY430" s="209" t="s">
        <v>140</v>
      </c>
      <c r="BK430" s="211">
        <f>SUM(BK431:BK444)</f>
        <v>0</v>
      </c>
    </row>
    <row r="431" s="2" customFormat="1" ht="16.5" customHeight="1">
      <c r="A431" s="39"/>
      <c r="B431" s="40"/>
      <c r="C431" s="214" t="s">
        <v>603</v>
      </c>
      <c r="D431" s="214" t="s">
        <v>143</v>
      </c>
      <c r="E431" s="215" t="s">
        <v>604</v>
      </c>
      <c r="F431" s="216" t="s">
        <v>605</v>
      </c>
      <c r="G431" s="217" t="s">
        <v>306</v>
      </c>
      <c r="H431" s="218">
        <v>28</v>
      </c>
      <c r="I431" s="219"/>
      <c r="J431" s="220">
        <f>ROUND(I431*H431,2)</f>
        <v>0</v>
      </c>
      <c r="K431" s="216" t="s">
        <v>147</v>
      </c>
      <c r="L431" s="45"/>
      <c r="M431" s="221" t="s">
        <v>19</v>
      </c>
      <c r="N431" s="222" t="s">
        <v>43</v>
      </c>
      <c r="O431" s="85"/>
      <c r="P431" s="223">
        <f>O431*H431</f>
        <v>0</v>
      </c>
      <c r="Q431" s="223">
        <v>0</v>
      </c>
      <c r="R431" s="223">
        <f>Q431*H431</f>
        <v>0</v>
      </c>
      <c r="S431" s="223">
        <v>0.0049699999999999996</v>
      </c>
      <c r="T431" s="224">
        <f>S431*H431</f>
        <v>0.13915999999999998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5" t="s">
        <v>347</v>
      </c>
      <c r="AT431" s="225" t="s">
        <v>143</v>
      </c>
      <c r="AU431" s="225" t="s">
        <v>81</v>
      </c>
      <c r="AY431" s="18" t="s">
        <v>140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8" t="s">
        <v>79</v>
      </c>
      <c r="BK431" s="226">
        <f>ROUND(I431*H431,2)</f>
        <v>0</v>
      </c>
      <c r="BL431" s="18" t="s">
        <v>347</v>
      </c>
      <c r="BM431" s="225" t="s">
        <v>606</v>
      </c>
    </row>
    <row r="432" s="2" customFormat="1">
      <c r="A432" s="39"/>
      <c r="B432" s="40"/>
      <c r="C432" s="41"/>
      <c r="D432" s="227" t="s">
        <v>150</v>
      </c>
      <c r="E432" s="41"/>
      <c r="F432" s="228" t="s">
        <v>607</v>
      </c>
      <c r="G432" s="41"/>
      <c r="H432" s="41"/>
      <c r="I432" s="229"/>
      <c r="J432" s="41"/>
      <c r="K432" s="41"/>
      <c r="L432" s="45"/>
      <c r="M432" s="230"/>
      <c r="N432" s="231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150</v>
      </c>
      <c r="AU432" s="18" t="s">
        <v>81</v>
      </c>
    </row>
    <row r="433" s="2" customFormat="1">
      <c r="A433" s="39"/>
      <c r="B433" s="40"/>
      <c r="C433" s="41"/>
      <c r="D433" s="232" t="s">
        <v>151</v>
      </c>
      <c r="E433" s="41"/>
      <c r="F433" s="233" t="s">
        <v>608</v>
      </c>
      <c r="G433" s="41"/>
      <c r="H433" s="41"/>
      <c r="I433" s="229"/>
      <c r="J433" s="41"/>
      <c r="K433" s="41"/>
      <c r="L433" s="45"/>
      <c r="M433" s="230"/>
      <c r="N433" s="231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151</v>
      </c>
      <c r="AU433" s="18" t="s">
        <v>81</v>
      </c>
    </row>
    <row r="434" s="13" customFormat="1">
      <c r="A434" s="13"/>
      <c r="B434" s="234"/>
      <c r="C434" s="235"/>
      <c r="D434" s="227" t="s">
        <v>153</v>
      </c>
      <c r="E434" s="236" t="s">
        <v>19</v>
      </c>
      <c r="F434" s="237" t="s">
        <v>293</v>
      </c>
      <c r="G434" s="235"/>
      <c r="H434" s="236" t="s">
        <v>19</v>
      </c>
      <c r="I434" s="238"/>
      <c r="J434" s="235"/>
      <c r="K434" s="235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153</v>
      </c>
      <c r="AU434" s="243" t="s">
        <v>81</v>
      </c>
      <c r="AV434" s="13" t="s">
        <v>79</v>
      </c>
      <c r="AW434" s="13" t="s">
        <v>33</v>
      </c>
      <c r="AX434" s="13" t="s">
        <v>72</v>
      </c>
      <c r="AY434" s="243" t="s">
        <v>140</v>
      </c>
    </row>
    <row r="435" s="14" customFormat="1">
      <c r="A435" s="14"/>
      <c r="B435" s="244"/>
      <c r="C435" s="245"/>
      <c r="D435" s="227" t="s">
        <v>153</v>
      </c>
      <c r="E435" s="246" t="s">
        <v>19</v>
      </c>
      <c r="F435" s="247" t="s">
        <v>441</v>
      </c>
      <c r="G435" s="245"/>
      <c r="H435" s="248">
        <v>28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153</v>
      </c>
      <c r="AU435" s="254" t="s">
        <v>81</v>
      </c>
      <c r="AV435" s="14" t="s">
        <v>81</v>
      </c>
      <c r="AW435" s="14" t="s">
        <v>33</v>
      </c>
      <c r="AX435" s="14" t="s">
        <v>72</v>
      </c>
      <c r="AY435" s="254" t="s">
        <v>140</v>
      </c>
    </row>
    <row r="436" s="15" customFormat="1">
      <c r="A436" s="15"/>
      <c r="B436" s="255"/>
      <c r="C436" s="256"/>
      <c r="D436" s="227" t="s">
        <v>153</v>
      </c>
      <c r="E436" s="257" t="s">
        <v>19</v>
      </c>
      <c r="F436" s="258" t="s">
        <v>155</v>
      </c>
      <c r="G436" s="256"/>
      <c r="H436" s="259">
        <v>28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5" t="s">
        <v>153</v>
      </c>
      <c r="AU436" s="265" t="s">
        <v>81</v>
      </c>
      <c r="AV436" s="15" t="s">
        <v>156</v>
      </c>
      <c r="AW436" s="15" t="s">
        <v>33</v>
      </c>
      <c r="AX436" s="15" t="s">
        <v>79</v>
      </c>
      <c r="AY436" s="265" t="s">
        <v>140</v>
      </c>
    </row>
    <row r="437" s="2" customFormat="1" ht="16.5" customHeight="1">
      <c r="A437" s="39"/>
      <c r="B437" s="40"/>
      <c r="C437" s="214" t="s">
        <v>609</v>
      </c>
      <c r="D437" s="214" t="s">
        <v>143</v>
      </c>
      <c r="E437" s="215" t="s">
        <v>610</v>
      </c>
      <c r="F437" s="216" t="s">
        <v>611</v>
      </c>
      <c r="G437" s="217" t="s">
        <v>341</v>
      </c>
      <c r="H437" s="218">
        <v>4</v>
      </c>
      <c r="I437" s="219"/>
      <c r="J437" s="220">
        <f>ROUND(I437*H437,2)</f>
        <v>0</v>
      </c>
      <c r="K437" s="216" t="s">
        <v>147</v>
      </c>
      <c r="L437" s="45"/>
      <c r="M437" s="221" t="s">
        <v>19</v>
      </c>
      <c r="N437" s="222" t="s">
        <v>43</v>
      </c>
      <c r="O437" s="85"/>
      <c r="P437" s="223">
        <f>O437*H437</f>
        <v>0</v>
      </c>
      <c r="Q437" s="223">
        <v>0</v>
      </c>
      <c r="R437" s="223">
        <f>Q437*H437</f>
        <v>0</v>
      </c>
      <c r="S437" s="223">
        <v>0.00068999999999999997</v>
      </c>
      <c r="T437" s="224">
        <f>S437*H437</f>
        <v>0.0027599999999999999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5" t="s">
        <v>347</v>
      </c>
      <c r="AT437" s="225" t="s">
        <v>143</v>
      </c>
      <c r="AU437" s="225" t="s">
        <v>81</v>
      </c>
      <c r="AY437" s="18" t="s">
        <v>140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8" t="s">
        <v>79</v>
      </c>
      <c r="BK437" s="226">
        <f>ROUND(I437*H437,2)</f>
        <v>0</v>
      </c>
      <c r="BL437" s="18" t="s">
        <v>347</v>
      </c>
      <c r="BM437" s="225" t="s">
        <v>612</v>
      </c>
    </row>
    <row r="438" s="2" customFormat="1">
      <c r="A438" s="39"/>
      <c r="B438" s="40"/>
      <c r="C438" s="41"/>
      <c r="D438" s="227" t="s">
        <v>150</v>
      </c>
      <c r="E438" s="41"/>
      <c r="F438" s="228" t="s">
        <v>613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150</v>
      </c>
      <c r="AU438" s="18" t="s">
        <v>81</v>
      </c>
    </row>
    <row r="439" s="2" customFormat="1">
      <c r="A439" s="39"/>
      <c r="B439" s="40"/>
      <c r="C439" s="41"/>
      <c r="D439" s="232" t="s">
        <v>151</v>
      </c>
      <c r="E439" s="41"/>
      <c r="F439" s="233" t="s">
        <v>614</v>
      </c>
      <c r="G439" s="41"/>
      <c r="H439" s="41"/>
      <c r="I439" s="229"/>
      <c r="J439" s="41"/>
      <c r="K439" s="41"/>
      <c r="L439" s="45"/>
      <c r="M439" s="230"/>
      <c r="N439" s="231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151</v>
      </c>
      <c r="AU439" s="18" t="s">
        <v>81</v>
      </c>
    </row>
    <row r="440" s="2" customFormat="1" ht="16.5" customHeight="1">
      <c r="A440" s="39"/>
      <c r="B440" s="40"/>
      <c r="C440" s="214" t="s">
        <v>615</v>
      </c>
      <c r="D440" s="214" t="s">
        <v>143</v>
      </c>
      <c r="E440" s="215" t="s">
        <v>616</v>
      </c>
      <c r="F440" s="216" t="s">
        <v>617</v>
      </c>
      <c r="G440" s="217" t="s">
        <v>341</v>
      </c>
      <c r="H440" s="218">
        <v>2</v>
      </c>
      <c r="I440" s="219"/>
      <c r="J440" s="220">
        <f>ROUND(I440*H440,2)</f>
        <v>0</v>
      </c>
      <c r="K440" s="216" t="s">
        <v>19</v>
      </c>
      <c r="L440" s="45"/>
      <c r="M440" s="221" t="s">
        <v>19</v>
      </c>
      <c r="N440" s="222" t="s">
        <v>43</v>
      </c>
      <c r="O440" s="85"/>
      <c r="P440" s="223">
        <f>O440*H440</f>
        <v>0</v>
      </c>
      <c r="Q440" s="223">
        <v>0</v>
      </c>
      <c r="R440" s="223">
        <f>Q440*H440</f>
        <v>0</v>
      </c>
      <c r="S440" s="223">
        <v>0</v>
      </c>
      <c r="T440" s="22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5" t="s">
        <v>347</v>
      </c>
      <c r="AT440" s="225" t="s">
        <v>143</v>
      </c>
      <c r="AU440" s="225" t="s">
        <v>81</v>
      </c>
      <c r="AY440" s="18" t="s">
        <v>140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8" t="s">
        <v>79</v>
      </c>
      <c r="BK440" s="226">
        <f>ROUND(I440*H440,2)</f>
        <v>0</v>
      </c>
      <c r="BL440" s="18" t="s">
        <v>347</v>
      </c>
      <c r="BM440" s="225" t="s">
        <v>618</v>
      </c>
    </row>
    <row r="441" s="2" customFormat="1">
      <c r="A441" s="39"/>
      <c r="B441" s="40"/>
      <c r="C441" s="41"/>
      <c r="D441" s="227" t="s">
        <v>150</v>
      </c>
      <c r="E441" s="41"/>
      <c r="F441" s="228" t="s">
        <v>617</v>
      </c>
      <c r="G441" s="41"/>
      <c r="H441" s="41"/>
      <c r="I441" s="229"/>
      <c r="J441" s="41"/>
      <c r="K441" s="41"/>
      <c r="L441" s="45"/>
      <c r="M441" s="230"/>
      <c r="N441" s="231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150</v>
      </c>
      <c r="AU441" s="18" t="s">
        <v>81</v>
      </c>
    </row>
    <row r="442" s="2" customFormat="1" ht="16.5" customHeight="1">
      <c r="A442" s="39"/>
      <c r="B442" s="40"/>
      <c r="C442" s="214" t="s">
        <v>619</v>
      </c>
      <c r="D442" s="214" t="s">
        <v>143</v>
      </c>
      <c r="E442" s="215" t="s">
        <v>620</v>
      </c>
      <c r="F442" s="216" t="s">
        <v>621</v>
      </c>
      <c r="G442" s="217" t="s">
        <v>597</v>
      </c>
      <c r="H442" s="280"/>
      <c r="I442" s="219"/>
      <c r="J442" s="220">
        <f>ROUND(I442*H442,2)</f>
        <v>0</v>
      </c>
      <c r="K442" s="216" t="s">
        <v>147</v>
      </c>
      <c r="L442" s="45"/>
      <c r="M442" s="221" t="s">
        <v>19</v>
      </c>
      <c r="N442" s="222" t="s">
        <v>43</v>
      </c>
      <c r="O442" s="85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5" t="s">
        <v>347</v>
      </c>
      <c r="AT442" s="225" t="s">
        <v>143</v>
      </c>
      <c r="AU442" s="225" t="s">
        <v>81</v>
      </c>
      <c r="AY442" s="18" t="s">
        <v>140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8" t="s">
        <v>79</v>
      </c>
      <c r="BK442" s="226">
        <f>ROUND(I442*H442,2)</f>
        <v>0</v>
      </c>
      <c r="BL442" s="18" t="s">
        <v>347</v>
      </c>
      <c r="BM442" s="225" t="s">
        <v>622</v>
      </c>
    </row>
    <row r="443" s="2" customFormat="1">
      <c r="A443" s="39"/>
      <c r="B443" s="40"/>
      <c r="C443" s="41"/>
      <c r="D443" s="227" t="s">
        <v>150</v>
      </c>
      <c r="E443" s="41"/>
      <c r="F443" s="228" t="s">
        <v>623</v>
      </c>
      <c r="G443" s="41"/>
      <c r="H443" s="41"/>
      <c r="I443" s="229"/>
      <c r="J443" s="41"/>
      <c r="K443" s="41"/>
      <c r="L443" s="45"/>
      <c r="M443" s="230"/>
      <c r="N443" s="231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150</v>
      </c>
      <c r="AU443" s="18" t="s">
        <v>81</v>
      </c>
    </row>
    <row r="444" s="2" customFormat="1">
      <c r="A444" s="39"/>
      <c r="B444" s="40"/>
      <c r="C444" s="41"/>
      <c r="D444" s="232" t="s">
        <v>151</v>
      </c>
      <c r="E444" s="41"/>
      <c r="F444" s="233" t="s">
        <v>624</v>
      </c>
      <c r="G444" s="41"/>
      <c r="H444" s="41"/>
      <c r="I444" s="229"/>
      <c r="J444" s="41"/>
      <c r="K444" s="41"/>
      <c r="L444" s="45"/>
      <c r="M444" s="230"/>
      <c r="N444" s="231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151</v>
      </c>
      <c r="AU444" s="18" t="s">
        <v>81</v>
      </c>
    </row>
    <row r="445" s="12" customFormat="1" ht="22.8" customHeight="1">
      <c r="A445" s="12"/>
      <c r="B445" s="198"/>
      <c r="C445" s="199"/>
      <c r="D445" s="200" t="s">
        <v>71</v>
      </c>
      <c r="E445" s="212" t="s">
        <v>625</v>
      </c>
      <c r="F445" s="212" t="s">
        <v>626</v>
      </c>
      <c r="G445" s="199"/>
      <c r="H445" s="199"/>
      <c r="I445" s="202"/>
      <c r="J445" s="213">
        <f>BK445</f>
        <v>0</v>
      </c>
      <c r="K445" s="199"/>
      <c r="L445" s="204"/>
      <c r="M445" s="205"/>
      <c r="N445" s="206"/>
      <c r="O445" s="206"/>
      <c r="P445" s="207">
        <f>SUM(P446:P472)</f>
        <v>0</v>
      </c>
      <c r="Q445" s="206"/>
      <c r="R445" s="207">
        <f>SUM(R446:R472)</f>
        <v>0</v>
      </c>
      <c r="S445" s="206"/>
      <c r="T445" s="208">
        <f>SUM(T446:T472)</f>
        <v>0.15817000000000001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09" t="s">
        <v>81</v>
      </c>
      <c r="AT445" s="210" t="s">
        <v>71</v>
      </c>
      <c r="AU445" s="210" t="s">
        <v>79</v>
      </c>
      <c r="AY445" s="209" t="s">
        <v>140</v>
      </c>
      <c r="BK445" s="211">
        <f>SUM(BK446:BK472)</f>
        <v>0</v>
      </c>
    </row>
    <row r="446" s="2" customFormat="1" ht="16.5" customHeight="1">
      <c r="A446" s="39"/>
      <c r="B446" s="40"/>
      <c r="C446" s="214" t="s">
        <v>627</v>
      </c>
      <c r="D446" s="214" t="s">
        <v>143</v>
      </c>
      <c r="E446" s="215" t="s">
        <v>628</v>
      </c>
      <c r="F446" s="216" t="s">
        <v>629</v>
      </c>
      <c r="G446" s="217" t="s">
        <v>630</v>
      </c>
      <c r="H446" s="218">
        <v>4</v>
      </c>
      <c r="I446" s="219"/>
      <c r="J446" s="220">
        <f>ROUND(I446*H446,2)</f>
        <v>0</v>
      </c>
      <c r="K446" s="216" t="s">
        <v>147</v>
      </c>
      <c r="L446" s="45"/>
      <c r="M446" s="221" t="s">
        <v>19</v>
      </c>
      <c r="N446" s="222" t="s">
        <v>43</v>
      </c>
      <c r="O446" s="85"/>
      <c r="P446" s="223">
        <f>O446*H446</f>
        <v>0</v>
      </c>
      <c r="Q446" s="223">
        <v>0</v>
      </c>
      <c r="R446" s="223">
        <f>Q446*H446</f>
        <v>0</v>
      </c>
      <c r="S446" s="223">
        <v>0.01933</v>
      </c>
      <c r="T446" s="224">
        <f>S446*H446</f>
        <v>0.07732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5" t="s">
        <v>347</v>
      </c>
      <c r="AT446" s="225" t="s">
        <v>143</v>
      </c>
      <c r="AU446" s="225" t="s">
        <v>81</v>
      </c>
      <c r="AY446" s="18" t="s">
        <v>140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8" t="s">
        <v>79</v>
      </c>
      <c r="BK446" s="226">
        <f>ROUND(I446*H446,2)</f>
        <v>0</v>
      </c>
      <c r="BL446" s="18" t="s">
        <v>347</v>
      </c>
      <c r="BM446" s="225" t="s">
        <v>631</v>
      </c>
    </row>
    <row r="447" s="2" customFormat="1">
      <c r="A447" s="39"/>
      <c r="B447" s="40"/>
      <c r="C447" s="41"/>
      <c r="D447" s="227" t="s">
        <v>150</v>
      </c>
      <c r="E447" s="41"/>
      <c r="F447" s="228" t="s">
        <v>632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150</v>
      </c>
      <c r="AU447" s="18" t="s">
        <v>81</v>
      </c>
    </row>
    <row r="448" s="2" customFormat="1">
      <c r="A448" s="39"/>
      <c r="B448" s="40"/>
      <c r="C448" s="41"/>
      <c r="D448" s="232" t="s">
        <v>151</v>
      </c>
      <c r="E448" s="41"/>
      <c r="F448" s="233" t="s">
        <v>633</v>
      </c>
      <c r="G448" s="41"/>
      <c r="H448" s="41"/>
      <c r="I448" s="229"/>
      <c r="J448" s="41"/>
      <c r="K448" s="41"/>
      <c r="L448" s="45"/>
      <c r="M448" s="230"/>
      <c r="N448" s="231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151</v>
      </c>
      <c r="AU448" s="18" t="s">
        <v>81</v>
      </c>
    </row>
    <row r="449" s="13" customFormat="1">
      <c r="A449" s="13"/>
      <c r="B449" s="234"/>
      <c r="C449" s="235"/>
      <c r="D449" s="227" t="s">
        <v>153</v>
      </c>
      <c r="E449" s="236" t="s">
        <v>19</v>
      </c>
      <c r="F449" s="237" t="s">
        <v>293</v>
      </c>
      <c r="G449" s="235"/>
      <c r="H449" s="236" t="s">
        <v>19</v>
      </c>
      <c r="I449" s="238"/>
      <c r="J449" s="235"/>
      <c r="K449" s="235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153</v>
      </c>
      <c r="AU449" s="243" t="s">
        <v>81</v>
      </c>
      <c r="AV449" s="13" t="s">
        <v>79</v>
      </c>
      <c r="AW449" s="13" t="s">
        <v>33</v>
      </c>
      <c r="AX449" s="13" t="s">
        <v>72</v>
      </c>
      <c r="AY449" s="243" t="s">
        <v>140</v>
      </c>
    </row>
    <row r="450" s="14" customFormat="1">
      <c r="A450" s="14"/>
      <c r="B450" s="244"/>
      <c r="C450" s="245"/>
      <c r="D450" s="227" t="s">
        <v>153</v>
      </c>
      <c r="E450" s="246" t="s">
        <v>19</v>
      </c>
      <c r="F450" s="247" t="s">
        <v>156</v>
      </c>
      <c r="G450" s="245"/>
      <c r="H450" s="248">
        <v>4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153</v>
      </c>
      <c r="AU450" s="254" t="s">
        <v>81</v>
      </c>
      <c r="AV450" s="14" t="s">
        <v>81</v>
      </c>
      <c r="AW450" s="14" t="s">
        <v>33</v>
      </c>
      <c r="AX450" s="14" t="s">
        <v>72</v>
      </c>
      <c r="AY450" s="254" t="s">
        <v>140</v>
      </c>
    </row>
    <row r="451" s="15" customFormat="1">
      <c r="A451" s="15"/>
      <c r="B451" s="255"/>
      <c r="C451" s="256"/>
      <c r="D451" s="227" t="s">
        <v>153</v>
      </c>
      <c r="E451" s="257" t="s">
        <v>19</v>
      </c>
      <c r="F451" s="258" t="s">
        <v>155</v>
      </c>
      <c r="G451" s="256"/>
      <c r="H451" s="259">
        <v>4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5" t="s">
        <v>153</v>
      </c>
      <c r="AU451" s="265" t="s">
        <v>81</v>
      </c>
      <c r="AV451" s="15" t="s">
        <v>156</v>
      </c>
      <c r="AW451" s="15" t="s">
        <v>33</v>
      </c>
      <c r="AX451" s="15" t="s">
        <v>79</v>
      </c>
      <c r="AY451" s="265" t="s">
        <v>140</v>
      </c>
    </row>
    <row r="452" s="2" customFormat="1" ht="16.5" customHeight="1">
      <c r="A452" s="39"/>
      <c r="B452" s="40"/>
      <c r="C452" s="214" t="s">
        <v>634</v>
      </c>
      <c r="D452" s="214" t="s">
        <v>143</v>
      </c>
      <c r="E452" s="215" t="s">
        <v>635</v>
      </c>
      <c r="F452" s="216" t="s">
        <v>636</v>
      </c>
      <c r="G452" s="217" t="s">
        <v>630</v>
      </c>
      <c r="H452" s="218">
        <v>2</v>
      </c>
      <c r="I452" s="219"/>
      <c r="J452" s="220">
        <f>ROUND(I452*H452,2)</f>
        <v>0</v>
      </c>
      <c r="K452" s="216" t="s">
        <v>147</v>
      </c>
      <c r="L452" s="45"/>
      <c r="M452" s="221" t="s">
        <v>19</v>
      </c>
      <c r="N452" s="222" t="s">
        <v>43</v>
      </c>
      <c r="O452" s="85"/>
      <c r="P452" s="223">
        <f>O452*H452</f>
        <v>0</v>
      </c>
      <c r="Q452" s="223">
        <v>0</v>
      </c>
      <c r="R452" s="223">
        <f>Q452*H452</f>
        <v>0</v>
      </c>
      <c r="S452" s="223">
        <v>0.019460000000000002</v>
      </c>
      <c r="T452" s="224">
        <f>S452*H452</f>
        <v>0.038920000000000003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5" t="s">
        <v>347</v>
      </c>
      <c r="AT452" s="225" t="s">
        <v>143</v>
      </c>
      <c r="AU452" s="225" t="s">
        <v>81</v>
      </c>
      <c r="AY452" s="18" t="s">
        <v>140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8" t="s">
        <v>79</v>
      </c>
      <c r="BK452" s="226">
        <f>ROUND(I452*H452,2)</f>
        <v>0</v>
      </c>
      <c r="BL452" s="18" t="s">
        <v>347</v>
      </c>
      <c r="BM452" s="225" t="s">
        <v>637</v>
      </c>
    </row>
    <row r="453" s="2" customFormat="1">
      <c r="A453" s="39"/>
      <c r="B453" s="40"/>
      <c r="C453" s="41"/>
      <c r="D453" s="227" t="s">
        <v>150</v>
      </c>
      <c r="E453" s="41"/>
      <c r="F453" s="228" t="s">
        <v>638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150</v>
      </c>
      <c r="AU453" s="18" t="s">
        <v>81</v>
      </c>
    </row>
    <row r="454" s="2" customFormat="1">
      <c r="A454" s="39"/>
      <c r="B454" s="40"/>
      <c r="C454" s="41"/>
      <c r="D454" s="232" t="s">
        <v>151</v>
      </c>
      <c r="E454" s="41"/>
      <c r="F454" s="233" t="s">
        <v>639</v>
      </c>
      <c r="G454" s="41"/>
      <c r="H454" s="41"/>
      <c r="I454" s="229"/>
      <c r="J454" s="41"/>
      <c r="K454" s="41"/>
      <c r="L454" s="45"/>
      <c r="M454" s="230"/>
      <c r="N454" s="231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151</v>
      </c>
      <c r="AU454" s="18" t="s">
        <v>81</v>
      </c>
    </row>
    <row r="455" s="13" customFormat="1">
      <c r="A455" s="13"/>
      <c r="B455" s="234"/>
      <c r="C455" s="235"/>
      <c r="D455" s="227" t="s">
        <v>153</v>
      </c>
      <c r="E455" s="236" t="s">
        <v>19</v>
      </c>
      <c r="F455" s="237" t="s">
        <v>293</v>
      </c>
      <c r="G455" s="235"/>
      <c r="H455" s="236" t="s">
        <v>19</v>
      </c>
      <c r="I455" s="238"/>
      <c r="J455" s="235"/>
      <c r="K455" s="235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153</v>
      </c>
      <c r="AU455" s="243" t="s">
        <v>81</v>
      </c>
      <c r="AV455" s="13" t="s">
        <v>79</v>
      </c>
      <c r="AW455" s="13" t="s">
        <v>33</v>
      </c>
      <c r="AX455" s="13" t="s">
        <v>72</v>
      </c>
      <c r="AY455" s="243" t="s">
        <v>140</v>
      </c>
    </row>
    <row r="456" s="14" customFormat="1">
      <c r="A456" s="14"/>
      <c r="B456" s="244"/>
      <c r="C456" s="245"/>
      <c r="D456" s="227" t="s">
        <v>153</v>
      </c>
      <c r="E456" s="246" t="s">
        <v>19</v>
      </c>
      <c r="F456" s="247" t="s">
        <v>81</v>
      </c>
      <c r="G456" s="245"/>
      <c r="H456" s="248">
        <v>2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153</v>
      </c>
      <c r="AU456" s="254" t="s">
        <v>81</v>
      </c>
      <c r="AV456" s="14" t="s">
        <v>81</v>
      </c>
      <c r="AW456" s="14" t="s">
        <v>33</v>
      </c>
      <c r="AX456" s="14" t="s">
        <v>72</v>
      </c>
      <c r="AY456" s="254" t="s">
        <v>140</v>
      </c>
    </row>
    <row r="457" s="15" customFormat="1">
      <c r="A457" s="15"/>
      <c r="B457" s="255"/>
      <c r="C457" s="256"/>
      <c r="D457" s="227" t="s">
        <v>153</v>
      </c>
      <c r="E457" s="257" t="s">
        <v>19</v>
      </c>
      <c r="F457" s="258" t="s">
        <v>155</v>
      </c>
      <c r="G457" s="256"/>
      <c r="H457" s="259">
        <v>2</v>
      </c>
      <c r="I457" s="260"/>
      <c r="J457" s="256"/>
      <c r="K457" s="256"/>
      <c r="L457" s="261"/>
      <c r="M457" s="262"/>
      <c r="N457" s="263"/>
      <c r="O457" s="263"/>
      <c r="P457" s="263"/>
      <c r="Q457" s="263"/>
      <c r="R457" s="263"/>
      <c r="S457" s="263"/>
      <c r="T457" s="264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5" t="s">
        <v>153</v>
      </c>
      <c r="AU457" s="265" t="s">
        <v>81</v>
      </c>
      <c r="AV457" s="15" t="s">
        <v>156</v>
      </c>
      <c r="AW457" s="15" t="s">
        <v>33</v>
      </c>
      <c r="AX457" s="15" t="s">
        <v>79</v>
      </c>
      <c r="AY457" s="265" t="s">
        <v>140</v>
      </c>
    </row>
    <row r="458" s="2" customFormat="1" ht="16.5" customHeight="1">
      <c r="A458" s="39"/>
      <c r="B458" s="40"/>
      <c r="C458" s="214" t="s">
        <v>640</v>
      </c>
      <c r="D458" s="214" t="s">
        <v>143</v>
      </c>
      <c r="E458" s="215" t="s">
        <v>641</v>
      </c>
      <c r="F458" s="216" t="s">
        <v>642</v>
      </c>
      <c r="G458" s="217" t="s">
        <v>630</v>
      </c>
      <c r="H458" s="218">
        <v>1</v>
      </c>
      <c r="I458" s="219"/>
      <c r="J458" s="220">
        <f>ROUND(I458*H458,2)</f>
        <v>0</v>
      </c>
      <c r="K458" s="216" t="s">
        <v>147</v>
      </c>
      <c r="L458" s="45"/>
      <c r="M458" s="221" t="s">
        <v>19</v>
      </c>
      <c r="N458" s="222" t="s">
        <v>43</v>
      </c>
      <c r="O458" s="85"/>
      <c r="P458" s="223">
        <f>O458*H458</f>
        <v>0</v>
      </c>
      <c r="Q458" s="223">
        <v>0</v>
      </c>
      <c r="R458" s="223">
        <f>Q458*H458</f>
        <v>0</v>
      </c>
      <c r="S458" s="223">
        <v>0.034700000000000002</v>
      </c>
      <c r="T458" s="224">
        <f>S458*H458</f>
        <v>0.034700000000000002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5" t="s">
        <v>347</v>
      </c>
      <c r="AT458" s="225" t="s">
        <v>143</v>
      </c>
      <c r="AU458" s="225" t="s">
        <v>81</v>
      </c>
      <c r="AY458" s="18" t="s">
        <v>140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8" t="s">
        <v>79</v>
      </c>
      <c r="BK458" s="226">
        <f>ROUND(I458*H458,2)</f>
        <v>0</v>
      </c>
      <c r="BL458" s="18" t="s">
        <v>347</v>
      </c>
      <c r="BM458" s="225" t="s">
        <v>643</v>
      </c>
    </row>
    <row r="459" s="2" customFormat="1">
      <c r="A459" s="39"/>
      <c r="B459" s="40"/>
      <c r="C459" s="41"/>
      <c r="D459" s="227" t="s">
        <v>150</v>
      </c>
      <c r="E459" s="41"/>
      <c r="F459" s="228" t="s">
        <v>644</v>
      </c>
      <c r="G459" s="41"/>
      <c r="H459" s="41"/>
      <c r="I459" s="229"/>
      <c r="J459" s="41"/>
      <c r="K459" s="41"/>
      <c r="L459" s="45"/>
      <c r="M459" s="230"/>
      <c r="N459" s="231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150</v>
      </c>
      <c r="AU459" s="18" t="s">
        <v>81</v>
      </c>
    </row>
    <row r="460" s="2" customFormat="1">
      <c r="A460" s="39"/>
      <c r="B460" s="40"/>
      <c r="C460" s="41"/>
      <c r="D460" s="232" t="s">
        <v>151</v>
      </c>
      <c r="E460" s="41"/>
      <c r="F460" s="233" t="s">
        <v>645</v>
      </c>
      <c r="G460" s="41"/>
      <c r="H460" s="41"/>
      <c r="I460" s="229"/>
      <c r="J460" s="41"/>
      <c r="K460" s="41"/>
      <c r="L460" s="45"/>
      <c r="M460" s="230"/>
      <c r="N460" s="231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151</v>
      </c>
      <c r="AU460" s="18" t="s">
        <v>81</v>
      </c>
    </row>
    <row r="461" s="13" customFormat="1">
      <c r="A461" s="13"/>
      <c r="B461" s="234"/>
      <c r="C461" s="235"/>
      <c r="D461" s="227" t="s">
        <v>153</v>
      </c>
      <c r="E461" s="236" t="s">
        <v>19</v>
      </c>
      <c r="F461" s="237" t="s">
        <v>293</v>
      </c>
      <c r="G461" s="235"/>
      <c r="H461" s="236" t="s">
        <v>19</v>
      </c>
      <c r="I461" s="238"/>
      <c r="J461" s="235"/>
      <c r="K461" s="235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153</v>
      </c>
      <c r="AU461" s="243" t="s">
        <v>81</v>
      </c>
      <c r="AV461" s="13" t="s">
        <v>79</v>
      </c>
      <c r="AW461" s="13" t="s">
        <v>33</v>
      </c>
      <c r="AX461" s="13" t="s">
        <v>72</v>
      </c>
      <c r="AY461" s="243" t="s">
        <v>140</v>
      </c>
    </row>
    <row r="462" s="14" customFormat="1">
      <c r="A462" s="14"/>
      <c r="B462" s="244"/>
      <c r="C462" s="245"/>
      <c r="D462" s="227" t="s">
        <v>153</v>
      </c>
      <c r="E462" s="246" t="s">
        <v>19</v>
      </c>
      <c r="F462" s="247" t="s">
        <v>79</v>
      </c>
      <c r="G462" s="245"/>
      <c r="H462" s="248">
        <v>1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153</v>
      </c>
      <c r="AU462" s="254" t="s">
        <v>81</v>
      </c>
      <c r="AV462" s="14" t="s">
        <v>81</v>
      </c>
      <c r="AW462" s="14" t="s">
        <v>33</v>
      </c>
      <c r="AX462" s="14" t="s">
        <v>72</v>
      </c>
      <c r="AY462" s="254" t="s">
        <v>140</v>
      </c>
    </row>
    <row r="463" s="15" customFormat="1">
      <c r="A463" s="15"/>
      <c r="B463" s="255"/>
      <c r="C463" s="256"/>
      <c r="D463" s="227" t="s">
        <v>153</v>
      </c>
      <c r="E463" s="257" t="s">
        <v>19</v>
      </c>
      <c r="F463" s="258" t="s">
        <v>155</v>
      </c>
      <c r="G463" s="256"/>
      <c r="H463" s="259">
        <v>1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5" t="s">
        <v>153</v>
      </c>
      <c r="AU463" s="265" t="s">
        <v>81</v>
      </c>
      <c r="AV463" s="15" t="s">
        <v>156</v>
      </c>
      <c r="AW463" s="15" t="s">
        <v>33</v>
      </c>
      <c r="AX463" s="15" t="s">
        <v>79</v>
      </c>
      <c r="AY463" s="265" t="s">
        <v>140</v>
      </c>
    </row>
    <row r="464" s="2" customFormat="1" ht="16.5" customHeight="1">
      <c r="A464" s="39"/>
      <c r="B464" s="40"/>
      <c r="C464" s="214" t="s">
        <v>646</v>
      </c>
      <c r="D464" s="214" t="s">
        <v>143</v>
      </c>
      <c r="E464" s="215" t="s">
        <v>647</v>
      </c>
      <c r="F464" s="216" t="s">
        <v>648</v>
      </c>
      <c r="G464" s="217" t="s">
        <v>630</v>
      </c>
      <c r="H464" s="218">
        <v>3</v>
      </c>
      <c r="I464" s="219"/>
      <c r="J464" s="220">
        <f>ROUND(I464*H464,2)</f>
        <v>0</v>
      </c>
      <c r="K464" s="216" t="s">
        <v>147</v>
      </c>
      <c r="L464" s="45"/>
      <c r="M464" s="221" t="s">
        <v>19</v>
      </c>
      <c r="N464" s="222" t="s">
        <v>43</v>
      </c>
      <c r="O464" s="85"/>
      <c r="P464" s="223">
        <f>O464*H464</f>
        <v>0</v>
      </c>
      <c r="Q464" s="223">
        <v>0</v>
      </c>
      <c r="R464" s="223">
        <f>Q464*H464</f>
        <v>0</v>
      </c>
      <c r="S464" s="223">
        <v>0.00156</v>
      </c>
      <c r="T464" s="224">
        <f>S464*H464</f>
        <v>0.0046800000000000001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5" t="s">
        <v>347</v>
      </c>
      <c r="AT464" s="225" t="s">
        <v>143</v>
      </c>
      <c r="AU464" s="225" t="s">
        <v>81</v>
      </c>
      <c r="AY464" s="18" t="s">
        <v>140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8" t="s">
        <v>79</v>
      </c>
      <c r="BK464" s="226">
        <f>ROUND(I464*H464,2)</f>
        <v>0</v>
      </c>
      <c r="BL464" s="18" t="s">
        <v>347</v>
      </c>
      <c r="BM464" s="225" t="s">
        <v>649</v>
      </c>
    </row>
    <row r="465" s="2" customFormat="1">
      <c r="A465" s="39"/>
      <c r="B465" s="40"/>
      <c r="C465" s="41"/>
      <c r="D465" s="227" t="s">
        <v>150</v>
      </c>
      <c r="E465" s="41"/>
      <c r="F465" s="228" t="s">
        <v>650</v>
      </c>
      <c r="G465" s="41"/>
      <c r="H465" s="41"/>
      <c r="I465" s="229"/>
      <c r="J465" s="41"/>
      <c r="K465" s="41"/>
      <c r="L465" s="45"/>
      <c r="M465" s="230"/>
      <c r="N465" s="231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150</v>
      </c>
      <c r="AU465" s="18" t="s">
        <v>81</v>
      </c>
    </row>
    <row r="466" s="2" customFormat="1">
      <c r="A466" s="39"/>
      <c r="B466" s="40"/>
      <c r="C466" s="41"/>
      <c r="D466" s="232" t="s">
        <v>151</v>
      </c>
      <c r="E466" s="41"/>
      <c r="F466" s="233" t="s">
        <v>651</v>
      </c>
      <c r="G466" s="41"/>
      <c r="H466" s="41"/>
      <c r="I466" s="229"/>
      <c r="J466" s="41"/>
      <c r="K466" s="41"/>
      <c r="L466" s="45"/>
      <c r="M466" s="230"/>
      <c r="N466" s="231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151</v>
      </c>
      <c r="AU466" s="18" t="s">
        <v>81</v>
      </c>
    </row>
    <row r="467" s="2" customFormat="1" ht="16.5" customHeight="1">
      <c r="A467" s="39"/>
      <c r="B467" s="40"/>
      <c r="C467" s="214" t="s">
        <v>652</v>
      </c>
      <c r="D467" s="214" t="s">
        <v>143</v>
      </c>
      <c r="E467" s="215" t="s">
        <v>653</v>
      </c>
      <c r="F467" s="216" t="s">
        <v>654</v>
      </c>
      <c r="G467" s="217" t="s">
        <v>341</v>
      </c>
      <c r="H467" s="218">
        <v>3</v>
      </c>
      <c r="I467" s="219"/>
      <c r="J467" s="220">
        <f>ROUND(I467*H467,2)</f>
        <v>0</v>
      </c>
      <c r="K467" s="216" t="s">
        <v>147</v>
      </c>
      <c r="L467" s="45"/>
      <c r="M467" s="221" t="s">
        <v>19</v>
      </c>
      <c r="N467" s="222" t="s">
        <v>43</v>
      </c>
      <c r="O467" s="85"/>
      <c r="P467" s="223">
        <f>O467*H467</f>
        <v>0</v>
      </c>
      <c r="Q467" s="223">
        <v>0</v>
      </c>
      <c r="R467" s="223">
        <f>Q467*H467</f>
        <v>0</v>
      </c>
      <c r="S467" s="223">
        <v>0.00084999999999999995</v>
      </c>
      <c r="T467" s="224">
        <f>S467*H467</f>
        <v>0.0025499999999999997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5" t="s">
        <v>347</v>
      </c>
      <c r="AT467" s="225" t="s">
        <v>143</v>
      </c>
      <c r="AU467" s="225" t="s">
        <v>81</v>
      </c>
      <c r="AY467" s="18" t="s">
        <v>140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8" t="s">
        <v>79</v>
      </c>
      <c r="BK467" s="226">
        <f>ROUND(I467*H467,2)</f>
        <v>0</v>
      </c>
      <c r="BL467" s="18" t="s">
        <v>347</v>
      </c>
      <c r="BM467" s="225" t="s">
        <v>655</v>
      </c>
    </row>
    <row r="468" s="2" customFormat="1">
      <c r="A468" s="39"/>
      <c r="B468" s="40"/>
      <c r="C468" s="41"/>
      <c r="D468" s="227" t="s">
        <v>150</v>
      </c>
      <c r="E468" s="41"/>
      <c r="F468" s="228" t="s">
        <v>656</v>
      </c>
      <c r="G468" s="41"/>
      <c r="H468" s="41"/>
      <c r="I468" s="229"/>
      <c r="J468" s="41"/>
      <c r="K468" s="41"/>
      <c r="L468" s="45"/>
      <c r="M468" s="230"/>
      <c r="N468" s="231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150</v>
      </c>
      <c r="AU468" s="18" t="s">
        <v>81</v>
      </c>
    </row>
    <row r="469" s="2" customFormat="1">
      <c r="A469" s="39"/>
      <c r="B469" s="40"/>
      <c r="C469" s="41"/>
      <c r="D469" s="232" t="s">
        <v>151</v>
      </c>
      <c r="E469" s="41"/>
      <c r="F469" s="233" t="s">
        <v>657</v>
      </c>
      <c r="G469" s="41"/>
      <c r="H469" s="41"/>
      <c r="I469" s="229"/>
      <c r="J469" s="41"/>
      <c r="K469" s="41"/>
      <c r="L469" s="45"/>
      <c r="M469" s="230"/>
      <c r="N469" s="231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151</v>
      </c>
      <c r="AU469" s="18" t="s">
        <v>81</v>
      </c>
    </row>
    <row r="470" s="2" customFormat="1" ht="16.5" customHeight="1">
      <c r="A470" s="39"/>
      <c r="B470" s="40"/>
      <c r="C470" s="214" t="s">
        <v>658</v>
      </c>
      <c r="D470" s="214" t="s">
        <v>143</v>
      </c>
      <c r="E470" s="215" t="s">
        <v>659</v>
      </c>
      <c r="F470" s="216" t="s">
        <v>660</v>
      </c>
      <c r="G470" s="217" t="s">
        <v>597</v>
      </c>
      <c r="H470" s="280"/>
      <c r="I470" s="219"/>
      <c r="J470" s="220">
        <f>ROUND(I470*H470,2)</f>
        <v>0</v>
      </c>
      <c r="K470" s="216" t="s">
        <v>147</v>
      </c>
      <c r="L470" s="45"/>
      <c r="M470" s="221" t="s">
        <v>19</v>
      </c>
      <c r="N470" s="222" t="s">
        <v>43</v>
      </c>
      <c r="O470" s="85"/>
      <c r="P470" s="223">
        <f>O470*H470</f>
        <v>0</v>
      </c>
      <c r="Q470" s="223">
        <v>0</v>
      </c>
      <c r="R470" s="223">
        <f>Q470*H470</f>
        <v>0</v>
      </c>
      <c r="S470" s="223">
        <v>0</v>
      </c>
      <c r="T470" s="224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5" t="s">
        <v>347</v>
      </c>
      <c r="AT470" s="225" t="s">
        <v>143</v>
      </c>
      <c r="AU470" s="225" t="s">
        <v>81</v>
      </c>
      <c r="AY470" s="18" t="s">
        <v>140</v>
      </c>
      <c r="BE470" s="226">
        <f>IF(N470="základní",J470,0)</f>
        <v>0</v>
      </c>
      <c r="BF470" s="226">
        <f>IF(N470="snížená",J470,0)</f>
        <v>0</v>
      </c>
      <c r="BG470" s="226">
        <f>IF(N470="zákl. přenesená",J470,0)</f>
        <v>0</v>
      </c>
      <c r="BH470" s="226">
        <f>IF(N470="sníž. přenesená",J470,0)</f>
        <v>0</v>
      </c>
      <c r="BI470" s="226">
        <f>IF(N470="nulová",J470,0)</f>
        <v>0</v>
      </c>
      <c r="BJ470" s="18" t="s">
        <v>79</v>
      </c>
      <c r="BK470" s="226">
        <f>ROUND(I470*H470,2)</f>
        <v>0</v>
      </c>
      <c r="BL470" s="18" t="s">
        <v>347</v>
      </c>
      <c r="BM470" s="225" t="s">
        <v>661</v>
      </c>
    </row>
    <row r="471" s="2" customFormat="1">
      <c r="A471" s="39"/>
      <c r="B471" s="40"/>
      <c r="C471" s="41"/>
      <c r="D471" s="227" t="s">
        <v>150</v>
      </c>
      <c r="E471" s="41"/>
      <c r="F471" s="228" t="s">
        <v>662</v>
      </c>
      <c r="G471" s="41"/>
      <c r="H471" s="41"/>
      <c r="I471" s="229"/>
      <c r="J471" s="41"/>
      <c r="K471" s="41"/>
      <c r="L471" s="45"/>
      <c r="M471" s="230"/>
      <c r="N471" s="231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150</v>
      </c>
      <c r="AU471" s="18" t="s">
        <v>81</v>
      </c>
    </row>
    <row r="472" s="2" customFormat="1">
      <c r="A472" s="39"/>
      <c r="B472" s="40"/>
      <c r="C472" s="41"/>
      <c r="D472" s="232" t="s">
        <v>151</v>
      </c>
      <c r="E472" s="41"/>
      <c r="F472" s="233" t="s">
        <v>663</v>
      </c>
      <c r="G472" s="41"/>
      <c r="H472" s="41"/>
      <c r="I472" s="229"/>
      <c r="J472" s="41"/>
      <c r="K472" s="41"/>
      <c r="L472" s="45"/>
      <c r="M472" s="230"/>
      <c r="N472" s="231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151</v>
      </c>
      <c r="AU472" s="18" t="s">
        <v>81</v>
      </c>
    </row>
    <row r="473" s="12" customFormat="1" ht="22.8" customHeight="1">
      <c r="A473" s="12"/>
      <c r="B473" s="198"/>
      <c r="C473" s="199"/>
      <c r="D473" s="200" t="s">
        <v>71</v>
      </c>
      <c r="E473" s="212" t="s">
        <v>664</v>
      </c>
      <c r="F473" s="212" t="s">
        <v>665</v>
      </c>
      <c r="G473" s="199"/>
      <c r="H473" s="199"/>
      <c r="I473" s="202"/>
      <c r="J473" s="213">
        <f>BK473</f>
        <v>0</v>
      </c>
      <c r="K473" s="199"/>
      <c r="L473" s="204"/>
      <c r="M473" s="205"/>
      <c r="N473" s="206"/>
      <c r="O473" s="206"/>
      <c r="P473" s="207">
        <f>SUM(P474:P488)</f>
        <v>0</v>
      </c>
      <c r="Q473" s="206"/>
      <c r="R473" s="207">
        <f>SUM(R474:R488)</f>
        <v>0.0026199999999999999</v>
      </c>
      <c r="S473" s="206"/>
      <c r="T473" s="208">
        <f>SUM(T474:T488)</f>
        <v>0.244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09" t="s">
        <v>81</v>
      </c>
      <c r="AT473" s="210" t="s">
        <v>71</v>
      </c>
      <c r="AU473" s="210" t="s">
        <v>79</v>
      </c>
      <c r="AY473" s="209" t="s">
        <v>140</v>
      </c>
      <c r="BK473" s="211">
        <f>SUM(BK474:BK488)</f>
        <v>0</v>
      </c>
    </row>
    <row r="474" s="2" customFormat="1" ht="16.5" customHeight="1">
      <c r="A474" s="39"/>
      <c r="B474" s="40"/>
      <c r="C474" s="214" t="s">
        <v>666</v>
      </c>
      <c r="D474" s="214" t="s">
        <v>143</v>
      </c>
      <c r="E474" s="215" t="s">
        <v>667</v>
      </c>
      <c r="F474" s="216" t="s">
        <v>668</v>
      </c>
      <c r="G474" s="217" t="s">
        <v>306</v>
      </c>
      <c r="H474" s="218">
        <v>20</v>
      </c>
      <c r="I474" s="219"/>
      <c r="J474" s="220">
        <f>ROUND(I474*H474,2)</f>
        <v>0</v>
      </c>
      <c r="K474" s="216" t="s">
        <v>147</v>
      </c>
      <c r="L474" s="45"/>
      <c r="M474" s="221" t="s">
        <v>19</v>
      </c>
      <c r="N474" s="222" t="s">
        <v>43</v>
      </c>
      <c r="O474" s="85"/>
      <c r="P474" s="223">
        <f>O474*H474</f>
        <v>0</v>
      </c>
      <c r="Q474" s="223">
        <v>5.0000000000000002E-05</v>
      </c>
      <c r="R474" s="223">
        <f>Q474*H474</f>
        <v>0.001</v>
      </c>
      <c r="S474" s="223">
        <v>0.0047299999999999998</v>
      </c>
      <c r="T474" s="224">
        <f>S474*H474</f>
        <v>0.09459999999999999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5" t="s">
        <v>347</v>
      </c>
      <c r="AT474" s="225" t="s">
        <v>143</v>
      </c>
      <c r="AU474" s="225" t="s">
        <v>81</v>
      </c>
      <c r="AY474" s="18" t="s">
        <v>140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8" t="s">
        <v>79</v>
      </c>
      <c r="BK474" s="226">
        <f>ROUND(I474*H474,2)</f>
        <v>0</v>
      </c>
      <c r="BL474" s="18" t="s">
        <v>347</v>
      </c>
      <c r="BM474" s="225" t="s">
        <v>669</v>
      </c>
    </row>
    <row r="475" s="2" customFormat="1">
      <c r="A475" s="39"/>
      <c r="B475" s="40"/>
      <c r="C475" s="41"/>
      <c r="D475" s="227" t="s">
        <v>150</v>
      </c>
      <c r="E475" s="41"/>
      <c r="F475" s="228" t="s">
        <v>670</v>
      </c>
      <c r="G475" s="41"/>
      <c r="H475" s="41"/>
      <c r="I475" s="229"/>
      <c r="J475" s="41"/>
      <c r="K475" s="41"/>
      <c r="L475" s="45"/>
      <c r="M475" s="230"/>
      <c r="N475" s="231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150</v>
      </c>
      <c r="AU475" s="18" t="s">
        <v>81</v>
      </c>
    </row>
    <row r="476" s="2" customFormat="1">
      <c r="A476" s="39"/>
      <c r="B476" s="40"/>
      <c r="C476" s="41"/>
      <c r="D476" s="232" t="s">
        <v>151</v>
      </c>
      <c r="E476" s="41"/>
      <c r="F476" s="233" t="s">
        <v>671</v>
      </c>
      <c r="G476" s="41"/>
      <c r="H476" s="41"/>
      <c r="I476" s="229"/>
      <c r="J476" s="41"/>
      <c r="K476" s="41"/>
      <c r="L476" s="45"/>
      <c r="M476" s="230"/>
      <c r="N476" s="231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151</v>
      </c>
      <c r="AU476" s="18" t="s">
        <v>81</v>
      </c>
    </row>
    <row r="477" s="13" customFormat="1">
      <c r="A477" s="13"/>
      <c r="B477" s="234"/>
      <c r="C477" s="235"/>
      <c r="D477" s="227" t="s">
        <v>153</v>
      </c>
      <c r="E477" s="236" t="s">
        <v>19</v>
      </c>
      <c r="F477" s="237" t="s">
        <v>293</v>
      </c>
      <c r="G477" s="235"/>
      <c r="H477" s="236" t="s">
        <v>19</v>
      </c>
      <c r="I477" s="238"/>
      <c r="J477" s="235"/>
      <c r="K477" s="235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153</v>
      </c>
      <c r="AU477" s="243" t="s">
        <v>81</v>
      </c>
      <c r="AV477" s="13" t="s">
        <v>79</v>
      </c>
      <c r="AW477" s="13" t="s">
        <v>33</v>
      </c>
      <c r="AX477" s="13" t="s">
        <v>72</v>
      </c>
      <c r="AY477" s="243" t="s">
        <v>140</v>
      </c>
    </row>
    <row r="478" s="14" customFormat="1">
      <c r="A478" s="14"/>
      <c r="B478" s="244"/>
      <c r="C478" s="245"/>
      <c r="D478" s="227" t="s">
        <v>153</v>
      </c>
      <c r="E478" s="246" t="s">
        <v>19</v>
      </c>
      <c r="F478" s="247" t="s">
        <v>672</v>
      </c>
      <c r="G478" s="245"/>
      <c r="H478" s="248">
        <v>20</v>
      </c>
      <c r="I478" s="249"/>
      <c r="J478" s="245"/>
      <c r="K478" s="245"/>
      <c r="L478" s="250"/>
      <c r="M478" s="251"/>
      <c r="N478" s="252"/>
      <c r="O478" s="252"/>
      <c r="P478" s="252"/>
      <c r="Q478" s="252"/>
      <c r="R478" s="252"/>
      <c r="S478" s="252"/>
      <c r="T478" s="25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4" t="s">
        <v>153</v>
      </c>
      <c r="AU478" s="254" t="s">
        <v>81</v>
      </c>
      <c r="AV478" s="14" t="s">
        <v>81</v>
      </c>
      <c r="AW478" s="14" t="s">
        <v>33</v>
      </c>
      <c r="AX478" s="14" t="s">
        <v>72</v>
      </c>
      <c r="AY478" s="254" t="s">
        <v>140</v>
      </c>
    </row>
    <row r="479" s="15" customFormat="1">
      <c r="A479" s="15"/>
      <c r="B479" s="255"/>
      <c r="C479" s="256"/>
      <c r="D479" s="227" t="s">
        <v>153</v>
      </c>
      <c r="E479" s="257" t="s">
        <v>19</v>
      </c>
      <c r="F479" s="258" t="s">
        <v>155</v>
      </c>
      <c r="G479" s="256"/>
      <c r="H479" s="259">
        <v>20</v>
      </c>
      <c r="I479" s="260"/>
      <c r="J479" s="256"/>
      <c r="K479" s="256"/>
      <c r="L479" s="261"/>
      <c r="M479" s="262"/>
      <c r="N479" s="263"/>
      <c r="O479" s="263"/>
      <c r="P479" s="263"/>
      <c r="Q479" s="263"/>
      <c r="R479" s="263"/>
      <c r="S479" s="263"/>
      <c r="T479" s="264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5" t="s">
        <v>153</v>
      </c>
      <c r="AU479" s="265" t="s">
        <v>81</v>
      </c>
      <c r="AV479" s="15" t="s">
        <v>156</v>
      </c>
      <c r="AW479" s="15" t="s">
        <v>33</v>
      </c>
      <c r="AX479" s="15" t="s">
        <v>79</v>
      </c>
      <c r="AY479" s="265" t="s">
        <v>140</v>
      </c>
    </row>
    <row r="480" s="2" customFormat="1" ht="16.5" customHeight="1">
      <c r="A480" s="39"/>
      <c r="B480" s="40"/>
      <c r="C480" s="214" t="s">
        <v>673</v>
      </c>
      <c r="D480" s="214" t="s">
        <v>143</v>
      </c>
      <c r="E480" s="215" t="s">
        <v>674</v>
      </c>
      <c r="F480" s="216" t="s">
        <v>675</v>
      </c>
      <c r="G480" s="217" t="s">
        <v>341</v>
      </c>
      <c r="H480" s="218">
        <v>20</v>
      </c>
      <c r="I480" s="219"/>
      <c r="J480" s="220">
        <f>ROUND(I480*H480,2)</f>
        <v>0</v>
      </c>
      <c r="K480" s="216" t="s">
        <v>147</v>
      </c>
      <c r="L480" s="45"/>
      <c r="M480" s="221" t="s">
        <v>19</v>
      </c>
      <c r="N480" s="222" t="s">
        <v>43</v>
      </c>
      <c r="O480" s="85"/>
      <c r="P480" s="223">
        <f>O480*H480</f>
        <v>0</v>
      </c>
      <c r="Q480" s="223">
        <v>3.0000000000000001E-05</v>
      </c>
      <c r="R480" s="223">
        <f>Q480*H480</f>
        <v>0.00060000000000000006</v>
      </c>
      <c r="S480" s="223">
        <v>0.0074700000000000001</v>
      </c>
      <c r="T480" s="224">
        <f>S480*H480</f>
        <v>0.14940000000000001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5" t="s">
        <v>347</v>
      </c>
      <c r="AT480" s="225" t="s">
        <v>143</v>
      </c>
      <c r="AU480" s="225" t="s">
        <v>81</v>
      </c>
      <c r="AY480" s="18" t="s">
        <v>140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8" t="s">
        <v>79</v>
      </c>
      <c r="BK480" s="226">
        <f>ROUND(I480*H480,2)</f>
        <v>0</v>
      </c>
      <c r="BL480" s="18" t="s">
        <v>347</v>
      </c>
      <c r="BM480" s="225" t="s">
        <v>676</v>
      </c>
    </row>
    <row r="481" s="2" customFormat="1">
      <c r="A481" s="39"/>
      <c r="B481" s="40"/>
      <c r="C481" s="41"/>
      <c r="D481" s="227" t="s">
        <v>150</v>
      </c>
      <c r="E481" s="41"/>
      <c r="F481" s="228" t="s">
        <v>677</v>
      </c>
      <c r="G481" s="41"/>
      <c r="H481" s="41"/>
      <c r="I481" s="229"/>
      <c r="J481" s="41"/>
      <c r="K481" s="41"/>
      <c r="L481" s="45"/>
      <c r="M481" s="230"/>
      <c r="N481" s="231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150</v>
      </c>
      <c r="AU481" s="18" t="s">
        <v>81</v>
      </c>
    </row>
    <row r="482" s="2" customFormat="1">
      <c r="A482" s="39"/>
      <c r="B482" s="40"/>
      <c r="C482" s="41"/>
      <c r="D482" s="232" t="s">
        <v>151</v>
      </c>
      <c r="E482" s="41"/>
      <c r="F482" s="233" t="s">
        <v>678</v>
      </c>
      <c r="G482" s="41"/>
      <c r="H482" s="41"/>
      <c r="I482" s="229"/>
      <c r="J482" s="41"/>
      <c r="K482" s="41"/>
      <c r="L482" s="45"/>
      <c r="M482" s="230"/>
      <c r="N482" s="231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151</v>
      </c>
      <c r="AU482" s="18" t="s">
        <v>81</v>
      </c>
    </row>
    <row r="483" s="2" customFormat="1" ht="16.5" customHeight="1">
      <c r="A483" s="39"/>
      <c r="B483" s="40"/>
      <c r="C483" s="214" t="s">
        <v>679</v>
      </c>
      <c r="D483" s="214" t="s">
        <v>143</v>
      </c>
      <c r="E483" s="215" t="s">
        <v>680</v>
      </c>
      <c r="F483" s="216" t="s">
        <v>681</v>
      </c>
      <c r="G483" s="217" t="s">
        <v>341</v>
      </c>
      <c r="H483" s="218">
        <v>2</v>
      </c>
      <c r="I483" s="219"/>
      <c r="J483" s="220">
        <f>ROUND(I483*H483,2)</f>
        <v>0</v>
      </c>
      <c r="K483" s="216" t="s">
        <v>147</v>
      </c>
      <c r="L483" s="45"/>
      <c r="M483" s="221" t="s">
        <v>19</v>
      </c>
      <c r="N483" s="222" t="s">
        <v>43</v>
      </c>
      <c r="O483" s="85"/>
      <c r="P483" s="223">
        <f>O483*H483</f>
        <v>0</v>
      </c>
      <c r="Q483" s="223">
        <v>0.00051000000000000004</v>
      </c>
      <c r="R483" s="223">
        <f>Q483*H483</f>
        <v>0.0010200000000000001</v>
      </c>
      <c r="S483" s="223">
        <v>0</v>
      </c>
      <c r="T483" s="224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5" t="s">
        <v>347</v>
      </c>
      <c r="AT483" s="225" t="s">
        <v>143</v>
      </c>
      <c r="AU483" s="225" t="s">
        <v>81</v>
      </c>
      <c r="AY483" s="18" t="s">
        <v>140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8" t="s">
        <v>79</v>
      </c>
      <c r="BK483" s="226">
        <f>ROUND(I483*H483,2)</f>
        <v>0</v>
      </c>
      <c r="BL483" s="18" t="s">
        <v>347</v>
      </c>
      <c r="BM483" s="225" t="s">
        <v>682</v>
      </c>
    </row>
    <row r="484" s="2" customFormat="1">
      <c r="A484" s="39"/>
      <c r="B484" s="40"/>
      <c r="C484" s="41"/>
      <c r="D484" s="227" t="s">
        <v>150</v>
      </c>
      <c r="E484" s="41"/>
      <c r="F484" s="228" t="s">
        <v>683</v>
      </c>
      <c r="G484" s="41"/>
      <c r="H484" s="41"/>
      <c r="I484" s="229"/>
      <c r="J484" s="41"/>
      <c r="K484" s="41"/>
      <c r="L484" s="45"/>
      <c r="M484" s="230"/>
      <c r="N484" s="231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150</v>
      </c>
      <c r="AU484" s="18" t="s">
        <v>81</v>
      </c>
    </row>
    <row r="485" s="2" customFormat="1">
      <c r="A485" s="39"/>
      <c r="B485" s="40"/>
      <c r="C485" s="41"/>
      <c r="D485" s="232" t="s">
        <v>151</v>
      </c>
      <c r="E485" s="41"/>
      <c r="F485" s="233" t="s">
        <v>684</v>
      </c>
      <c r="G485" s="41"/>
      <c r="H485" s="41"/>
      <c r="I485" s="229"/>
      <c r="J485" s="41"/>
      <c r="K485" s="41"/>
      <c r="L485" s="45"/>
      <c r="M485" s="230"/>
      <c r="N485" s="231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151</v>
      </c>
      <c r="AU485" s="18" t="s">
        <v>81</v>
      </c>
    </row>
    <row r="486" s="2" customFormat="1" ht="16.5" customHeight="1">
      <c r="A486" s="39"/>
      <c r="B486" s="40"/>
      <c r="C486" s="214" t="s">
        <v>685</v>
      </c>
      <c r="D486" s="214" t="s">
        <v>143</v>
      </c>
      <c r="E486" s="215" t="s">
        <v>686</v>
      </c>
      <c r="F486" s="216" t="s">
        <v>687</v>
      </c>
      <c r="G486" s="217" t="s">
        <v>597</v>
      </c>
      <c r="H486" s="280"/>
      <c r="I486" s="219"/>
      <c r="J486" s="220">
        <f>ROUND(I486*H486,2)</f>
        <v>0</v>
      </c>
      <c r="K486" s="216" t="s">
        <v>147</v>
      </c>
      <c r="L486" s="45"/>
      <c r="M486" s="221" t="s">
        <v>19</v>
      </c>
      <c r="N486" s="222" t="s">
        <v>43</v>
      </c>
      <c r="O486" s="85"/>
      <c r="P486" s="223">
        <f>O486*H486</f>
        <v>0</v>
      </c>
      <c r="Q486" s="223">
        <v>0</v>
      </c>
      <c r="R486" s="223">
        <f>Q486*H486</f>
        <v>0</v>
      </c>
      <c r="S486" s="223">
        <v>0</v>
      </c>
      <c r="T486" s="224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5" t="s">
        <v>347</v>
      </c>
      <c r="AT486" s="225" t="s">
        <v>143</v>
      </c>
      <c r="AU486" s="225" t="s">
        <v>81</v>
      </c>
      <c r="AY486" s="18" t="s">
        <v>140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8" t="s">
        <v>79</v>
      </c>
      <c r="BK486" s="226">
        <f>ROUND(I486*H486,2)</f>
        <v>0</v>
      </c>
      <c r="BL486" s="18" t="s">
        <v>347</v>
      </c>
      <c r="BM486" s="225" t="s">
        <v>688</v>
      </c>
    </row>
    <row r="487" s="2" customFormat="1">
      <c r="A487" s="39"/>
      <c r="B487" s="40"/>
      <c r="C487" s="41"/>
      <c r="D487" s="227" t="s">
        <v>150</v>
      </c>
      <c r="E487" s="41"/>
      <c r="F487" s="228" t="s">
        <v>689</v>
      </c>
      <c r="G487" s="41"/>
      <c r="H487" s="41"/>
      <c r="I487" s="229"/>
      <c r="J487" s="41"/>
      <c r="K487" s="41"/>
      <c r="L487" s="45"/>
      <c r="M487" s="230"/>
      <c r="N487" s="231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150</v>
      </c>
      <c r="AU487" s="18" t="s">
        <v>81</v>
      </c>
    </row>
    <row r="488" s="2" customFormat="1">
      <c r="A488" s="39"/>
      <c r="B488" s="40"/>
      <c r="C488" s="41"/>
      <c r="D488" s="232" t="s">
        <v>151</v>
      </c>
      <c r="E488" s="41"/>
      <c r="F488" s="233" t="s">
        <v>690</v>
      </c>
      <c r="G488" s="41"/>
      <c r="H488" s="41"/>
      <c r="I488" s="229"/>
      <c r="J488" s="41"/>
      <c r="K488" s="41"/>
      <c r="L488" s="45"/>
      <c r="M488" s="230"/>
      <c r="N488" s="231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151</v>
      </c>
      <c r="AU488" s="18" t="s">
        <v>81</v>
      </c>
    </row>
    <row r="489" s="12" customFormat="1" ht="22.8" customHeight="1">
      <c r="A489" s="12"/>
      <c r="B489" s="198"/>
      <c r="C489" s="199"/>
      <c r="D489" s="200" t="s">
        <v>71</v>
      </c>
      <c r="E489" s="212" t="s">
        <v>691</v>
      </c>
      <c r="F489" s="212" t="s">
        <v>692</v>
      </c>
      <c r="G489" s="199"/>
      <c r="H489" s="199"/>
      <c r="I489" s="202"/>
      <c r="J489" s="213">
        <f>BK489</f>
        <v>0</v>
      </c>
      <c r="K489" s="199"/>
      <c r="L489" s="204"/>
      <c r="M489" s="205"/>
      <c r="N489" s="206"/>
      <c r="O489" s="206"/>
      <c r="P489" s="207">
        <f>SUM(P490:P513)</f>
        <v>0</v>
      </c>
      <c r="Q489" s="206"/>
      <c r="R489" s="207">
        <f>SUM(R490:R513)</f>
        <v>0.00048000000000000007</v>
      </c>
      <c r="S489" s="206"/>
      <c r="T489" s="208">
        <f>SUM(T490:T513)</f>
        <v>0.10306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9" t="s">
        <v>81</v>
      </c>
      <c r="AT489" s="210" t="s">
        <v>71</v>
      </c>
      <c r="AU489" s="210" t="s">
        <v>79</v>
      </c>
      <c r="AY489" s="209" t="s">
        <v>140</v>
      </c>
      <c r="BK489" s="211">
        <f>SUM(BK490:BK513)</f>
        <v>0</v>
      </c>
    </row>
    <row r="490" s="2" customFormat="1" ht="16.5" customHeight="1">
      <c r="A490" s="39"/>
      <c r="B490" s="40"/>
      <c r="C490" s="214" t="s">
        <v>693</v>
      </c>
      <c r="D490" s="214" t="s">
        <v>143</v>
      </c>
      <c r="E490" s="215" t="s">
        <v>694</v>
      </c>
      <c r="F490" s="216" t="s">
        <v>695</v>
      </c>
      <c r="G490" s="217" t="s">
        <v>341</v>
      </c>
      <c r="H490" s="218">
        <v>2</v>
      </c>
      <c r="I490" s="219"/>
      <c r="J490" s="220">
        <f>ROUND(I490*H490,2)</f>
        <v>0</v>
      </c>
      <c r="K490" s="216" t="s">
        <v>147</v>
      </c>
      <c r="L490" s="45"/>
      <c r="M490" s="221" t="s">
        <v>19</v>
      </c>
      <c r="N490" s="222" t="s">
        <v>43</v>
      </c>
      <c r="O490" s="85"/>
      <c r="P490" s="223">
        <f>O490*H490</f>
        <v>0</v>
      </c>
      <c r="Q490" s="223">
        <v>8.0000000000000007E-05</v>
      </c>
      <c r="R490" s="223">
        <f>Q490*H490</f>
        <v>0.00016000000000000001</v>
      </c>
      <c r="S490" s="223">
        <v>0.024930000000000001</v>
      </c>
      <c r="T490" s="224">
        <f>S490*H490</f>
        <v>0.049860000000000002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5" t="s">
        <v>347</v>
      </c>
      <c r="AT490" s="225" t="s">
        <v>143</v>
      </c>
      <c r="AU490" s="225" t="s">
        <v>81</v>
      </c>
      <c r="AY490" s="18" t="s">
        <v>140</v>
      </c>
      <c r="BE490" s="226">
        <f>IF(N490="základní",J490,0)</f>
        <v>0</v>
      </c>
      <c r="BF490" s="226">
        <f>IF(N490="snížená",J490,0)</f>
        <v>0</v>
      </c>
      <c r="BG490" s="226">
        <f>IF(N490="zákl. přenesená",J490,0)</f>
        <v>0</v>
      </c>
      <c r="BH490" s="226">
        <f>IF(N490="sníž. přenesená",J490,0)</f>
        <v>0</v>
      </c>
      <c r="BI490" s="226">
        <f>IF(N490="nulová",J490,0)</f>
        <v>0</v>
      </c>
      <c r="BJ490" s="18" t="s">
        <v>79</v>
      </c>
      <c r="BK490" s="226">
        <f>ROUND(I490*H490,2)</f>
        <v>0</v>
      </c>
      <c r="BL490" s="18" t="s">
        <v>347</v>
      </c>
      <c r="BM490" s="225" t="s">
        <v>696</v>
      </c>
    </row>
    <row r="491" s="2" customFormat="1">
      <c r="A491" s="39"/>
      <c r="B491" s="40"/>
      <c r="C491" s="41"/>
      <c r="D491" s="227" t="s">
        <v>150</v>
      </c>
      <c r="E491" s="41"/>
      <c r="F491" s="228" t="s">
        <v>697</v>
      </c>
      <c r="G491" s="41"/>
      <c r="H491" s="41"/>
      <c r="I491" s="229"/>
      <c r="J491" s="41"/>
      <c r="K491" s="41"/>
      <c r="L491" s="45"/>
      <c r="M491" s="230"/>
      <c r="N491" s="231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150</v>
      </c>
      <c r="AU491" s="18" t="s">
        <v>81</v>
      </c>
    </row>
    <row r="492" s="2" customFormat="1">
      <c r="A492" s="39"/>
      <c r="B492" s="40"/>
      <c r="C492" s="41"/>
      <c r="D492" s="232" t="s">
        <v>151</v>
      </c>
      <c r="E492" s="41"/>
      <c r="F492" s="233" t="s">
        <v>698</v>
      </c>
      <c r="G492" s="41"/>
      <c r="H492" s="41"/>
      <c r="I492" s="229"/>
      <c r="J492" s="41"/>
      <c r="K492" s="41"/>
      <c r="L492" s="45"/>
      <c r="M492" s="230"/>
      <c r="N492" s="231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151</v>
      </c>
      <c r="AU492" s="18" t="s">
        <v>81</v>
      </c>
    </row>
    <row r="493" s="13" customFormat="1">
      <c r="A493" s="13"/>
      <c r="B493" s="234"/>
      <c r="C493" s="235"/>
      <c r="D493" s="227" t="s">
        <v>153</v>
      </c>
      <c r="E493" s="236" t="s">
        <v>19</v>
      </c>
      <c r="F493" s="237" t="s">
        <v>293</v>
      </c>
      <c r="G493" s="235"/>
      <c r="H493" s="236" t="s">
        <v>19</v>
      </c>
      <c r="I493" s="238"/>
      <c r="J493" s="235"/>
      <c r="K493" s="235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153</v>
      </c>
      <c r="AU493" s="243" t="s">
        <v>81</v>
      </c>
      <c r="AV493" s="13" t="s">
        <v>79</v>
      </c>
      <c r="AW493" s="13" t="s">
        <v>33</v>
      </c>
      <c r="AX493" s="13" t="s">
        <v>72</v>
      </c>
      <c r="AY493" s="243" t="s">
        <v>140</v>
      </c>
    </row>
    <row r="494" s="14" customFormat="1">
      <c r="A494" s="14"/>
      <c r="B494" s="244"/>
      <c r="C494" s="245"/>
      <c r="D494" s="227" t="s">
        <v>153</v>
      </c>
      <c r="E494" s="246" t="s">
        <v>19</v>
      </c>
      <c r="F494" s="247" t="s">
        <v>81</v>
      </c>
      <c r="G494" s="245"/>
      <c r="H494" s="248">
        <v>2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153</v>
      </c>
      <c r="AU494" s="254" t="s">
        <v>81</v>
      </c>
      <c r="AV494" s="14" t="s">
        <v>81</v>
      </c>
      <c r="AW494" s="14" t="s">
        <v>33</v>
      </c>
      <c r="AX494" s="14" t="s">
        <v>72</v>
      </c>
      <c r="AY494" s="254" t="s">
        <v>140</v>
      </c>
    </row>
    <row r="495" s="15" customFormat="1">
      <c r="A495" s="15"/>
      <c r="B495" s="255"/>
      <c r="C495" s="256"/>
      <c r="D495" s="227" t="s">
        <v>153</v>
      </c>
      <c r="E495" s="257" t="s">
        <v>19</v>
      </c>
      <c r="F495" s="258" t="s">
        <v>155</v>
      </c>
      <c r="G495" s="256"/>
      <c r="H495" s="259">
        <v>2</v>
      </c>
      <c r="I495" s="260"/>
      <c r="J495" s="256"/>
      <c r="K495" s="256"/>
      <c r="L495" s="261"/>
      <c r="M495" s="262"/>
      <c r="N495" s="263"/>
      <c r="O495" s="263"/>
      <c r="P495" s="263"/>
      <c r="Q495" s="263"/>
      <c r="R495" s="263"/>
      <c r="S495" s="263"/>
      <c r="T495" s="264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5" t="s">
        <v>153</v>
      </c>
      <c r="AU495" s="265" t="s">
        <v>81</v>
      </c>
      <c r="AV495" s="15" t="s">
        <v>156</v>
      </c>
      <c r="AW495" s="15" t="s">
        <v>33</v>
      </c>
      <c r="AX495" s="15" t="s">
        <v>79</v>
      </c>
      <c r="AY495" s="265" t="s">
        <v>140</v>
      </c>
    </row>
    <row r="496" s="2" customFormat="1" ht="16.5" customHeight="1">
      <c r="A496" s="39"/>
      <c r="B496" s="40"/>
      <c r="C496" s="214" t="s">
        <v>699</v>
      </c>
      <c r="D496" s="214" t="s">
        <v>143</v>
      </c>
      <c r="E496" s="215" t="s">
        <v>700</v>
      </c>
      <c r="F496" s="216" t="s">
        <v>701</v>
      </c>
      <c r="G496" s="217" t="s">
        <v>341</v>
      </c>
      <c r="H496" s="218">
        <v>2</v>
      </c>
      <c r="I496" s="219"/>
      <c r="J496" s="220">
        <f>ROUND(I496*H496,2)</f>
        <v>0</v>
      </c>
      <c r="K496" s="216" t="s">
        <v>147</v>
      </c>
      <c r="L496" s="45"/>
      <c r="M496" s="221" t="s">
        <v>19</v>
      </c>
      <c r="N496" s="222" t="s">
        <v>43</v>
      </c>
      <c r="O496" s="85"/>
      <c r="P496" s="223">
        <f>O496*H496</f>
        <v>0</v>
      </c>
      <c r="Q496" s="223">
        <v>8.0000000000000007E-05</v>
      </c>
      <c r="R496" s="223">
        <f>Q496*H496</f>
        <v>0.00016000000000000001</v>
      </c>
      <c r="S496" s="223">
        <v>0.0206</v>
      </c>
      <c r="T496" s="224">
        <f>S496*H496</f>
        <v>0.041200000000000001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5" t="s">
        <v>347</v>
      </c>
      <c r="AT496" s="225" t="s">
        <v>143</v>
      </c>
      <c r="AU496" s="225" t="s">
        <v>81</v>
      </c>
      <c r="AY496" s="18" t="s">
        <v>140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8" t="s">
        <v>79</v>
      </c>
      <c r="BK496" s="226">
        <f>ROUND(I496*H496,2)</f>
        <v>0</v>
      </c>
      <c r="BL496" s="18" t="s">
        <v>347</v>
      </c>
      <c r="BM496" s="225" t="s">
        <v>702</v>
      </c>
    </row>
    <row r="497" s="2" customFormat="1">
      <c r="A497" s="39"/>
      <c r="B497" s="40"/>
      <c r="C497" s="41"/>
      <c r="D497" s="227" t="s">
        <v>150</v>
      </c>
      <c r="E497" s="41"/>
      <c r="F497" s="228" t="s">
        <v>703</v>
      </c>
      <c r="G497" s="41"/>
      <c r="H497" s="41"/>
      <c r="I497" s="229"/>
      <c r="J497" s="41"/>
      <c r="K497" s="41"/>
      <c r="L497" s="45"/>
      <c r="M497" s="230"/>
      <c r="N497" s="231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150</v>
      </c>
      <c r="AU497" s="18" t="s">
        <v>81</v>
      </c>
    </row>
    <row r="498" s="2" customFormat="1">
      <c r="A498" s="39"/>
      <c r="B498" s="40"/>
      <c r="C498" s="41"/>
      <c r="D498" s="232" t="s">
        <v>151</v>
      </c>
      <c r="E498" s="41"/>
      <c r="F498" s="233" t="s">
        <v>704</v>
      </c>
      <c r="G498" s="41"/>
      <c r="H498" s="41"/>
      <c r="I498" s="229"/>
      <c r="J498" s="41"/>
      <c r="K498" s="41"/>
      <c r="L498" s="45"/>
      <c r="M498" s="230"/>
      <c r="N498" s="231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151</v>
      </c>
      <c r="AU498" s="18" t="s">
        <v>81</v>
      </c>
    </row>
    <row r="499" s="13" customFormat="1">
      <c r="A499" s="13"/>
      <c r="B499" s="234"/>
      <c r="C499" s="235"/>
      <c r="D499" s="227" t="s">
        <v>153</v>
      </c>
      <c r="E499" s="236" t="s">
        <v>19</v>
      </c>
      <c r="F499" s="237" t="s">
        <v>293</v>
      </c>
      <c r="G499" s="235"/>
      <c r="H499" s="236" t="s">
        <v>19</v>
      </c>
      <c r="I499" s="238"/>
      <c r="J499" s="235"/>
      <c r="K499" s="235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153</v>
      </c>
      <c r="AU499" s="243" t="s">
        <v>81</v>
      </c>
      <c r="AV499" s="13" t="s">
        <v>79</v>
      </c>
      <c r="AW499" s="13" t="s">
        <v>33</v>
      </c>
      <c r="AX499" s="13" t="s">
        <v>72</v>
      </c>
      <c r="AY499" s="243" t="s">
        <v>140</v>
      </c>
    </row>
    <row r="500" s="14" customFormat="1">
      <c r="A500" s="14"/>
      <c r="B500" s="244"/>
      <c r="C500" s="245"/>
      <c r="D500" s="227" t="s">
        <v>153</v>
      </c>
      <c r="E500" s="246" t="s">
        <v>19</v>
      </c>
      <c r="F500" s="247" t="s">
        <v>81</v>
      </c>
      <c r="G500" s="245"/>
      <c r="H500" s="248">
        <v>2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153</v>
      </c>
      <c r="AU500" s="254" t="s">
        <v>81</v>
      </c>
      <c r="AV500" s="14" t="s">
        <v>81</v>
      </c>
      <c r="AW500" s="14" t="s">
        <v>33</v>
      </c>
      <c r="AX500" s="14" t="s">
        <v>72</v>
      </c>
      <c r="AY500" s="254" t="s">
        <v>140</v>
      </c>
    </row>
    <row r="501" s="15" customFormat="1">
      <c r="A501" s="15"/>
      <c r="B501" s="255"/>
      <c r="C501" s="256"/>
      <c r="D501" s="227" t="s">
        <v>153</v>
      </c>
      <c r="E501" s="257" t="s">
        <v>19</v>
      </c>
      <c r="F501" s="258" t="s">
        <v>155</v>
      </c>
      <c r="G501" s="256"/>
      <c r="H501" s="259">
        <v>2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5" t="s">
        <v>153</v>
      </c>
      <c r="AU501" s="265" t="s">
        <v>81</v>
      </c>
      <c r="AV501" s="15" t="s">
        <v>156</v>
      </c>
      <c r="AW501" s="15" t="s">
        <v>33</v>
      </c>
      <c r="AX501" s="15" t="s">
        <v>79</v>
      </c>
      <c r="AY501" s="265" t="s">
        <v>140</v>
      </c>
    </row>
    <row r="502" s="2" customFormat="1" ht="16.5" customHeight="1">
      <c r="A502" s="39"/>
      <c r="B502" s="40"/>
      <c r="C502" s="214" t="s">
        <v>705</v>
      </c>
      <c r="D502" s="214" t="s">
        <v>143</v>
      </c>
      <c r="E502" s="215" t="s">
        <v>706</v>
      </c>
      <c r="F502" s="216" t="s">
        <v>707</v>
      </c>
      <c r="G502" s="217" t="s">
        <v>341</v>
      </c>
      <c r="H502" s="218">
        <v>16</v>
      </c>
      <c r="I502" s="219"/>
      <c r="J502" s="220">
        <f>ROUND(I502*H502,2)</f>
        <v>0</v>
      </c>
      <c r="K502" s="216" t="s">
        <v>147</v>
      </c>
      <c r="L502" s="45"/>
      <c r="M502" s="221" t="s">
        <v>19</v>
      </c>
      <c r="N502" s="222" t="s">
        <v>43</v>
      </c>
      <c r="O502" s="85"/>
      <c r="P502" s="223">
        <f>O502*H502</f>
        <v>0</v>
      </c>
      <c r="Q502" s="223">
        <v>1.0000000000000001E-05</v>
      </c>
      <c r="R502" s="223">
        <f>Q502*H502</f>
        <v>0.00016000000000000001</v>
      </c>
      <c r="S502" s="223">
        <v>0.00075000000000000002</v>
      </c>
      <c r="T502" s="224">
        <f>S502*H502</f>
        <v>0.012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5" t="s">
        <v>347</v>
      </c>
      <c r="AT502" s="225" t="s">
        <v>143</v>
      </c>
      <c r="AU502" s="225" t="s">
        <v>81</v>
      </c>
      <c r="AY502" s="18" t="s">
        <v>140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8" t="s">
        <v>79</v>
      </c>
      <c r="BK502" s="226">
        <f>ROUND(I502*H502,2)</f>
        <v>0</v>
      </c>
      <c r="BL502" s="18" t="s">
        <v>347</v>
      </c>
      <c r="BM502" s="225" t="s">
        <v>708</v>
      </c>
    </row>
    <row r="503" s="2" customFormat="1">
      <c r="A503" s="39"/>
      <c r="B503" s="40"/>
      <c r="C503" s="41"/>
      <c r="D503" s="227" t="s">
        <v>150</v>
      </c>
      <c r="E503" s="41"/>
      <c r="F503" s="228" t="s">
        <v>709</v>
      </c>
      <c r="G503" s="41"/>
      <c r="H503" s="41"/>
      <c r="I503" s="229"/>
      <c r="J503" s="41"/>
      <c r="K503" s="41"/>
      <c r="L503" s="45"/>
      <c r="M503" s="230"/>
      <c r="N503" s="231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150</v>
      </c>
      <c r="AU503" s="18" t="s">
        <v>81</v>
      </c>
    </row>
    <row r="504" s="2" customFormat="1">
      <c r="A504" s="39"/>
      <c r="B504" s="40"/>
      <c r="C504" s="41"/>
      <c r="D504" s="232" t="s">
        <v>151</v>
      </c>
      <c r="E504" s="41"/>
      <c r="F504" s="233" t="s">
        <v>710</v>
      </c>
      <c r="G504" s="41"/>
      <c r="H504" s="41"/>
      <c r="I504" s="229"/>
      <c r="J504" s="41"/>
      <c r="K504" s="41"/>
      <c r="L504" s="45"/>
      <c r="M504" s="230"/>
      <c r="N504" s="231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151</v>
      </c>
      <c r="AU504" s="18" t="s">
        <v>81</v>
      </c>
    </row>
    <row r="505" s="13" customFormat="1">
      <c r="A505" s="13"/>
      <c r="B505" s="234"/>
      <c r="C505" s="235"/>
      <c r="D505" s="227" t="s">
        <v>153</v>
      </c>
      <c r="E505" s="236" t="s">
        <v>19</v>
      </c>
      <c r="F505" s="237" t="s">
        <v>293</v>
      </c>
      <c r="G505" s="235"/>
      <c r="H505" s="236" t="s">
        <v>19</v>
      </c>
      <c r="I505" s="238"/>
      <c r="J505" s="235"/>
      <c r="K505" s="235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153</v>
      </c>
      <c r="AU505" s="243" t="s">
        <v>81</v>
      </c>
      <c r="AV505" s="13" t="s">
        <v>79</v>
      </c>
      <c r="AW505" s="13" t="s">
        <v>33</v>
      </c>
      <c r="AX505" s="13" t="s">
        <v>72</v>
      </c>
      <c r="AY505" s="243" t="s">
        <v>140</v>
      </c>
    </row>
    <row r="506" s="14" customFormat="1">
      <c r="A506" s="14"/>
      <c r="B506" s="244"/>
      <c r="C506" s="245"/>
      <c r="D506" s="227" t="s">
        <v>153</v>
      </c>
      <c r="E506" s="246" t="s">
        <v>19</v>
      </c>
      <c r="F506" s="247" t="s">
        <v>711</v>
      </c>
      <c r="G506" s="245"/>
      <c r="H506" s="248">
        <v>8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153</v>
      </c>
      <c r="AU506" s="254" t="s">
        <v>81</v>
      </c>
      <c r="AV506" s="14" t="s">
        <v>81</v>
      </c>
      <c r="AW506" s="14" t="s">
        <v>33</v>
      </c>
      <c r="AX506" s="14" t="s">
        <v>72</v>
      </c>
      <c r="AY506" s="254" t="s">
        <v>140</v>
      </c>
    </row>
    <row r="507" s="14" customFormat="1">
      <c r="A507" s="14"/>
      <c r="B507" s="244"/>
      <c r="C507" s="245"/>
      <c r="D507" s="227" t="s">
        <v>153</v>
      </c>
      <c r="E507" s="246" t="s">
        <v>19</v>
      </c>
      <c r="F507" s="247" t="s">
        <v>712</v>
      </c>
      <c r="G507" s="245"/>
      <c r="H507" s="248">
        <v>8</v>
      </c>
      <c r="I507" s="249"/>
      <c r="J507" s="245"/>
      <c r="K507" s="245"/>
      <c r="L507" s="250"/>
      <c r="M507" s="251"/>
      <c r="N507" s="252"/>
      <c r="O507" s="252"/>
      <c r="P507" s="252"/>
      <c r="Q507" s="252"/>
      <c r="R507" s="252"/>
      <c r="S507" s="252"/>
      <c r="T507" s="253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4" t="s">
        <v>153</v>
      </c>
      <c r="AU507" s="254" t="s">
        <v>81</v>
      </c>
      <c r="AV507" s="14" t="s">
        <v>81</v>
      </c>
      <c r="AW507" s="14" t="s">
        <v>33</v>
      </c>
      <c r="AX507" s="14" t="s">
        <v>72</v>
      </c>
      <c r="AY507" s="254" t="s">
        <v>140</v>
      </c>
    </row>
    <row r="508" s="15" customFormat="1">
      <c r="A508" s="15"/>
      <c r="B508" s="255"/>
      <c r="C508" s="256"/>
      <c r="D508" s="227" t="s">
        <v>153</v>
      </c>
      <c r="E508" s="257" t="s">
        <v>19</v>
      </c>
      <c r="F508" s="258" t="s">
        <v>155</v>
      </c>
      <c r="G508" s="256"/>
      <c r="H508" s="259">
        <v>16</v>
      </c>
      <c r="I508" s="260"/>
      <c r="J508" s="256"/>
      <c r="K508" s="256"/>
      <c r="L508" s="261"/>
      <c r="M508" s="262"/>
      <c r="N508" s="263"/>
      <c r="O508" s="263"/>
      <c r="P508" s="263"/>
      <c r="Q508" s="263"/>
      <c r="R508" s="263"/>
      <c r="S508" s="263"/>
      <c r="T508" s="264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5" t="s">
        <v>153</v>
      </c>
      <c r="AU508" s="265" t="s">
        <v>81</v>
      </c>
      <c r="AV508" s="15" t="s">
        <v>156</v>
      </c>
      <c r="AW508" s="15" t="s">
        <v>33</v>
      </c>
      <c r="AX508" s="15" t="s">
        <v>79</v>
      </c>
      <c r="AY508" s="265" t="s">
        <v>140</v>
      </c>
    </row>
    <row r="509" s="2" customFormat="1" ht="16.5" customHeight="1">
      <c r="A509" s="39"/>
      <c r="B509" s="40"/>
      <c r="C509" s="214" t="s">
        <v>713</v>
      </c>
      <c r="D509" s="214" t="s">
        <v>143</v>
      </c>
      <c r="E509" s="215" t="s">
        <v>714</v>
      </c>
      <c r="F509" s="216" t="s">
        <v>715</v>
      </c>
      <c r="G509" s="217" t="s">
        <v>146</v>
      </c>
      <c r="H509" s="218">
        <v>1</v>
      </c>
      <c r="I509" s="219"/>
      <c r="J509" s="220">
        <f>ROUND(I509*H509,2)</f>
        <v>0</v>
      </c>
      <c r="K509" s="216" t="s">
        <v>19</v>
      </c>
      <c r="L509" s="45"/>
      <c r="M509" s="221" t="s">
        <v>19</v>
      </c>
      <c r="N509" s="222" t="s">
        <v>43</v>
      </c>
      <c r="O509" s="85"/>
      <c r="P509" s="223">
        <f>O509*H509</f>
        <v>0</v>
      </c>
      <c r="Q509" s="223">
        <v>0</v>
      </c>
      <c r="R509" s="223">
        <f>Q509*H509</f>
        <v>0</v>
      </c>
      <c r="S509" s="223">
        <v>0</v>
      </c>
      <c r="T509" s="224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5" t="s">
        <v>347</v>
      </c>
      <c r="AT509" s="225" t="s">
        <v>143</v>
      </c>
      <c r="AU509" s="225" t="s">
        <v>81</v>
      </c>
      <c r="AY509" s="18" t="s">
        <v>140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8" t="s">
        <v>79</v>
      </c>
      <c r="BK509" s="226">
        <f>ROUND(I509*H509,2)</f>
        <v>0</v>
      </c>
      <c r="BL509" s="18" t="s">
        <v>347</v>
      </c>
      <c r="BM509" s="225" t="s">
        <v>716</v>
      </c>
    </row>
    <row r="510" s="2" customFormat="1">
      <c r="A510" s="39"/>
      <c r="B510" s="40"/>
      <c r="C510" s="41"/>
      <c r="D510" s="227" t="s">
        <v>150</v>
      </c>
      <c r="E510" s="41"/>
      <c r="F510" s="228" t="s">
        <v>715</v>
      </c>
      <c r="G510" s="41"/>
      <c r="H510" s="41"/>
      <c r="I510" s="229"/>
      <c r="J510" s="41"/>
      <c r="K510" s="41"/>
      <c r="L510" s="45"/>
      <c r="M510" s="230"/>
      <c r="N510" s="231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150</v>
      </c>
      <c r="AU510" s="18" t="s">
        <v>81</v>
      </c>
    </row>
    <row r="511" s="2" customFormat="1" ht="16.5" customHeight="1">
      <c r="A511" s="39"/>
      <c r="B511" s="40"/>
      <c r="C511" s="214" t="s">
        <v>717</v>
      </c>
      <c r="D511" s="214" t="s">
        <v>143</v>
      </c>
      <c r="E511" s="215" t="s">
        <v>718</v>
      </c>
      <c r="F511" s="216" t="s">
        <v>719</v>
      </c>
      <c r="G511" s="217" t="s">
        <v>597</v>
      </c>
      <c r="H511" s="280"/>
      <c r="I511" s="219"/>
      <c r="J511" s="220">
        <f>ROUND(I511*H511,2)</f>
        <v>0</v>
      </c>
      <c r="K511" s="216" t="s">
        <v>147</v>
      </c>
      <c r="L511" s="45"/>
      <c r="M511" s="221" t="s">
        <v>19</v>
      </c>
      <c r="N511" s="222" t="s">
        <v>43</v>
      </c>
      <c r="O511" s="85"/>
      <c r="P511" s="223">
        <f>O511*H511</f>
        <v>0</v>
      </c>
      <c r="Q511" s="223">
        <v>0</v>
      </c>
      <c r="R511" s="223">
        <f>Q511*H511</f>
        <v>0</v>
      </c>
      <c r="S511" s="223">
        <v>0</v>
      </c>
      <c r="T511" s="224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5" t="s">
        <v>347</v>
      </c>
      <c r="AT511" s="225" t="s">
        <v>143</v>
      </c>
      <c r="AU511" s="225" t="s">
        <v>81</v>
      </c>
      <c r="AY511" s="18" t="s">
        <v>140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8" t="s">
        <v>79</v>
      </c>
      <c r="BK511" s="226">
        <f>ROUND(I511*H511,2)</f>
        <v>0</v>
      </c>
      <c r="BL511" s="18" t="s">
        <v>347</v>
      </c>
      <c r="BM511" s="225" t="s">
        <v>720</v>
      </c>
    </row>
    <row r="512" s="2" customFormat="1">
      <c r="A512" s="39"/>
      <c r="B512" s="40"/>
      <c r="C512" s="41"/>
      <c r="D512" s="227" t="s">
        <v>150</v>
      </c>
      <c r="E512" s="41"/>
      <c r="F512" s="228" t="s">
        <v>721</v>
      </c>
      <c r="G512" s="41"/>
      <c r="H512" s="41"/>
      <c r="I512" s="229"/>
      <c r="J512" s="41"/>
      <c r="K512" s="41"/>
      <c r="L512" s="45"/>
      <c r="M512" s="230"/>
      <c r="N512" s="231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150</v>
      </c>
      <c r="AU512" s="18" t="s">
        <v>81</v>
      </c>
    </row>
    <row r="513" s="2" customFormat="1">
      <c r="A513" s="39"/>
      <c r="B513" s="40"/>
      <c r="C513" s="41"/>
      <c r="D513" s="232" t="s">
        <v>151</v>
      </c>
      <c r="E513" s="41"/>
      <c r="F513" s="233" t="s">
        <v>722</v>
      </c>
      <c r="G513" s="41"/>
      <c r="H513" s="41"/>
      <c r="I513" s="229"/>
      <c r="J513" s="41"/>
      <c r="K513" s="41"/>
      <c r="L513" s="45"/>
      <c r="M513" s="230"/>
      <c r="N513" s="231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151</v>
      </c>
      <c r="AU513" s="18" t="s">
        <v>81</v>
      </c>
    </row>
    <row r="514" s="12" customFormat="1" ht="22.8" customHeight="1">
      <c r="A514" s="12"/>
      <c r="B514" s="198"/>
      <c r="C514" s="199"/>
      <c r="D514" s="200" t="s">
        <v>71</v>
      </c>
      <c r="E514" s="212" t="s">
        <v>723</v>
      </c>
      <c r="F514" s="212" t="s">
        <v>724</v>
      </c>
      <c r="G514" s="199"/>
      <c r="H514" s="199"/>
      <c r="I514" s="202"/>
      <c r="J514" s="213">
        <f>BK514</f>
        <v>0</v>
      </c>
      <c r="K514" s="199"/>
      <c r="L514" s="204"/>
      <c r="M514" s="205"/>
      <c r="N514" s="206"/>
      <c r="O514" s="206"/>
      <c r="P514" s="207">
        <f>SUM(P515:P616)</f>
        <v>0</v>
      </c>
      <c r="Q514" s="206"/>
      <c r="R514" s="207">
        <f>SUM(R515:R616)</f>
        <v>2.2810250399999998</v>
      </c>
      <c r="S514" s="206"/>
      <c r="T514" s="208">
        <f>SUM(T515:T616)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9" t="s">
        <v>81</v>
      </c>
      <c r="AT514" s="210" t="s">
        <v>71</v>
      </c>
      <c r="AU514" s="210" t="s">
        <v>79</v>
      </c>
      <c r="AY514" s="209" t="s">
        <v>140</v>
      </c>
      <c r="BK514" s="211">
        <f>SUM(BK515:BK616)</f>
        <v>0</v>
      </c>
    </row>
    <row r="515" s="2" customFormat="1" ht="16.5" customHeight="1">
      <c r="A515" s="39"/>
      <c r="B515" s="40"/>
      <c r="C515" s="214" t="s">
        <v>725</v>
      </c>
      <c r="D515" s="214" t="s">
        <v>143</v>
      </c>
      <c r="E515" s="215" t="s">
        <v>726</v>
      </c>
      <c r="F515" s="216" t="s">
        <v>727</v>
      </c>
      <c r="G515" s="217" t="s">
        <v>236</v>
      </c>
      <c r="H515" s="218">
        <v>18.594000000000001</v>
      </c>
      <c r="I515" s="219"/>
      <c r="J515" s="220">
        <f>ROUND(I515*H515,2)</f>
        <v>0</v>
      </c>
      <c r="K515" s="216" t="s">
        <v>147</v>
      </c>
      <c r="L515" s="45"/>
      <c r="M515" s="221" t="s">
        <v>19</v>
      </c>
      <c r="N515" s="222" t="s">
        <v>43</v>
      </c>
      <c r="O515" s="85"/>
      <c r="P515" s="223">
        <f>O515*H515</f>
        <v>0</v>
      </c>
      <c r="Q515" s="223">
        <v>0.025389999999999999</v>
      </c>
      <c r="R515" s="223">
        <f>Q515*H515</f>
        <v>0.47210166000000003</v>
      </c>
      <c r="S515" s="223">
        <v>0</v>
      </c>
      <c r="T515" s="224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5" t="s">
        <v>347</v>
      </c>
      <c r="AT515" s="225" t="s">
        <v>143</v>
      </c>
      <c r="AU515" s="225" t="s">
        <v>81</v>
      </c>
      <c r="AY515" s="18" t="s">
        <v>140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8" t="s">
        <v>79</v>
      </c>
      <c r="BK515" s="226">
        <f>ROUND(I515*H515,2)</f>
        <v>0</v>
      </c>
      <c r="BL515" s="18" t="s">
        <v>347</v>
      </c>
      <c r="BM515" s="225" t="s">
        <v>728</v>
      </c>
    </row>
    <row r="516" s="2" customFormat="1">
      <c r="A516" s="39"/>
      <c r="B516" s="40"/>
      <c r="C516" s="41"/>
      <c r="D516" s="227" t="s">
        <v>150</v>
      </c>
      <c r="E516" s="41"/>
      <c r="F516" s="228" t="s">
        <v>729</v>
      </c>
      <c r="G516" s="41"/>
      <c r="H516" s="41"/>
      <c r="I516" s="229"/>
      <c r="J516" s="41"/>
      <c r="K516" s="41"/>
      <c r="L516" s="45"/>
      <c r="M516" s="230"/>
      <c r="N516" s="231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150</v>
      </c>
      <c r="AU516" s="18" t="s">
        <v>81</v>
      </c>
    </row>
    <row r="517" s="2" customFormat="1">
      <c r="A517" s="39"/>
      <c r="B517" s="40"/>
      <c r="C517" s="41"/>
      <c r="D517" s="232" t="s">
        <v>151</v>
      </c>
      <c r="E517" s="41"/>
      <c r="F517" s="233" t="s">
        <v>730</v>
      </c>
      <c r="G517" s="41"/>
      <c r="H517" s="41"/>
      <c r="I517" s="229"/>
      <c r="J517" s="41"/>
      <c r="K517" s="41"/>
      <c r="L517" s="45"/>
      <c r="M517" s="230"/>
      <c r="N517" s="231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151</v>
      </c>
      <c r="AU517" s="18" t="s">
        <v>81</v>
      </c>
    </row>
    <row r="518" s="13" customFormat="1">
      <c r="A518" s="13"/>
      <c r="B518" s="234"/>
      <c r="C518" s="235"/>
      <c r="D518" s="227" t="s">
        <v>153</v>
      </c>
      <c r="E518" s="236" t="s">
        <v>19</v>
      </c>
      <c r="F518" s="237" t="s">
        <v>240</v>
      </c>
      <c r="G518" s="235"/>
      <c r="H518" s="236" t="s">
        <v>19</v>
      </c>
      <c r="I518" s="238"/>
      <c r="J518" s="235"/>
      <c r="K518" s="235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153</v>
      </c>
      <c r="AU518" s="243" t="s">
        <v>81</v>
      </c>
      <c r="AV518" s="13" t="s">
        <v>79</v>
      </c>
      <c r="AW518" s="13" t="s">
        <v>33</v>
      </c>
      <c r="AX518" s="13" t="s">
        <v>72</v>
      </c>
      <c r="AY518" s="243" t="s">
        <v>140</v>
      </c>
    </row>
    <row r="519" s="13" customFormat="1">
      <c r="A519" s="13"/>
      <c r="B519" s="234"/>
      <c r="C519" s="235"/>
      <c r="D519" s="227" t="s">
        <v>153</v>
      </c>
      <c r="E519" s="236" t="s">
        <v>19</v>
      </c>
      <c r="F519" s="237" t="s">
        <v>731</v>
      </c>
      <c r="G519" s="235"/>
      <c r="H519" s="236" t="s">
        <v>19</v>
      </c>
      <c r="I519" s="238"/>
      <c r="J519" s="235"/>
      <c r="K519" s="235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153</v>
      </c>
      <c r="AU519" s="243" t="s">
        <v>81</v>
      </c>
      <c r="AV519" s="13" t="s">
        <v>79</v>
      </c>
      <c r="AW519" s="13" t="s">
        <v>33</v>
      </c>
      <c r="AX519" s="13" t="s">
        <v>72</v>
      </c>
      <c r="AY519" s="243" t="s">
        <v>140</v>
      </c>
    </row>
    <row r="520" s="14" customFormat="1">
      <c r="A520" s="14"/>
      <c r="B520" s="244"/>
      <c r="C520" s="245"/>
      <c r="D520" s="227" t="s">
        <v>153</v>
      </c>
      <c r="E520" s="246" t="s">
        <v>19</v>
      </c>
      <c r="F520" s="247" t="s">
        <v>732</v>
      </c>
      <c r="G520" s="245"/>
      <c r="H520" s="248">
        <v>12.493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153</v>
      </c>
      <c r="AU520" s="254" t="s">
        <v>81</v>
      </c>
      <c r="AV520" s="14" t="s">
        <v>81</v>
      </c>
      <c r="AW520" s="14" t="s">
        <v>33</v>
      </c>
      <c r="AX520" s="14" t="s">
        <v>72</v>
      </c>
      <c r="AY520" s="254" t="s">
        <v>140</v>
      </c>
    </row>
    <row r="521" s="14" customFormat="1">
      <c r="A521" s="14"/>
      <c r="B521" s="244"/>
      <c r="C521" s="245"/>
      <c r="D521" s="227" t="s">
        <v>153</v>
      </c>
      <c r="E521" s="246" t="s">
        <v>19</v>
      </c>
      <c r="F521" s="247" t="s">
        <v>733</v>
      </c>
      <c r="G521" s="245"/>
      <c r="H521" s="248">
        <v>6.101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153</v>
      </c>
      <c r="AU521" s="254" t="s">
        <v>81</v>
      </c>
      <c r="AV521" s="14" t="s">
        <v>81</v>
      </c>
      <c r="AW521" s="14" t="s">
        <v>33</v>
      </c>
      <c r="AX521" s="14" t="s">
        <v>72</v>
      </c>
      <c r="AY521" s="254" t="s">
        <v>140</v>
      </c>
    </row>
    <row r="522" s="15" customFormat="1">
      <c r="A522" s="15"/>
      <c r="B522" s="255"/>
      <c r="C522" s="256"/>
      <c r="D522" s="227" t="s">
        <v>153</v>
      </c>
      <c r="E522" s="257" t="s">
        <v>19</v>
      </c>
      <c r="F522" s="258" t="s">
        <v>155</v>
      </c>
      <c r="G522" s="256"/>
      <c r="H522" s="259">
        <v>18.594000000000001</v>
      </c>
      <c r="I522" s="260"/>
      <c r="J522" s="256"/>
      <c r="K522" s="256"/>
      <c r="L522" s="261"/>
      <c r="M522" s="262"/>
      <c r="N522" s="263"/>
      <c r="O522" s="263"/>
      <c r="P522" s="263"/>
      <c r="Q522" s="263"/>
      <c r="R522" s="263"/>
      <c r="S522" s="263"/>
      <c r="T522" s="264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5" t="s">
        <v>153</v>
      </c>
      <c r="AU522" s="265" t="s">
        <v>81</v>
      </c>
      <c r="AV522" s="15" t="s">
        <v>156</v>
      </c>
      <c r="AW522" s="15" t="s">
        <v>33</v>
      </c>
      <c r="AX522" s="15" t="s">
        <v>79</v>
      </c>
      <c r="AY522" s="265" t="s">
        <v>140</v>
      </c>
    </row>
    <row r="523" s="2" customFormat="1" ht="16.5" customHeight="1">
      <c r="A523" s="39"/>
      <c r="B523" s="40"/>
      <c r="C523" s="214" t="s">
        <v>734</v>
      </c>
      <c r="D523" s="214" t="s">
        <v>143</v>
      </c>
      <c r="E523" s="215" t="s">
        <v>735</v>
      </c>
      <c r="F523" s="216" t="s">
        <v>736</v>
      </c>
      <c r="G523" s="217" t="s">
        <v>236</v>
      </c>
      <c r="H523" s="218">
        <v>7.5010000000000003</v>
      </c>
      <c r="I523" s="219"/>
      <c r="J523" s="220">
        <f>ROUND(I523*H523,2)</f>
        <v>0</v>
      </c>
      <c r="K523" s="216" t="s">
        <v>147</v>
      </c>
      <c r="L523" s="45"/>
      <c r="M523" s="221" t="s">
        <v>19</v>
      </c>
      <c r="N523" s="222" t="s">
        <v>43</v>
      </c>
      <c r="O523" s="85"/>
      <c r="P523" s="223">
        <f>O523*H523</f>
        <v>0</v>
      </c>
      <c r="Q523" s="223">
        <v>0.045539999999999997</v>
      </c>
      <c r="R523" s="223">
        <f>Q523*H523</f>
        <v>0.34159553999999998</v>
      </c>
      <c r="S523" s="223">
        <v>0</v>
      </c>
      <c r="T523" s="224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5" t="s">
        <v>347</v>
      </c>
      <c r="AT523" s="225" t="s">
        <v>143</v>
      </c>
      <c r="AU523" s="225" t="s">
        <v>81</v>
      </c>
      <c r="AY523" s="18" t="s">
        <v>140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18" t="s">
        <v>79</v>
      </c>
      <c r="BK523" s="226">
        <f>ROUND(I523*H523,2)</f>
        <v>0</v>
      </c>
      <c r="BL523" s="18" t="s">
        <v>347</v>
      </c>
      <c r="BM523" s="225" t="s">
        <v>737</v>
      </c>
    </row>
    <row r="524" s="2" customFormat="1">
      <c r="A524" s="39"/>
      <c r="B524" s="40"/>
      <c r="C524" s="41"/>
      <c r="D524" s="227" t="s">
        <v>150</v>
      </c>
      <c r="E524" s="41"/>
      <c r="F524" s="228" t="s">
        <v>738</v>
      </c>
      <c r="G524" s="41"/>
      <c r="H524" s="41"/>
      <c r="I524" s="229"/>
      <c r="J524" s="41"/>
      <c r="K524" s="41"/>
      <c r="L524" s="45"/>
      <c r="M524" s="230"/>
      <c r="N524" s="231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150</v>
      </c>
      <c r="AU524" s="18" t="s">
        <v>81</v>
      </c>
    </row>
    <row r="525" s="2" customFormat="1">
      <c r="A525" s="39"/>
      <c r="B525" s="40"/>
      <c r="C525" s="41"/>
      <c r="D525" s="232" t="s">
        <v>151</v>
      </c>
      <c r="E525" s="41"/>
      <c r="F525" s="233" t="s">
        <v>739</v>
      </c>
      <c r="G525" s="41"/>
      <c r="H525" s="41"/>
      <c r="I525" s="229"/>
      <c r="J525" s="41"/>
      <c r="K525" s="41"/>
      <c r="L525" s="45"/>
      <c r="M525" s="230"/>
      <c r="N525" s="231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151</v>
      </c>
      <c r="AU525" s="18" t="s">
        <v>81</v>
      </c>
    </row>
    <row r="526" s="13" customFormat="1">
      <c r="A526" s="13"/>
      <c r="B526" s="234"/>
      <c r="C526" s="235"/>
      <c r="D526" s="227" t="s">
        <v>153</v>
      </c>
      <c r="E526" s="236" t="s">
        <v>19</v>
      </c>
      <c r="F526" s="237" t="s">
        <v>240</v>
      </c>
      <c r="G526" s="235"/>
      <c r="H526" s="236" t="s">
        <v>19</v>
      </c>
      <c r="I526" s="238"/>
      <c r="J526" s="235"/>
      <c r="K526" s="235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153</v>
      </c>
      <c r="AU526" s="243" t="s">
        <v>81</v>
      </c>
      <c r="AV526" s="13" t="s">
        <v>79</v>
      </c>
      <c r="AW526" s="13" t="s">
        <v>33</v>
      </c>
      <c r="AX526" s="13" t="s">
        <v>72</v>
      </c>
      <c r="AY526" s="243" t="s">
        <v>140</v>
      </c>
    </row>
    <row r="527" s="13" customFormat="1">
      <c r="A527" s="13"/>
      <c r="B527" s="234"/>
      <c r="C527" s="235"/>
      <c r="D527" s="227" t="s">
        <v>153</v>
      </c>
      <c r="E527" s="236" t="s">
        <v>19</v>
      </c>
      <c r="F527" s="237" t="s">
        <v>740</v>
      </c>
      <c r="G527" s="235"/>
      <c r="H527" s="236" t="s">
        <v>19</v>
      </c>
      <c r="I527" s="238"/>
      <c r="J527" s="235"/>
      <c r="K527" s="235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153</v>
      </c>
      <c r="AU527" s="243" t="s">
        <v>81</v>
      </c>
      <c r="AV527" s="13" t="s">
        <v>79</v>
      </c>
      <c r="AW527" s="13" t="s">
        <v>33</v>
      </c>
      <c r="AX527" s="13" t="s">
        <v>72</v>
      </c>
      <c r="AY527" s="243" t="s">
        <v>140</v>
      </c>
    </row>
    <row r="528" s="14" customFormat="1">
      <c r="A528" s="14"/>
      <c r="B528" s="244"/>
      <c r="C528" s="245"/>
      <c r="D528" s="227" t="s">
        <v>153</v>
      </c>
      <c r="E528" s="246" t="s">
        <v>19</v>
      </c>
      <c r="F528" s="247" t="s">
        <v>741</v>
      </c>
      <c r="G528" s="245"/>
      <c r="H528" s="248">
        <v>7.5010000000000003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153</v>
      </c>
      <c r="AU528" s="254" t="s">
        <v>81</v>
      </c>
      <c r="AV528" s="14" t="s">
        <v>81</v>
      </c>
      <c r="AW528" s="14" t="s">
        <v>33</v>
      </c>
      <c r="AX528" s="14" t="s">
        <v>72</v>
      </c>
      <c r="AY528" s="254" t="s">
        <v>140</v>
      </c>
    </row>
    <row r="529" s="15" customFormat="1">
      <c r="A529" s="15"/>
      <c r="B529" s="255"/>
      <c r="C529" s="256"/>
      <c r="D529" s="227" t="s">
        <v>153</v>
      </c>
      <c r="E529" s="257" t="s">
        <v>19</v>
      </c>
      <c r="F529" s="258" t="s">
        <v>155</v>
      </c>
      <c r="G529" s="256"/>
      <c r="H529" s="259">
        <v>7.5010000000000003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5" t="s">
        <v>153</v>
      </c>
      <c r="AU529" s="265" t="s">
        <v>81</v>
      </c>
      <c r="AV529" s="15" t="s">
        <v>156</v>
      </c>
      <c r="AW529" s="15" t="s">
        <v>33</v>
      </c>
      <c r="AX529" s="15" t="s">
        <v>79</v>
      </c>
      <c r="AY529" s="265" t="s">
        <v>140</v>
      </c>
    </row>
    <row r="530" s="2" customFormat="1" ht="16.5" customHeight="1">
      <c r="A530" s="39"/>
      <c r="B530" s="40"/>
      <c r="C530" s="214" t="s">
        <v>742</v>
      </c>
      <c r="D530" s="214" t="s">
        <v>143</v>
      </c>
      <c r="E530" s="215" t="s">
        <v>743</v>
      </c>
      <c r="F530" s="216" t="s">
        <v>744</v>
      </c>
      <c r="G530" s="217" t="s">
        <v>236</v>
      </c>
      <c r="H530" s="218">
        <v>19.234000000000002</v>
      </c>
      <c r="I530" s="219"/>
      <c r="J530" s="220">
        <f>ROUND(I530*H530,2)</f>
        <v>0</v>
      </c>
      <c r="K530" s="216" t="s">
        <v>147</v>
      </c>
      <c r="L530" s="45"/>
      <c r="M530" s="221" t="s">
        <v>19</v>
      </c>
      <c r="N530" s="222" t="s">
        <v>43</v>
      </c>
      <c r="O530" s="85"/>
      <c r="P530" s="223">
        <f>O530*H530</f>
        <v>0</v>
      </c>
      <c r="Q530" s="223">
        <v>0.046960000000000002</v>
      </c>
      <c r="R530" s="223">
        <f>Q530*H530</f>
        <v>0.90322864000000014</v>
      </c>
      <c r="S530" s="223">
        <v>0</v>
      </c>
      <c r="T530" s="224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5" t="s">
        <v>347</v>
      </c>
      <c r="AT530" s="225" t="s">
        <v>143</v>
      </c>
      <c r="AU530" s="225" t="s">
        <v>81</v>
      </c>
      <c r="AY530" s="18" t="s">
        <v>140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8" t="s">
        <v>79</v>
      </c>
      <c r="BK530" s="226">
        <f>ROUND(I530*H530,2)</f>
        <v>0</v>
      </c>
      <c r="BL530" s="18" t="s">
        <v>347</v>
      </c>
      <c r="BM530" s="225" t="s">
        <v>745</v>
      </c>
    </row>
    <row r="531" s="2" customFormat="1">
      <c r="A531" s="39"/>
      <c r="B531" s="40"/>
      <c r="C531" s="41"/>
      <c r="D531" s="227" t="s">
        <v>150</v>
      </c>
      <c r="E531" s="41"/>
      <c r="F531" s="228" t="s">
        <v>746</v>
      </c>
      <c r="G531" s="41"/>
      <c r="H531" s="41"/>
      <c r="I531" s="229"/>
      <c r="J531" s="41"/>
      <c r="K531" s="41"/>
      <c r="L531" s="45"/>
      <c r="M531" s="230"/>
      <c r="N531" s="231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150</v>
      </c>
      <c r="AU531" s="18" t="s">
        <v>81</v>
      </c>
    </row>
    <row r="532" s="2" customFormat="1">
      <c r="A532" s="39"/>
      <c r="B532" s="40"/>
      <c r="C532" s="41"/>
      <c r="D532" s="232" t="s">
        <v>151</v>
      </c>
      <c r="E532" s="41"/>
      <c r="F532" s="233" t="s">
        <v>747</v>
      </c>
      <c r="G532" s="41"/>
      <c r="H532" s="41"/>
      <c r="I532" s="229"/>
      <c r="J532" s="41"/>
      <c r="K532" s="41"/>
      <c r="L532" s="45"/>
      <c r="M532" s="230"/>
      <c r="N532" s="231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151</v>
      </c>
      <c r="AU532" s="18" t="s">
        <v>81</v>
      </c>
    </row>
    <row r="533" s="13" customFormat="1">
      <c r="A533" s="13"/>
      <c r="B533" s="234"/>
      <c r="C533" s="235"/>
      <c r="D533" s="227" t="s">
        <v>153</v>
      </c>
      <c r="E533" s="236" t="s">
        <v>19</v>
      </c>
      <c r="F533" s="237" t="s">
        <v>240</v>
      </c>
      <c r="G533" s="235"/>
      <c r="H533" s="236" t="s">
        <v>19</v>
      </c>
      <c r="I533" s="238"/>
      <c r="J533" s="235"/>
      <c r="K533" s="235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153</v>
      </c>
      <c r="AU533" s="243" t="s">
        <v>81</v>
      </c>
      <c r="AV533" s="13" t="s">
        <v>79</v>
      </c>
      <c r="AW533" s="13" t="s">
        <v>33</v>
      </c>
      <c r="AX533" s="13" t="s">
        <v>72</v>
      </c>
      <c r="AY533" s="243" t="s">
        <v>140</v>
      </c>
    </row>
    <row r="534" s="13" customFormat="1">
      <c r="A534" s="13"/>
      <c r="B534" s="234"/>
      <c r="C534" s="235"/>
      <c r="D534" s="227" t="s">
        <v>153</v>
      </c>
      <c r="E534" s="236" t="s">
        <v>19</v>
      </c>
      <c r="F534" s="237" t="s">
        <v>748</v>
      </c>
      <c r="G534" s="235"/>
      <c r="H534" s="236" t="s">
        <v>19</v>
      </c>
      <c r="I534" s="238"/>
      <c r="J534" s="235"/>
      <c r="K534" s="235"/>
      <c r="L534" s="239"/>
      <c r="M534" s="240"/>
      <c r="N534" s="241"/>
      <c r="O534" s="241"/>
      <c r="P534" s="241"/>
      <c r="Q534" s="241"/>
      <c r="R534" s="241"/>
      <c r="S534" s="241"/>
      <c r="T534" s="24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3" t="s">
        <v>153</v>
      </c>
      <c r="AU534" s="243" t="s">
        <v>81</v>
      </c>
      <c r="AV534" s="13" t="s">
        <v>79</v>
      </c>
      <c r="AW534" s="13" t="s">
        <v>33</v>
      </c>
      <c r="AX534" s="13" t="s">
        <v>72</v>
      </c>
      <c r="AY534" s="243" t="s">
        <v>140</v>
      </c>
    </row>
    <row r="535" s="14" customFormat="1">
      <c r="A535" s="14"/>
      <c r="B535" s="244"/>
      <c r="C535" s="245"/>
      <c r="D535" s="227" t="s">
        <v>153</v>
      </c>
      <c r="E535" s="246" t="s">
        <v>19</v>
      </c>
      <c r="F535" s="247" t="s">
        <v>749</v>
      </c>
      <c r="G535" s="245"/>
      <c r="H535" s="248">
        <v>19.234000000000002</v>
      </c>
      <c r="I535" s="249"/>
      <c r="J535" s="245"/>
      <c r="K535" s="245"/>
      <c r="L535" s="250"/>
      <c r="M535" s="251"/>
      <c r="N535" s="252"/>
      <c r="O535" s="252"/>
      <c r="P535" s="252"/>
      <c r="Q535" s="252"/>
      <c r="R535" s="252"/>
      <c r="S535" s="252"/>
      <c r="T535" s="25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4" t="s">
        <v>153</v>
      </c>
      <c r="AU535" s="254" t="s">
        <v>81</v>
      </c>
      <c r="AV535" s="14" t="s">
        <v>81</v>
      </c>
      <c r="AW535" s="14" t="s">
        <v>33</v>
      </c>
      <c r="AX535" s="14" t="s">
        <v>72</v>
      </c>
      <c r="AY535" s="254" t="s">
        <v>140</v>
      </c>
    </row>
    <row r="536" s="15" customFormat="1">
      <c r="A536" s="15"/>
      <c r="B536" s="255"/>
      <c r="C536" s="256"/>
      <c r="D536" s="227" t="s">
        <v>153</v>
      </c>
      <c r="E536" s="257" t="s">
        <v>19</v>
      </c>
      <c r="F536" s="258" t="s">
        <v>155</v>
      </c>
      <c r="G536" s="256"/>
      <c r="H536" s="259">
        <v>19.234000000000002</v>
      </c>
      <c r="I536" s="260"/>
      <c r="J536" s="256"/>
      <c r="K536" s="256"/>
      <c r="L536" s="261"/>
      <c r="M536" s="262"/>
      <c r="N536" s="263"/>
      <c r="O536" s="263"/>
      <c r="P536" s="263"/>
      <c r="Q536" s="263"/>
      <c r="R536" s="263"/>
      <c r="S536" s="263"/>
      <c r="T536" s="264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5" t="s">
        <v>153</v>
      </c>
      <c r="AU536" s="265" t="s">
        <v>81</v>
      </c>
      <c r="AV536" s="15" t="s">
        <v>156</v>
      </c>
      <c r="AW536" s="15" t="s">
        <v>33</v>
      </c>
      <c r="AX536" s="15" t="s">
        <v>79</v>
      </c>
      <c r="AY536" s="265" t="s">
        <v>140</v>
      </c>
    </row>
    <row r="537" s="2" customFormat="1" ht="16.5" customHeight="1">
      <c r="A537" s="39"/>
      <c r="B537" s="40"/>
      <c r="C537" s="214" t="s">
        <v>750</v>
      </c>
      <c r="D537" s="214" t="s">
        <v>143</v>
      </c>
      <c r="E537" s="215" t="s">
        <v>751</v>
      </c>
      <c r="F537" s="216" t="s">
        <v>752</v>
      </c>
      <c r="G537" s="217" t="s">
        <v>306</v>
      </c>
      <c r="H537" s="218">
        <v>9.5999999999999996</v>
      </c>
      <c r="I537" s="219"/>
      <c r="J537" s="220">
        <f>ROUND(I537*H537,2)</f>
        <v>0</v>
      </c>
      <c r="K537" s="216" t="s">
        <v>147</v>
      </c>
      <c r="L537" s="45"/>
      <c r="M537" s="221" t="s">
        <v>19</v>
      </c>
      <c r="N537" s="222" t="s">
        <v>43</v>
      </c>
      <c r="O537" s="85"/>
      <c r="P537" s="223">
        <f>O537*H537</f>
        <v>0</v>
      </c>
      <c r="Q537" s="223">
        <v>0.00091</v>
      </c>
      <c r="R537" s="223">
        <f>Q537*H537</f>
        <v>0.008735999999999999</v>
      </c>
      <c r="S537" s="223">
        <v>0</v>
      </c>
      <c r="T537" s="224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5" t="s">
        <v>347</v>
      </c>
      <c r="AT537" s="225" t="s">
        <v>143</v>
      </c>
      <c r="AU537" s="225" t="s">
        <v>81</v>
      </c>
      <c r="AY537" s="18" t="s">
        <v>140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8" t="s">
        <v>79</v>
      </c>
      <c r="BK537" s="226">
        <f>ROUND(I537*H537,2)</f>
        <v>0</v>
      </c>
      <c r="BL537" s="18" t="s">
        <v>347</v>
      </c>
      <c r="BM537" s="225" t="s">
        <v>753</v>
      </c>
    </row>
    <row r="538" s="2" customFormat="1">
      <c r="A538" s="39"/>
      <c r="B538" s="40"/>
      <c r="C538" s="41"/>
      <c r="D538" s="227" t="s">
        <v>150</v>
      </c>
      <c r="E538" s="41"/>
      <c r="F538" s="228" t="s">
        <v>754</v>
      </c>
      <c r="G538" s="41"/>
      <c r="H538" s="41"/>
      <c r="I538" s="229"/>
      <c r="J538" s="41"/>
      <c r="K538" s="41"/>
      <c r="L538" s="45"/>
      <c r="M538" s="230"/>
      <c r="N538" s="231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150</v>
      </c>
      <c r="AU538" s="18" t="s">
        <v>81</v>
      </c>
    </row>
    <row r="539" s="2" customFormat="1">
      <c r="A539" s="39"/>
      <c r="B539" s="40"/>
      <c r="C539" s="41"/>
      <c r="D539" s="232" t="s">
        <v>151</v>
      </c>
      <c r="E539" s="41"/>
      <c r="F539" s="233" t="s">
        <v>755</v>
      </c>
      <c r="G539" s="41"/>
      <c r="H539" s="41"/>
      <c r="I539" s="229"/>
      <c r="J539" s="41"/>
      <c r="K539" s="41"/>
      <c r="L539" s="45"/>
      <c r="M539" s="230"/>
      <c r="N539" s="231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151</v>
      </c>
      <c r="AU539" s="18" t="s">
        <v>81</v>
      </c>
    </row>
    <row r="540" s="14" customFormat="1">
      <c r="A540" s="14"/>
      <c r="B540" s="244"/>
      <c r="C540" s="245"/>
      <c r="D540" s="227" t="s">
        <v>153</v>
      </c>
      <c r="E540" s="246" t="s">
        <v>19</v>
      </c>
      <c r="F540" s="247" t="s">
        <v>756</v>
      </c>
      <c r="G540" s="245"/>
      <c r="H540" s="248">
        <v>9.5999999999999996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153</v>
      </c>
      <c r="AU540" s="254" t="s">
        <v>81</v>
      </c>
      <c r="AV540" s="14" t="s">
        <v>81</v>
      </c>
      <c r="AW540" s="14" t="s">
        <v>33</v>
      </c>
      <c r="AX540" s="14" t="s">
        <v>72</v>
      </c>
      <c r="AY540" s="254" t="s">
        <v>140</v>
      </c>
    </row>
    <row r="541" s="15" customFormat="1">
      <c r="A541" s="15"/>
      <c r="B541" s="255"/>
      <c r="C541" s="256"/>
      <c r="D541" s="227" t="s">
        <v>153</v>
      </c>
      <c r="E541" s="257" t="s">
        <v>19</v>
      </c>
      <c r="F541" s="258" t="s">
        <v>155</v>
      </c>
      <c r="G541" s="256"/>
      <c r="H541" s="259">
        <v>9.5999999999999996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4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5" t="s">
        <v>153</v>
      </c>
      <c r="AU541" s="265" t="s">
        <v>81</v>
      </c>
      <c r="AV541" s="15" t="s">
        <v>156</v>
      </c>
      <c r="AW541" s="15" t="s">
        <v>33</v>
      </c>
      <c r="AX541" s="15" t="s">
        <v>79</v>
      </c>
      <c r="AY541" s="265" t="s">
        <v>140</v>
      </c>
    </row>
    <row r="542" s="2" customFormat="1" ht="16.5" customHeight="1">
      <c r="A542" s="39"/>
      <c r="B542" s="40"/>
      <c r="C542" s="214" t="s">
        <v>757</v>
      </c>
      <c r="D542" s="214" t="s">
        <v>143</v>
      </c>
      <c r="E542" s="215" t="s">
        <v>758</v>
      </c>
      <c r="F542" s="216" t="s">
        <v>759</v>
      </c>
      <c r="G542" s="217" t="s">
        <v>236</v>
      </c>
      <c r="H542" s="218">
        <v>45.329000000000001</v>
      </c>
      <c r="I542" s="219"/>
      <c r="J542" s="220">
        <f>ROUND(I542*H542,2)</f>
        <v>0</v>
      </c>
      <c r="K542" s="216" t="s">
        <v>147</v>
      </c>
      <c r="L542" s="45"/>
      <c r="M542" s="221" t="s">
        <v>19</v>
      </c>
      <c r="N542" s="222" t="s">
        <v>43</v>
      </c>
      <c r="O542" s="85"/>
      <c r="P542" s="223">
        <f>O542*H542</f>
        <v>0</v>
      </c>
      <c r="Q542" s="223">
        <v>0.00020000000000000001</v>
      </c>
      <c r="R542" s="223">
        <f>Q542*H542</f>
        <v>0.0090658000000000006</v>
      </c>
      <c r="S542" s="223">
        <v>0</v>
      </c>
      <c r="T542" s="224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5" t="s">
        <v>347</v>
      </c>
      <c r="AT542" s="225" t="s">
        <v>143</v>
      </c>
      <c r="AU542" s="225" t="s">
        <v>81</v>
      </c>
      <c r="AY542" s="18" t="s">
        <v>140</v>
      </c>
      <c r="BE542" s="226">
        <f>IF(N542="základní",J542,0)</f>
        <v>0</v>
      </c>
      <c r="BF542" s="226">
        <f>IF(N542="snížená",J542,0)</f>
        <v>0</v>
      </c>
      <c r="BG542" s="226">
        <f>IF(N542="zákl. přenesená",J542,0)</f>
        <v>0</v>
      </c>
      <c r="BH542" s="226">
        <f>IF(N542="sníž. přenesená",J542,0)</f>
        <v>0</v>
      </c>
      <c r="BI542" s="226">
        <f>IF(N542="nulová",J542,0)</f>
        <v>0</v>
      </c>
      <c r="BJ542" s="18" t="s">
        <v>79</v>
      </c>
      <c r="BK542" s="226">
        <f>ROUND(I542*H542,2)</f>
        <v>0</v>
      </c>
      <c r="BL542" s="18" t="s">
        <v>347</v>
      </c>
      <c r="BM542" s="225" t="s">
        <v>760</v>
      </c>
    </row>
    <row r="543" s="2" customFormat="1">
      <c r="A543" s="39"/>
      <c r="B543" s="40"/>
      <c r="C543" s="41"/>
      <c r="D543" s="227" t="s">
        <v>150</v>
      </c>
      <c r="E543" s="41"/>
      <c r="F543" s="228" t="s">
        <v>761</v>
      </c>
      <c r="G543" s="41"/>
      <c r="H543" s="41"/>
      <c r="I543" s="229"/>
      <c r="J543" s="41"/>
      <c r="K543" s="41"/>
      <c r="L543" s="45"/>
      <c r="M543" s="230"/>
      <c r="N543" s="231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150</v>
      </c>
      <c r="AU543" s="18" t="s">
        <v>81</v>
      </c>
    </row>
    <row r="544" s="2" customFormat="1">
      <c r="A544" s="39"/>
      <c r="B544" s="40"/>
      <c r="C544" s="41"/>
      <c r="D544" s="232" t="s">
        <v>151</v>
      </c>
      <c r="E544" s="41"/>
      <c r="F544" s="233" t="s">
        <v>762</v>
      </c>
      <c r="G544" s="41"/>
      <c r="H544" s="41"/>
      <c r="I544" s="229"/>
      <c r="J544" s="41"/>
      <c r="K544" s="41"/>
      <c r="L544" s="45"/>
      <c r="M544" s="230"/>
      <c r="N544" s="231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151</v>
      </c>
      <c r="AU544" s="18" t="s">
        <v>81</v>
      </c>
    </row>
    <row r="545" s="14" customFormat="1">
      <c r="A545" s="14"/>
      <c r="B545" s="244"/>
      <c r="C545" s="245"/>
      <c r="D545" s="227" t="s">
        <v>153</v>
      </c>
      <c r="E545" s="246" t="s">
        <v>19</v>
      </c>
      <c r="F545" s="247" t="s">
        <v>763</v>
      </c>
      <c r="G545" s="245"/>
      <c r="H545" s="248">
        <v>45.329000000000001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153</v>
      </c>
      <c r="AU545" s="254" t="s">
        <v>81</v>
      </c>
      <c r="AV545" s="14" t="s">
        <v>81</v>
      </c>
      <c r="AW545" s="14" t="s">
        <v>33</v>
      </c>
      <c r="AX545" s="14" t="s">
        <v>72</v>
      </c>
      <c r="AY545" s="254" t="s">
        <v>140</v>
      </c>
    </row>
    <row r="546" s="15" customFormat="1">
      <c r="A546" s="15"/>
      <c r="B546" s="255"/>
      <c r="C546" s="256"/>
      <c r="D546" s="227" t="s">
        <v>153</v>
      </c>
      <c r="E546" s="257" t="s">
        <v>19</v>
      </c>
      <c r="F546" s="258" t="s">
        <v>155</v>
      </c>
      <c r="G546" s="256"/>
      <c r="H546" s="259">
        <v>45.329000000000001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5" t="s">
        <v>153</v>
      </c>
      <c r="AU546" s="265" t="s">
        <v>81</v>
      </c>
      <c r="AV546" s="15" t="s">
        <v>156</v>
      </c>
      <c r="AW546" s="15" t="s">
        <v>33</v>
      </c>
      <c r="AX546" s="15" t="s">
        <v>79</v>
      </c>
      <c r="AY546" s="265" t="s">
        <v>140</v>
      </c>
    </row>
    <row r="547" s="2" customFormat="1" ht="16.5" customHeight="1">
      <c r="A547" s="39"/>
      <c r="B547" s="40"/>
      <c r="C547" s="214" t="s">
        <v>764</v>
      </c>
      <c r="D547" s="214" t="s">
        <v>143</v>
      </c>
      <c r="E547" s="215" t="s">
        <v>765</v>
      </c>
      <c r="F547" s="216" t="s">
        <v>766</v>
      </c>
      <c r="G547" s="217" t="s">
        <v>306</v>
      </c>
      <c r="H547" s="218">
        <v>4.7999999999999998</v>
      </c>
      <c r="I547" s="219"/>
      <c r="J547" s="220">
        <f>ROUND(I547*H547,2)</f>
        <v>0</v>
      </c>
      <c r="K547" s="216" t="s">
        <v>147</v>
      </c>
      <c r="L547" s="45"/>
      <c r="M547" s="221" t="s">
        <v>19</v>
      </c>
      <c r="N547" s="222" t="s">
        <v>43</v>
      </c>
      <c r="O547" s="85"/>
      <c r="P547" s="223">
        <f>O547*H547</f>
        <v>0</v>
      </c>
      <c r="Q547" s="223">
        <v>0.00036000000000000002</v>
      </c>
      <c r="R547" s="223">
        <f>Q547*H547</f>
        <v>0.0017280000000000002</v>
      </c>
      <c r="S547" s="223">
        <v>0</v>
      </c>
      <c r="T547" s="224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5" t="s">
        <v>347</v>
      </c>
      <c r="AT547" s="225" t="s">
        <v>143</v>
      </c>
      <c r="AU547" s="225" t="s">
        <v>81</v>
      </c>
      <c r="AY547" s="18" t="s">
        <v>140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8" t="s">
        <v>79</v>
      </c>
      <c r="BK547" s="226">
        <f>ROUND(I547*H547,2)</f>
        <v>0</v>
      </c>
      <c r="BL547" s="18" t="s">
        <v>347</v>
      </c>
      <c r="BM547" s="225" t="s">
        <v>767</v>
      </c>
    </row>
    <row r="548" s="2" customFormat="1">
      <c r="A548" s="39"/>
      <c r="B548" s="40"/>
      <c r="C548" s="41"/>
      <c r="D548" s="227" t="s">
        <v>150</v>
      </c>
      <c r="E548" s="41"/>
      <c r="F548" s="228" t="s">
        <v>768</v>
      </c>
      <c r="G548" s="41"/>
      <c r="H548" s="41"/>
      <c r="I548" s="229"/>
      <c r="J548" s="41"/>
      <c r="K548" s="41"/>
      <c r="L548" s="45"/>
      <c r="M548" s="230"/>
      <c r="N548" s="231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150</v>
      </c>
      <c r="AU548" s="18" t="s">
        <v>81</v>
      </c>
    </row>
    <row r="549" s="2" customFormat="1">
      <c r="A549" s="39"/>
      <c r="B549" s="40"/>
      <c r="C549" s="41"/>
      <c r="D549" s="232" t="s">
        <v>151</v>
      </c>
      <c r="E549" s="41"/>
      <c r="F549" s="233" t="s">
        <v>769</v>
      </c>
      <c r="G549" s="41"/>
      <c r="H549" s="41"/>
      <c r="I549" s="229"/>
      <c r="J549" s="41"/>
      <c r="K549" s="41"/>
      <c r="L549" s="45"/>
      <c r="M549" s="230"/>
      <c r="N549" s="231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151</v>
      </c>
      <c r="AU549" s="18" t="s">
        <v>81</v>
      </c>
    </row>
    <row r="550" s="14" customFormat="1">
      <c r="A550" s="14"/>
      <c r="B550" s="244"/>
      <c r="C550" s="245"/>
      <c r="D550" s="227" t="s">
        <v>153</v>
      </c>
      <c r="E550" s="246" t="s">
        <v>19</v>
      </c>
      <c r="F550" s="247" t="s">
        <v>770</v>
      </c>
      <c r="G550" s="245"/>
      <c r="H550" s="248">
        <v>4.7999999999999998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153</v>
      </c>
      <c r="AU550" s="254" t="s">
        <v>81</v>
      </c>
      <c r="AV550" s="14" t="s">
        <v>81</v>
      </c>
      <c r="AW550" s="14" t="s">
        <v>33</v>
      </c>
      <c r="AX550" s="14" t="s">
        <v>72</v>
      </c>
      <c r="AY550" s="254" t="s">
        <v>140</v>
      </c>
    </row>
    <row r="551" s="15" customFormat="1">
      <c r="A551" s="15"/>
      <c r="B551" s="255"/>
      <c r="C551" s="256"/>
      <c r="D551" s="227" t="s">
        <v>153</v>
      </c>
      <c r="E551" s="257" t="s">
        <v>19</v>
      </c>
      <c r="F551" s="258" t="s">
        <v>155</v>
      </c>
      <c r="G551" s="256"/>
      <c r="H551" s="259">
        <v>4.7999999999999998</v>
      </c>
      <c r="I551" s="260"/>
      <c r="J551" s="256"/>
      <c r="K551" s="256"/>
      <c r="L551" s="261"/>
      <c r="M551" s="262"/>
      <c r="N551" s="263"/>
      <c r="O551" s="263"/>
      <c r="P551" s="263"/>
      <c r="Q551" s="263"/>
      <c r="R551" s="263"/>
      <c r="S551" s="263"/>
      <c r="T551" s="264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5" t="s">
        <v>153</v>
      </c>
      <c r="AU551" s="265" t="s">
        <v>81</v>
      </c>
      <c r="AV551" s="15" t="s">
        <v>156</v>
      </c>
      <c r="AW551" s="15" t="s">
        <v>33</v>
      </c>
      <c r="AX551" s="15" t="s">
        <v>79</v>
      </c>
      <c r="AY551" s="265" t="s">
        <v>140</v>
      </c>
    </row>
    <row r="552" s="2" customFormat="1" ht="21.75" customHeight="1">
      <c r="A552" s="39"/>
      <c r="B552" s="40"/>
      <c r="C552" s="214" t="s">
        <v>771</v>
      </c>
      <c r="D552" s="214" t="s">
        <v>143</v>
      </c>
      <c r="E552" s="215" t="s">
        <v>772</v>
      </c>
      <c r="F552" s="216" t="s">
        <v>773</v>
      </c>
      <c r="G552" s="217" t="s">
        <v>236</v>
      </c>
      <c r="H552" s="218">
        <v>26.445</v>
      </c>
      <c r="I552" s="219"/>
      <c r="J552" s="220">
        <f>ROUND(I552*H552,2)</f>
        <v>0</v>
      </c>
      <c r="K552" s="216" t="s">
        <v>19</v>
      </c>
      <c r="L552" s="45"/>
      <c r="M552" s="221" t="s">
        <v>19</v>
      </c>
      <c r="N552" s="222" t="s">
        <v>43</v>
      </c>
      <c r="O552" s="85"/>
      <c r="P552" s="223">
        <f>O552*H552</f>
        <v>0</v>
      </c>
      <c r="Q552" s="223">
        <v>0.01482</v>
      </c>
      <c r="R552" s="223">
        <f>Q552*H552</f>
        <v>0.39191490000000001</v>
      </c>
      <c r="S552" s="223">
        <v>0</v>
      </c>
      <c r="T552" s="224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5" t="s">
        <v>347</v>
      </c>
      <c r="AT552" s="225" t="s">
        <v>143</v>
      </c>
      <c r="AU552" s="225" t="s">
        <v>81</v>
      </c>
      <c r="AY552" s="18" t="s">
        <v>140</v>
      </c>
      <c r="BE552" s="226">
        <f>IF(N552="základní",J552,0)</f>
        <v>0</v>
      </c>
      <c r="BF552" s="226">
        <f>IF(N552="snížená",J552,0)</f>
        <v>0</v>
      </c>
      <c r="BG552" s="226">
        <f>IF(N552="zákl. přenesená",J552,0)</f>
        <v>0</v>
      </c>
      <c r="BH552" s="226">
        <f>IF(N552="sníž. přenesená",J552,0)</f>
        <v>0</v>
      </c>
      <c r="BI552" s="226">
        <f>IF(N552="nulová",J552,0)</f>
        <v>0</v>
      </c>
      <c r="BJ552" s="18" t="s">
        <v>79</v>
      </c>
      <c r="BK552" s="226">
        <f>ROUND(I552*H552,2)</f>
        <v>0</v>
      </c>
      <c r="BL552" s="18" t="s">
        <v>347</v>
      </c>
      <c r="BM552" s="225" t="s">
        <v>774</v>
      </c>
    </row>
    <row r="553" s="2" customFormat="1">
      <c r="A553" s="39"/>
      <c r="B553" s="40"/>
      <c r="C553" s="41"/>
      <c r="D553" s="227" t="s">
        <v>150</v>
      </c>
      <c r="E553" s="41"/>
      <c r="F553" s="228" t="s">
        <v>775</v>
      </c>
      <c r="G553" s="41"/>
      <c r="H553" s="41"/>
      <c r="I553" s="229"/>
      <c r="J553" s="41"/>
      <c r="K553" s="41"/>
      <c r="L553" s="45"/>
      <c r="M553" s="230"/>
      <c r="N553" s="231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150</v>
      </c>
      <c r="AU553" s="18" t="s">
        <v>81</v>
      </c>
    </row>
    <row r="554" s="13" customFormat="1">
      <c r="A554" s="13"/>
      <c r="B554" s="234"/>
      <c r="C554" s="235"/>
      <c r="D554" s="227" t="s">
        <v>153</v>
      </c>
      <c r="E554" s="236" t="s">
        <v>19</v>
      </c>
      <c r="F554" s="237" t="s">
        <v>240</v>
      </c>
      <c r="G554" s="235"/>
      <c r="H554" s="236" t="s">
        <v>19</v>
      </c>
      <c r="I554" s="238"/>
      <c r="J554" s="235"/>
      <c r="K554" s="235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153</v>
      </c>
      <c r="AU554" s="243" t="s">
        <v>81</v>
      </c>
      <c r="AV554" s="13" t="s">
        <v>79</v>
      </c>
      <c r="AW554" s="13" t="s">
        <v>33</v>
      </c>
      <c r="AX554" s="13" t="s">
        <v>72</v>
      </c>
      <c r="AY554" s="243" t="s">
        <v>140</v>
      </c>
    </row>
    <row r="555" s="13" customFormat="1">
      <c r="A555" s="13"/>
      <c r="B555" s="234"/>
      <c r="C555" s="235"/>
      <c r="D555" s="227" t="s">
        <v>153</v>
      </c>
      <c r="E555" s="236" t="s">
        <v>19</v>
      </c>
      <c r="F555" s="237" t="s">
        <v>776</v>
      </c>
      <c r="G555" s="235"/>
      <c r="H555" s="236" t="s">
        <v>19</v>
      </c>
      <c r="I555" s="238"/>
      <c r="J555" s="235"/>
      <c r="K555" s="235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153</v>
      </c>
      <c r="AU555" s="243" t="s">
        <v>81</v>
      </c>
      <c r="AV555" s="13" t="s">
        <v>79</v>
      </c>
      <c r="AW555" s="13" t="s">
        <v>33</v>
      </c>
      <c r="AX555" s="13" t="s">
        <v>72</v>
      </c>
      <c r="AY555" s="243" t="s">
        <v>140</v>
      </c>
    </row>
    <row r="556" s="14" customFormat="1">
      <c r="A556" s="14"/>
      <c r="B556" s="244"/>
      <c r="C556" s="245"/>
      <c r="D556" s="227" t="s">
        <v>153</v>
      </c>
      <c r="E556" s="246" t="s">
        <v>19</v>
      </c>
      <c r="F556" s="247" t="s">
        <v>777</v>
      </c>
      <c r="G556" s="245"/>
      <c r="H556" s="248">
        <v>26.445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153</v>
      </c>
      <c r="AU556" s="254" t="s">
        <v>81</v>
      </c>
      <c r="AV556" s="14" t="s">
        <v>81</v>
      </c>
      <c r="AW556" s="14" t="s">
        <v>33</v>
      </c>
      <c r="AX556" s="14" t="s">
        <v>72</v>
      </c>
      <c r="AY556" s="254" t="s">
        <v>140</v>
      </c>
    </row>
    <row r="557" s="15" customFormat="1">
      <c r="A557" s="15"/>
      <c r="B557" s="255"/>
      <c r="C557" s="256"/>
      <c r="D557" s="227" t="s">
        <v>153</v>
      </c>
      <c r="E557" s="257" t="s">
        <v>19</v>
      </c>
      <c r="F557" s="258" t="s">
        <v>155</v>
      </c>
      <c r="G557" s="256"/>
      <c r="H557" s="259">
        <v>26.445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153</v>
      </c>
      <c r="AU557" s="265" t="s">
        <v>81</v>
      </c>
      <c r="AV557" s="15" t="s">
        <v>156</v>
      </c>
      <c r="AW557" s="15" t="s">
        <v>33</v>
      </c>
      <c r="AX557" s="15" t="s">
        <v>79</v>
      </c>
      <c r="AY557" s="265" t="s">
        <v>140</v>
      </c>
    </row>
    <row r="558" s="2" customFormat="1" ht="16.5" customHeight="1">
      <c r="A558" s="39"/>
      <c r="B558" s="40"/>
      <c r="C558" s="214" t="s">
        <v>778</v>
      </c>
      <c r="D558" s="214" t="s">
        <v>143</v>
      </c>
      <c r="E558" s="215" t="s">
        <v>779</v>
      </c>
      <c r="F558" s="216" t="s">
        <v>780</v>
      </c>
      <c r="G558" s="217" t="s">
        <v>236</v>
      </c>
      <c r="H558" s="218">
        <v>26.445</v>
      </c>
      <c r="I558" s="219"/>
      <c r="J558" s="220">
        <f>ROUND(I558*H558,2)</f>
        <v>0</v>
      </c>
      <c r="K558" s="216" t="s">
        <v>147</v>
      </c>
      <c r="L558" s="45"/>
      <c r="M558" s="221" t="s">
        <v>19</v>
      </c>
      <c r="N558" s="222" t="s">
        <v>43</v>
      </c>
      <c r="O558" s="85"/>
      <c r="P558" s="223">
        <f>O558*H558</f>
        <v>0</v>
      </c>
      <c r="Q558" s="223">
        <v>0.00010000000000000001</v>
      </c>
      <c r="R558" s="223">
        <f>Q558*H558</f>
        <v>0.0026445000000000001</v>
      </c>
      <c r="S558" s="223">
        <v>0</v>
      </c>
      <c r="T558" s="224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5" t="s">
        <v>347</v>
      </c>
      <c r="AT558" s="225" t="s">
        <v>143</v>
      </c>
      <c r="AU558" s="225" t="s">
        <v>81</v>
      </c>
      <c r="AY558" s="18" t="s">
        <v>140</v>
      </c>
      <c r="BE558" s="226">
        <f>IF(N558="základní",J558,0)</f>
        <v>0</v>
      </c>
      <c r="BF558" s="226">
        <f>IF(N558="snížená",J558,0)</f>
        <v>0</v>
      </c>
      <c r="BG558" s="226">
        <f>IF(N558="zákl. přenesená",J558,0)</f>
        <v>0</v>
      </c>
      <c r="BH558" s="226">
        <f>IF(N558="sníž. přenesená",J558,0)</f>
        <v>0</v>
      </c>
      <c r="BI558" s="226">
        <f>IF(N558="nulová",J558,0)</f>
        <v>0</v>
      </c>
      <c r="BJ558" s="18" t="s">
        <v>79</v>
      </c>
      <c r="BK558" s="226">
        <f>ROUND(I558*H558,2)</f>
        <v>0</v>
      </c>
      <c r="BL558" s="18" t="s">
        <v>347</v>
      </c>
      <c r="BM558" s="225" t="s">
        <v>781</v>
      </c>
    </row>
    <row r="559" s="2" customFormat="1">
      <c r="A559" s="39"/>
      <c r="B559" s="40"/>
      <c r="C559" s="41"/>
      <c r="D559" s="227" t="s">
        <v>150</v>
      </c>
      <c r="E559" s="41"/>
      <c r="F559" s="228" t="s">
        <v>782</v>
      </c>
      <c r="G559" s="41"/>
      <c r="H559" s="41"/>
      <c r="I559" s="229"/>
      <c r="J559" s="41"/>
      <c r="K559" s="41"/>
      <c r="L559" s="45"/>
      <c r="M559" s="230"/>
      <c r="N559" s="231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150</v>
      </c>
      <c r="AU559" s="18" t="s">
        <v>81</v>
      </c>
    </row>
    <row r="560" s="2" customFormat="1">
      <c r="A560" s="39"/>
      <c r="B560" s="40"/>
      <c r="C560" s="41"/>
      <c r="D560" s="232" t="s">
        <v>151</v>
      </c>
      <c r="E560" s="41"/>
      <c r="F560" s="233" t="s">
        <v>783</v>
      </c>
      <c r="G560" s="41"/>
      <c r="H560" s="41"/>
      <c r="I560" s="229"/>
      <c r="J560" s="41"/>
      <c r="K560" s="41"/>
      <c r="L560" s="45"/>
      <c r="M560" s="230"/>
      <c r="N560" s="231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151</v>
      </c>
      <c r="AU560" s="18" t="s">
        <v>81</v>
      </c>
    </row>
    <row r="561" s="14" customFormat="1">
      <c r="A561" s="14"/>
      <c r="B561" s="244"/>
      <c r="C561" s="245"/>
      <c r="D561" s="227" t="s">
        <v>153</v>
      </c>
      <c r="E561" s="246" t="s">
        <v>19</v>
      </c>
      <c r="F561" s="247" t="s">
        <v>784</v>
      </c>
      <c r="G561" s="245"/>
      <c r="H561" s="248">
        <v>26.445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153</v>
      </c>
      <c r="AU561" s="254" t="s">
        <v>81</v>
      </c>
      <c r="AV561" s="14" t="s">
        <v>81</v>
      </c>
      <c r="AW561" s="14" t="s">
        <v>33</v>
      </c>
      <c r="AX561" s="14" t="s">
        <v>72</v>
      </c>
      <c r="AY561" s="254" t="s">
        <v>140</v>
      </c>
    </row>
    <row r="562" s="15" customFormat="1">
      <c r="A562" s="15"/>
      <c r="B562" s="255"/>
      <c r="C562" s="256"/>
      <c r="D562" s="227" t="s">
        <v>153</v>
      </c>
      <c r="E562" s="257" t="s">
        <v>19</v>
      </c>
      <c r="F562" s="258" t="s">
        <v>155</v>
      </c>
      <c r="G562" s="256"/>
      <c r="H562" s="259">
        <v>26.445</v>
      </c>
      <c r="I562" s="260"/>
      <c r="J562" s="256"/>
      <c r="K562" s="256"/>
      <c r="L562" s="261"/>
      <c r="M562" s="262"/>
      <c r="N562" s="263"/>
      <c r="O562" s="263"/>
      <c r="P562" s="263"/>
      <c r="Q562" s="263"/>
      <c r="R562" s="263"/>
      <c r="S562" s="263"/>
      <c r="T562" s="264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5" t="s">
        <v>153</v>
      </c>
      <c r="AU562" s="265" t="s">
        <v>81</v>
      </c>
      <c r="AV562" s="15" t="s">
        <v>156</v>
      </c>
      <c r="AW562" s="15" t="s">
        <v>33</v>
      </c>
      <c r="AX562" s="15" t="s">
        <v>79</v>
      </c>
      <c r="AY562" s="265" t="s">
        <v>140</v>
      </c>
    </row>
    <row r="563" s="2" customFormat="1" ht="16.5" customHeight="1">
      <c r="A563" s="39"/>
      <c r="B563" s="40"/>
      <c r="C563" s="214" t="s">
        <v>785</v>
      </c>
      <c r="D563" s="214" t="s">
        <v>143</v>
      </c>
      <c r="E563" s="215" t="s">
        <v>786</v>
      </c>
      <c r="F563" s="216" t="s">
        <v>787</v>
      </c>
      <c r="G563" s="217" t="s">
        <v>341</v>
      </c>
      <c r="H563" s="218">
        <v>4</v>
      </c>
      <c r="I563" s="219"/>
      <c r="J563" s="220">
        <f>ROUND(I563*H563,2)</f>
        <v>0</v>
      </c>
      <c r="K563" s="216" t="s">
        <v>147</v>
      </c>
      <c r="L563" s="45"/>
      <c r="M563" s="221" t="s">
        <v>19</v>
      </c>
      <c r="N563" s="222" t="s">
        <v>43</v>
      </c>
      <c r="O563" s="85"/>
      <c r="P563" s="223">
        <f>O563*H563</f>
        <v>0</v>
      </c>
      <c r="Q563" s="223">
        <v>1.0000000000000001E-05</v>
      </c>
      <c r="R563" s="223">
        <f>Q563*H563</f>
        <v>4.0000000000000003E-05</v>
      </c>
      <c r="S563" s="223">
        <v>0</v>
      </c>
      <c r="T563" s="224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5" t="s">
        <v>347</v>
      </c>
      <c r="AT563" s="225" t="s">
        <v>143</v>
      </c>
      <c r="AU563" s="225" t="s">
        <v>81</v>
      </c>
      <c r="AY563" s="18" t="s">
        <v>140</v>
      </c>
      <c r="BE563" s="226">
        <f>IF(N563="základní",J563,0)</f>
        <v>0</v>
      </c>
      <c r="BF563" s="226">
        <f>IF(N563="snížená",J563,0)</f>
        <v>0</v>
      </c>
      <c r="BG563" s="226">
        <f>IF(N563="zákl. přenesená",J563,0)</f>
        <v>0</v>
      </c>
      <c r="BH563" s="226">
        <f>IF(N563="sníž. přenesená",J563,0)</f>
        <v>0</v>
      </c>
      <c r="BI563" s="226">
        <f>IF(N563="nulová",J563,0)</f>
        <v>0</v>
      </c>
      <c r="BJ563" s="18" t="s">
        <v>79</v>
      </c>
      <c r="BK563" s="226">
        <f>ROUND(I563*H563,2)</f>
        <v>0</v>
      </c>
      <c r="BL563" s="18" t="s">
        <v>347</v>
      </c>
      <c r="BM563" s="225" t="s">
        <v>788</v>
      </c>
    </row>
    <row r="564" s="2" customFormat="1">
      <c r="A564" s="39"/>
      <c r="B564" s="40"/>
      <c r="C564" s="41"/>
      <c r="D564" s="227" t="s">
        <v>150</v>
      </c>
      <c r="E564" s="41"/>
      <c r="F564" s="228" t="s">
        <v>789</v>
      </c>
      <c r="G564" s="41"/>
      <c r="H564" s="41"/>
      <c r="I564" s="229"/>
      <c r="J564" s="41"/>
      <c r="K564" s="41"/>
      <c r="L564" s="45"/>
      <c r="M564" s="230"/>
      <c r="N564" s="231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150</v>
      </c>
      <c r="AU564" s="18" t="s">
        <v>81</v>
      </c>
    </row>
    <row r="565" s="2" customFormat="1">
      <c r="A565" s="39"/>
      <c r="B565" s="40"/>
      <c r="C565" s="41"/>
      <c r="D565" s="232" t="s">
        <v>151</v>
      </c>
      <c r="E565" s="41"/>
      <c r="F565" s="233" t="s">
        <v>790</v>
      </c>
      <c r="G565" s="41"/>
      <c r="H565" s="41"/>
      <c r="I565" s="229"/>
      <c r="J565" s="41"/>
      <c r="K565" s="41"/>
      <c r="L565" s="45"/>
      <c r="M565" s="230"/>
      <c r="N565" s="231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151</v>
      </c>
      <c r="AU565" s="18" t="s">
        <v>81</v>
      </c>
    </row>
    <row r="566" s="2" customFormat="1" ht="16.5" customHeight="1">
      <c r="A566" s="39"/>
      <c r="B566" s="40"/>
      <c r="C566" s="270" t="s">
        <v>791</v>
      </c>
      <c r="D566" s="270" t="s">
        <v>348</v>
      </c>
      <c r="E566" s="271" t="s">
        <v>792</v>
      </c>
      <c r="F566" s="272" t="s">
        <v>793</v>
      </c>
      <c r="G566" s="273" t="s">
        <v>341</v>
      </c>
      <c r="H566" s="274">
        <v>4</v>
      </c>
      <c r="I566" s="275"/>
      <c r="J566" s="276">
        <f>ROUND(I566*H566,2)</f>
        <v>0</v>
      </c>
      <c r="K566" s="272" t="s">
        <v>147</v>
      </c>
      <c r="L566" s="277"/>
      <c r="M566" s="278" t="s">
        <v>19</v>
      </c>
      <c r="N566" s="279" t="s">
        <v>43</v>
      </c>
      <c r="O566" s="85"/>
      <c r="P566" s="223">
        <f>O566*H566</f>
        <v>0</v>
      </c>
      <c r="Q566" s="223">
        <v>0.0025000000000000001</v>
      </c>
      <c r="R566" s="223">
        <f>Q566*H566</f>
        <v>0.01</v>
      </c>
      <c r="S566" s="223">
        <v>0</v>
      </c>
      <c r="T566" s="224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5" t="s">
        <v>470</v>
      </c>
      <c r="AT566" s="225" t="s">
        <v>348</v>
      </c>
      <c r="AU566" s="225" t="s">
        <v>81</v>
      </c>
      <c r="AY566" s="18" t="s">
        <v>140</v>
      </c>
      <c r="BE566" s="226">
        <f>IF(N566="základní",J566,0)</f>
        <v>0</v>
      </c>
      <c r="BF566" s="226">
        <f>IF(N566="snížená",J566,0)</f>
        <v>0</v>
      </c>
      <c r="BG566" s="226">
        <f>IF(N566="zákl. přenesená",J566,0)</f>
        <v>0</v>
      </c>
      <c r="BH566" s="226">
        <f>IF(N566="sníž. přenesená",J566,0)</f>
        <v>0</v>
      </c>
      <c r="BI566" s="226">
        <f>IF(N566="nulová",J566,0)</f>
        <v>0</v>
      </c>
      <c r="BJ566" s="18" t="s">
        <v>79</v>
      </c>
      <c r="BK566" s="226">
        <f>ROUND(I566*H566,2)</f>
        <v>0</v>
      </c>
      <c r="BL566" s="18" t="s">
        <v>347</v>
      </c>
      <c r="BM566" s="225" t="s">
        <v>794</v>
      </c>
    </row>
    <row r="567" s="2" customFormat="1">
      <c r="A567" s="39"/>
      <c r="B567" s="40"/>
      <c r="C567" s="41"/>
      <c r="D567" s="227" t="s">
        <v>150</v>
      </c>
      <c r="E567" s="41"/>
      <c r="F567" s="228" t="s">
        <v>793</v>
      </c>
      <c r="G567" s="41"/>
      <c r="H567" s="41"/>
      <c r="I567" s="229"/>
      <c r="J567" s="41"/>
      <c r="K567" s="41"/>
      <c r="L567" s="45"/>
      <c r="M567" s="230"/>
      <c r="N567" s="231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150</v>
      </c>
      <c r="AU567" s="18" t="s">
        <v>81</v>
      </c>
    </row>
    <row r="568" s="2" customFormat="1" ht="16.5" customHeight="1">
      <c r="A568" s="39"/>
      <c r="B568" s="40"/>
      <c r="C568" s="214" t="s">
        <v>795</v>
      </c>
      <c r="D568" s="214" t="s">
        <v>143</v>
      </c>
      <c r="E568" s="215" t="s">
        <v>796</v>
      </c>
      <c r="F568" s="216" t="s">
        <v>797</v>
      </c>
      <c r="G568" s="217" t="s">
        <v>341</v>
      </c>
      <c r="H568" s="218">
        <v>1</v>
      </c>
      <c r="I568" s="219"/>
      <c r="J568" s="220">
        <f>ROUND(I568*H568,2)</f>
        <v>0</v>
      </c>
      <c r="K568" s="216" t="s">
        <v>147</v>
      </c>
      <c r="L568" s="45"/>
      <c r="M568" s="221" t="s">
        <v>19</v>
      </c>
      <c r="N568" s="222" t="s">
        <v>43</v>
      </c>
      <c r="O568" s="85"/>
      <c r="P568" s="223">
        <f>O568*H568</f>
        <v>0</v>
      </c>
      <c r="Q568" s="223">
        <v>1.0000000000000001E-05</v>
      </c>
      <c r="R568" s="223">
        <f>Q568*H568</f>
        <v>1.0000000000000001E-05</v>
      </c>
      <c r="S568" s="223">
        <v>0</v>
      </c>
      <c r="T568" s="224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5" t="s">
        <v>347</v>
      </c>
      <c r="AT568" s="225" t="s">
        <v>143</v>
      </c>
      <c r="AU568" s="225" t="s">
        <v>81</v>
      </c>
      <c r="AY568" s="18" t="s">
        <v>140</v>
      </c>
      <c r="BE568" s="226">
        <f>IF(N568="základní",J568,0)</f>
        <v>0</v>
      </c>
      <c r="BF568" s="226">
        <f>IF(N568="snížená",J568,0)</f>
        <v>0</v>
      </c>
      <c r="BG568" s="226">
        <f>IF(N568="zákl. přenesená",J568,0)</f>
        <v>0</v>
      </c>
      <c r="BH568" s="226">
        <f>IF(N568="sníž. přenesená",J568,0)</f>
        <v>0</v>
      </c>
      <c r="BI568" s="226">
        <f>IF(N568="nulová",J568,0)</f>
        <v>0</v>
      </c>
      <c r="BJ568" s="18" t="s">
        <v>79</v>
      </c>
      <c r="BK568" s="226">
        <f>ROUND(I568*H568,2)</f>
        <v>0</v>
      </c>
      <c r="BL568" s="18" t="s">
        <v>347</v>
      </c>
      <c r="BM568" s="225" t="s">
        <v>798</v>
      </c>
    </row>
    <row r="569" s="2" customFormat="1">
      <c r="A569" s="39"/>
      <c r="B569" s="40"/>
      <c r="C569" s="41"/>
      <c r="D569" s="227" t="s">
        <v>150</v>
      </c>
      <c r="E569" s="41"/>
      <c r="F569" s="228" t="s">
        <v>799</v>
      </c>
      <c r="G569" s="41"/>
      <c r="H569" s="41"/>
      <c r="I569" s="229"/>
      <c r="J569" s="41"/>
      <c r="K569" s="41"/>
      <c r="L569" s="45"/>
      <c r="M569" s="230"/>
      <c r="N569" s="231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150</v>
      </c>
      <c r="AU569" s="18" t="s">
        <v>81</v>
      </c>
    </row>
    <row r="570" s="2" customFormat="1">
      <c r="A570" s="39"/>
      <c r="B570" s="40"/>
      <c r="C570" s="41"/>
      <c r="D570" s="232" t="s">
        <v>151</v>
      </c>
      <c r="E570" s="41"/>
      <c r="F570" s="233" t="s">
        <v>800</v>
      </c>
      <c r="G570" s="41"/>
      <c r="H570" s="41"/>
      <c r="I570" s="229"/>
      <c r="J570" s="41"/>
      <c r="K570" s="41"/>
      <c r="L570" s="45"/>
      <c r="M570" s="230"/>
      <c r="N570" s="231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151</v>
      </c>
      <c r="AU570" s="18" t="s">
        <v>81</v>
      </c>
    </row>
    <row r="571" s="2" customFormat="1" ht="16.5" customHeight="1">
      <c r="A571" s="39"/>
      <c r="B571" s="40"/>
      <c r="C571" s="270" t="s">
        <v>801</v>
      </c>
      <c r="D571" s="270" t="s">
        <v>348</v>
      </c>
      <c r="E571" s="271" t="s">
        <v>802</v>
      </c>
      <c r="F571" s="272" t="s">
        <v>803</v>
      </c>
      <c r="G571" s="273" t="s">
        <v>341</v>
      </c>
      <c r="H571" s="274">
        <v>1</v>
      </c>
      <c r="I571" s="275"/>
      <c r="J571" s="276">
        <f>ROUND(I571*H571,2)</f>
        <v>0</v>
      </c>
      <c r="K571" s="272" t="s">
        <v>147</v>
      </c>
      <c r="L571" s="277"/>
      <c r="M571" s="278" t="s">
        <v>19</v>
      </c>
      <c r="N571" s="279" t="s">
        <v>43</v>
      </c>
      <c r="O571" s="85"/>
      <c r="P571" s="223">
        <f>O571*H571</f>
        <v>0</v>
      </c>
      <c r="Q571" s="223">
        <v>0.0025000000000000001</v>
      </c>
      <c r="R571" s="223">
        <f>Q571*H571</f>
        <v>0.0025000000000000001</v>
      </c>
      <c r="S571" s="223">
        <v>0</v>
      </c>
      <c r="T571" s="224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5" t="s">
        <v>470</v>
      </c>
      <c r="AT571" s="225" t="s">
        <v>348</v>
      </c>
      <c r="AU571" s="225" t="s">
        <v>81</v>
      </c>
      <c r="AY571" s="18" t="s">
        <v>140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8" t="s">
        <v>79</v>
      </c>
      <c r="BK571" s="226">
        <f>ROUND(I571*H571,2)</f>
        <v>0</v>
      </c>
      <c r="BL571" s="18" t="s">
        <v>347</v>
      </c>
      <c r="BM571" s="225" t="s">
        <v>804</v>
      </c>
    </row>
    <row r="572" s="2" customFormat="1">
      <c r="A572" s="39"/>
      <c r="B572" s="40"/>
      <c r="C572" s="41"/>
      <c r="D572" s="227" t="s">
        <v>150</v>
      </c>
      <c r="E572" s="41"/>
      <c r="F572" s="228" t="s">
        <v>803</v>
      </c>
      <c r="G572" s="41"/>
      <c r="H572" s="41"/>
      <c r="I572" s="229"/>
      <c r="J572" s="41"/>
      <c r="K572" s="41"/>
      <c r="L572" s="45"/>
      <c r="M572" s="230"/>
      <c r="N572" s="231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150</v>
      </c>
      <c r="AU572" s="18" t="s">
        <v>81</v>
      </c>
    </row>
    <row r="573" s="2" customFormat="1" ht="16.5" customHeight="1">
      <c r="A573" s="39"/>
      <c r="B573" s="40"/>
      <c r="C573" s="214" t="s">
        <v>805</v>
      </c>
      <c r="D573" s="214" t="s">
        <v>143</v>
      </c>
      <c r="E573" s="215" t="s">
        <v>806</v>
      </c>
      <c r="F573" s="216" t="s">
        <v>807</v>
      </c>
      <c r="G573" s="217" t="s">
        <v>341</v>
      </c>
      <c r="H573" s="218">
        <v>5</v>
      </c>
      <c r="I573" s="219"/>
      <c r="J573" s="220">
        <f>ROUND(I573*H573,2)</f>
        <v>0</v>
      </c>
      <c r="K573" s="216" t="s">
        <v>147</v>
      </c>
      <c r="L573" s="45"/>
      <c r="M573" s="221" t="s">
        <v>19</v>
      </c>
      <c r="N573" s="222" t="s">
        <v>43</v>
      </c>
      <c r="O573" s="85"/>
      <c r="P573" s="223">
        <f>O573*H573</f>
        <v>0</v>
      </c>
      <c r="Q573" s="223">
        <v>1.0000000000000001E-05</v>
      </c>
      <c r="R573" s="223">
        <f>Q573*H573</f>
        <v>5.0000000000000002E-05</v>
      </c>
      <c r="S573" s="223">
        <v>0</v>
      </c>
      <c r="T573" s="224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5" t="s">
        <v>347</v>
      </c>
      <c r="AT573" s="225" t="s">
        <v>143</v>
      </c>
      <c r="AU573" s="225" t="s">
        <v>81</v>
      </c>
      <c r="AY573" s="18" t="s">
        <v>140</v>
      </c>
      <c r="BE573" s="226">
        <f>IF(N573="základní",J573,0)</f>
        <v>0</v>
      </c>
      <c r="BF573" s="226">
        <f>IF(N573="snížená",J573,0)</f>
        <v>0</v>
      </c>
      <c r="BG573" s="226">
        <f>IF(N573="zákl. přenesená",J573,0)</f>
        <v>0</v>
      </c>
      <c r="BH573" s="226">
        <f>IF(N573="sníž. přenesená",J573,0)</f>
        <v>0</v>
      </c>
      <c r="BI573" s="226">
        <f>IF(N573="nulová",J573,0)</f>
        <v>0</v>
      </c>
      <c r="BJ573" s="18" t="s">
        <v>79</v>
      </c>
      <c r="BK573" s="226">
        <f>ROUND(I573*H573,2)</f>
        <v>0</v>
      </c>
      <c r="BL573" s="18" t="s">
        <v>347</v>
      </c>
      <c r="BM573" s="225" t="s">
        <v>808</v>
      </c>
    </row>
    <row r="574" s="2" customFormat="1">
      <c r="A574" s="39"/>
      <c r="B574" s="40"/>
      <c r="C574" s="41"/>
      <c r="D574" s="227" t="s">
        <v>150</v>
      </c>
      <c r="E574" s="41"/>
      <c r="F574" s="228" t="s">
        <v>809</v>
      </c>
      <c r="G574" s="41"/>
      <c r="H574" s="41"/>
      <c r="I574" s="229"/>
      <c r="J574" s="41"/>
      <c r="K574" s="41"/>
      <c r="L574" s="45"/>
      <c r="M574" s="230"/>
      <c r="N574" s="231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150</v>
      </c>
      <c r="AU574" s="18" t="s">
        <v>81</v>
      </c>
    </row>
    <row r="575" s="2" customFormat="1">
      <c r="A575" s="39"/>
      <c r="B575" s="40"/>
      <c r="C575" s="41"/>
      <c r="D575" s="232" t="s">
        <v>151</v>
      </c>
      <c r="E575" s="41"/>
      <c r="F575" s="233" t="s">
        <v>810</v>
      </c>
      <c r="G575" s="41"/>
      <c r="H575" s="41"/>
      <c r="I575" s="229"/>
      <c r="J575" s="41"/>
      <c r="K575" s="41"/>
      <c r="L575" s="45"/>
      <c r="M575" s="230"/>
      <c r="N575" s="231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151</v>
      </c>
      <c r="AU575" s="18" t="s">
        <v>81</v>
      </c>
    </row>
    <row r="576" s="2" customFormat="1" ht="16.5" customHeight="1">
      <c r="A576" s="39"/>
      <c r="B576" s="40"/>
      <c r="C576" s="270" t="s">
        <v>811</v>
      </c>
      <c r="D576" s="270" t="s">
        <v>348</v>
      </c>
      <c r="E576" s="271" t="s">
        <v>812</v>
      </c>
      <c r="F576" s="272" t="s">
        <v>813</v>
      </c>
      <c r="G576" s="273" t="s">
        <v>341</v>
      </c>
      <c r="H576" s="274">
        <v>5</v>
      </c>
      <c r="I576" s="275"/>
      <c r="J576" s="276">
        <f>ROUND(I576*H576,2)</f>
        <v>0</v>
      </c>
      <c r="K576" s="272" t="s">
        <v>147</v>
      </c>
      <c r="L576" s="277"/>
      <c r="M576" s="278" t="s">
        <v>19</v>
      </c>
      <c r="N576" s="279" t="s">
        <v>43</v>
      </c>
      <c r="O576" s="85"/>
      <c r="P576" s="223">
        <f>O576*H576</f>
        <v>0</v>
      </c>
      <c r="Q576" s="223">
        <v>0.0067000000000000002</v>
      </c>
      <c r="R576" s="223">
        <f>Q576*H576</f>
        <v>0.033500000000000002</v>
      </c>
      <c r="S576" s="223">
        <v>0</v>
      </c>
      <c r="T576" s="224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5" t="s">
        <v>470</v>
      </c>
      <c r="AT576" s="225" t="s">
        <v>348</v>
      </c>
      <c r="AU576" s="225" t="s">
        <v>81</v>
      </c>
      <c r="AY576" s="18" t="s">
        <v>140</v>
      </c>
      <c r="BE576" s="226">
        <f>IF(N576="základní",J576,0)</f>
        <v>0</v>
      </c>
      <c r="BF576" s="226">
        <f>IF(N576="snížená",J576,0)</f>
        <v>0</v>
      </c>
      <c r="BG576" s="226">
        <f>IF(N576="zákl. přenesená",J576,0)</f>
        <v>0</v>
      </c>
      <c r="BH576" s="226">
        <f>IF(N576="sníž. přenesená",J576,0)</f>
        <v>0</v>
      </c>
      <c r="BI576" s="226">
        <f>IF(N576="nulová",J576,0)</f>
        <v>0</v>
      </c>
      <c r="BJ576" s="18" t="s">
        <v>79</v>
      </c>
      <c r="BK576" s="226">
        <f>ROUND(I576*H576,2)</f>
        <v>0</v>
      </c>
      <c r="BL576" s="18" t="s">
        <v>347</v>
      </c>
      <c r="BM576" s="225" t="s">
        <v>814</v>
      </c>
    </row>
    <row r="577" s="2" customFormat="1">
      <c r="A577" s="39"/>
      <c r="B577" s="40"/>
      <c r="C577" s="41"/>
      <c r="D577" s="227" t="s">
        <v>150</v>
      </c>
      <c r="E577" s="41"/>
      <c r="F577" s="228" t="s">
        <v>813</v>
      </c>
      <c r="G577" s="41"/>
      <c r="H577" s="41"/>
      <c r="I577" s="229"/>
      <c r="J577" s="41"/>
      <c r="K577" s="41"/>
      <c r="L577" s="45"/>
      <c r="M577" s="230"/>
      <c r="N577" s="231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150</v>
      </c>
      <c r="AU577" s="18" t="s">
        <v>81</v>
      </c>
    </row>
    <row r="578" s="2" customFormat="1" ht="16.5" customHeight="1">
      <c r="A578" s="39"/>
      <c r="B578" s="40"/>
      <c r="C578" s="214" t="s">
        <v>815</v>
      </c>
      <c r="D578" s="214" t="s">
        <v>143</v>
      </c>
      <c r="E578" s="215" t="s">
        <v>816</v>
      </c>
      <c r="F578" s="216" t="s">
        <v>817</v>
      </c>
      <c r="G578" s="217" t="s">
        <v>341</v>
      </c>
      <c r="H578" s="218">
        <v>8</v>
      </c>
      <c r="I578" s="219"/>
      <c r="J578" s="220">
        <f>ROUND(I578*H578,2)</f>
        <v>0</v>
      </c>
      <c r="K578" s="216" t="s">
        <v>147</v>
      </c>
      <c r="L578" s="45"/>
      <c r="M578" s="221" t="s">
        <v>19</v>
      </c>
      <c r="N578" s="222" t="s">
        <v>43</v>
      </c>
      <c r="O578" s="85"/>
      <c r="P578" s="223">
        <f>O578*H578</f>
        <v>0</v>
      </c>
      <c r="Q578" s="223">
        <v>0.00022000000000000001</v>
      </c>
      <c r="R578" s="223">
        <f>Q578*H578</f>
        <v>0.0017600000000000001</v>
      </c>
      <c r="S578" s="223">
        <v>0</v>
      </c>
      <c r="T578" s="224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5" t="s">
        <v>347</v>
      </c>
      <c r="AT578" s="225" t="s">
        <v>143</v>
      </c>
      <c r="AU578" s="225" t="s">
        <v>81</v>
      </c>
      <c r="AY578" s="18" t="s">
        <v>140</v>
      </c>
      <c r="BE578" s="226">
        <f>IF(N578="základní",J578,0)</f>
        <v>0</v>
      </c>
      <c r="BF578" s="226">
        <f>IF(N578="snížená",J578,0)</f>
        <v>0</v>
      </c>
      <c r="BG578" s="226">
        <f>IF(N578="zákl. přenesená",J578,0)</f>
        <v>0</v>
      </c>
      <c r="BH578" s="226">
        <f>IF(N578="sníž. přenesená",J578,0)</f>
        <v>0</v>
      </c>
      <c r="BI578" s="226">
        <f>IF(N578="nulová",J578,0)</f>
        <v>0</v>
      </c>
      <c r="BJ578" s="18" t="s">
        <v>79</v>
      </c>
      <c r="BK578" s="226">
        <f>ROUND(I578*H578,2)</f>
        <v>0</v>
      </c>
      <c r="BL578" s="18" t="s">
        <v>347</v>
      </c>
      <c r="BM578" s="225" t="s">
        <v>818</v>
      </c>
    </row>
    <row r="579" s="2" customFormat="1">
      <c r="A579" s="39"/>
      <c r="B579" s="40"/>
      <c r="C579" s="41"/>
      <c r="D579" s="227" t="s">
        <v>150</v>
      </c>
      <c r="E579" s="41"/>
      <c r="F579" s="228" t="s">
        <v>819</v>
      </c>
      <c r="G579" s="41"/>
      <c r="H579" s="41"/>
      <c r="I579" s="229"/>
      <c r="J579" s="41"/>
      <c r="K579" s="41"/>
      <c r="L579" s="45"/>
      <c r="M579" s="230"/>
      <c r="N579" s="231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150</v>
      </c>
      <c r="AU579" s="18" t="s">
        <v>81</v>
      </c>
    </row>
    <row r="580" s="2" customFormat="1">
      <c r="A580" s="39"/>
      <c r="B580" s="40"/>
      <c r="C580" s="41"/>
      <c r="D580" s="232" t="s">
        <v>151</v>
      </c>
      <c r="E580" s="41"/>
      <c r="F580" s="233" t="s">
        <v>820</v>
      </c>
      <c r="G580" s="41"/>
      <c r="H580" s="41"/>
      <c r="I580" s="229"/>
      <c r="J580" s="41"/>
      <c r="K580" s="41"/>
      <c r="L580" s="45"/>
      <c r="M580" s="230"/>
      <c r="N580" s="231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151</v>
      </c>
      <c r="AU580" s="18" t="s">
        <v>81</v>
      </c>
    </row>
    <row r="581" s="13" customFormat="1">
      <c r="A581" s="13"/>
      <c r="B581" s="234"/>
      <c r="C581" s="235"/>
      <c r="D581" s="227" t="s">
        <v>153</v>
      </c>
      <c r="E581" s="236" t="s">
        <v>19</v>
      </c>
      <c r="F581" s="237" t="s">
        <v>345</v>
      </c>
      <c r="G581" s="235"/>
      <c r="H581" s="236" t="s">
        <v>19</v>
      </c>
      <c r="I581" s="238"/>
      <c r="J581" s="235"/>
      <c r="K581" s="235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153</v>
      </c>
      <c r="AU581" s="243" t="s">
        <v>81</v>
      </c>
      <c r="AV581" s="13" t="s">
        <v>79</v>
      </c>
      <c r="AW581" s="13" t="s">
        <v>33</v>
      </c>
      <c r="AX581" s="13" t="s">
        <v>72</v>
      </c>
      <c r="AY581" s="243" t="s">
        <v>140</v>
      </c>
    </row>
    <row r="582" s="14" customFormat="1">
      <c r="A582" s="14"/>
      <c r="B582" s="244"/>
      <c r="C582" s="245"/>
      <c r="D582" s="227" t="s">
        <v>153</v>
      </c>
      <c r="E582" s="246" t="s">
        <v>19</v>
      </c>
      <c r="F582" s="247" t="s">
        <v>821</v>
      </c>
      <c r="G582" s="245"/>
      <c r="H582" s="248">
        <v>1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153</v>
      </c>
      <c r="AU582" s="254" t="s">
        <v>81</v>
      </c>
      <c r="AV582" s="14" t="s">
        <v>81</v>
      </c>
      <c r="AW582" s="14" t="s">
        <v>33</v>
      </c>
      <c r="AX582" s="14" t="s">
        <v>72</v>
      </c>
      <c r="AY582" s="254" t="s">
        <v>140</v>
      </c>
    </row>
    <row r="583" s="14" customFormat="1">
      <c r="A583" s="14"/>
      <c r="B583" s="244"/>
      <c r="C583" s="245"/>
      <c r="D583" s="227" t="s">
        <v>153</v>
      </c>
      <c r="E583" s="246" t="s">
        <v>19</v>
      </c>
      <c r="F583" s="247" t="s">
        <v>822</v>
      </c>
      <c r="G583" s="245"/>
      <c r="H583" s="248">
        <v>1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153</v>
      </c>
      <c r="AU583" s="254" t="s">
        <v>81</v>
      </c>
      <c r="AV583" s="14" t="s">
        <v>81</v>
      </c>
      <c r="AW583" s="14" t="s">
        <v>33</v>
      </c>
      <c r="AX583" s="14" t="s">
        <v>72</v>
      </c>
      <c r="AY583" s="254" t="s">
        <v>140</v>
      </c>
    </row>
    <row r="584" s="14" customFormat="1">
      <c r="A584" s="14"/>
      <c r="B584" s="244"/>
      <c r="C584" s="245"/>
      <c r="D584" s="227" t="s">
        <v>153</v>
      </c>
      <c r="E584" s="246" t="s">
        <v>19</v>
      </c>
      <c r="F584" s="247" t="s">
        <v>823</v>
      </c>
      <c r="G584" s="245"/>
      <c r="H584" s="248">
        <v>1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153</v>
      </c>
      <c r="AU584" s="254" t="s">
        <v>81</v>
      </c>
      <c r="AV584" s="14" t="s">
        <v>81</v>
      </c>
      <c r="AW584" s="14" t="s">
        <v>33</v>
      </c>
      <c r="AX584" s="14" t="s">
        <v>72</v>
      </c>
      <c r="AY584" s="254" t="s">
        <v>140</v>
      </c>
    </row>
    <row r="585" s="14" customFormat="1">
      <c r="A585" s="14"/>
      <c r="B585" s="244"/>
      <c r="C585" s="245"/>
      <c r="D585" s="227" t="s">
        <v>153</v>
      </c>
      <c r="E585" s="246" t="s">
        <v>19</v>
      </c>
      <c r="F585" s="247" t="s">
        <v>824</v>
      </c>
      <c r="G585" s="245"/>
      <c r="H585" s="248">
        <v>1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153</v>
      </c>
      <c r="AU585" s="254" t="s">
        <v>81</v>
      </c>
      <c r="AV585" s="14" t="s">
        <v>81</v>
      </c>
      <c r="AW585" s="14" t="s">
        <v>33</v>
      </c>
      <c r="AX585" s="14" t="s">
        <v>72</v>
      </c>
      <c r="AY585" s="254" t="s">
        <v>140</v>
      </c>
    </row>
    <row r="586" s="14" customFormat="1">
      <c r="A586" s="14"/>
      <c r="B586" s="244"/>
      <c r="C586" s="245"/>
      <c r="D586" s="227" t="s">
        <v>153</v>
      </c>
      <c r="E586" s="246" t="s">
        <v>19</v>
      </c>
      <c r="F586" s="247" t="s">
        <v>825</v>
      </c>
      <c r="G586" s="245"/>
      <c r="H586" s="248">
        <v>3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153</v>
      </c>
      <c r="AU586" s="254" t="s">
        <v>81</v>
      </c>
      <c r="AV586" s="14" t="s">
        <v>81</v>
      </c>
      <c r="AW586" s="14" t="s">
        <v>33</v>
      </c>
      <c r="AX586" s="14" t="s">
        <v>72</v>
      </c>
      <c r="AY586" s="254" t="s">
        <v>140</v>
      </c>
    </row>
    <row r="587" s="14" customFormat="1">
      <c r="A587" s="14"/>
      <c r="B587" s="244"/>
      <c r="C587" s="245"/>
      <c r="D587" s="227" t="s">
        <v>153</v>
      </c>
      <c r="E587" s="246" t="s">
        <v>19</v>
      </c>
      <c r="F587" s="247" t="s">
        <v>826</v>
      </c>
      <c r="G587" s="245"/>
      <c r="H587" s="248">
        <v>1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153</v>
      </c>
      <c r="AU587" s="254" t="s">
        <v>81</v>
      </c>
      <c r="AV587" s="14" t="s">
        <v>81</v>
      </c>
      <c r="AW587" s="14" t="s">
        <v>33</v>
      </c>
      <c r="AX587" s="14" t="s">
        <v>72</v>
      </c>
      <c r="AY587" s="254" t="s">
        <v>140</v>
      </c>
    </row>
    <row r="588" s="15" customFormat="1">
      <c r="A588" s="15"/>
      <c r="B588" s="255"/>
      <c r="C588" s="256"/>
      <c r="D588" s="227" t="s">
        <v>153</v>
      </c>
      <c r="E588" s="257" t="s">
        <v>19</v>
      </c>
      <c r="F588" s="258" t="s">
        <v>155</v>
      </c>
      <c r="G588" s="256"/>
      <c r="H588" s="259">
        <v>8</v>
      </c>
      <c r="I588" s="260"/>
      <c r="J588" s="256"/>
      <c r="K588" s="256"/>
      <c r="L588" s="261"/>
      <c r="M588" s="262"/>
      <c r="N588" s="263"/>
      <c r="O588" s="263"/>
      <c r="P588" s="263"/>
      <c r="Q588" s="263"/>
      <c r="R588" s="263"/>
      <c r="S588" s="263"/>
      <c r="T588" s="264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5" t="s">
        <v>153</v>
      </c>
      <c r="AU588" s="265" t="s">
        <v>81</v>
      </c>
      <c r="AV588" s="15" t="s">
        <v>156</v>
      </c>
      <c r="AW588" s="15" t="s">
        <v>33</v>
      </c>
      <c r="AX588" s="15" t="s">
        <v>79</v>
      </c>
      <c r="AY588" s="265" t="s">
        <v>140</v>
      </c>
    </row>
    <row r="589" s="2" customFormat="1" ht="21.75" customHeight="1">
      <c r="A589" s="39"/>
      <c r="B589" s="40"/>
      <c r="C589" s="270" t="s">
        <v>827</v>
      </c>
      <c r="D589" s="270" t="s">
        <v>348</v>
      </c>
      <c r="E589" s="271" t="s">
        <v>828</v>
      </c>
      <c r="F589" s="272" t="s">
        <v>829</v>
      </c>
      <c r="G589" s="273" t="s">
        <v>341</v>
      </c>
      <c r="H589" s="274">
        <v>3</v>
      </c>
      <c r="I589" s="275"/>
      <c r="J589" s="276">
        <f>ROUND(I589*H589,2)</f>
        <v>0</v>
      </c>
      <c r="K589" s="272" t="s">
        <v>147</v>
      </c>
      <c r="L589" s="277"/>
      <c r="M589" s="278" t="s">
        <v>19</v>
      </c>
      <c r="N589" s="279" t="s">
        <v>43</v>
      </c>
      <c r="O589" s="85"/>
      <c r="P589" s="223">
        <f>O589*H589</f>
        <v>0</v>
      </c>
      <c r="Q589" s="223">
        <v>0.012250000000000001</v>
      </c>
      <c r="R589" s="223">
        <f>Q589*H589</f>
        <v>0.036750000000000005</v>
      </c>
      <c r="S589" s="223">
        <v>0</v>
      </c>
      <c r="T589" s="224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5" t="s">
        <v>470</v>
      </c>
      <c r="AT589" s="225" t="s">
        <v>348</v>
      </c>
      <c r="AU589" s="225" t="s">
        <v>81</v>
      </c>
      <c r="AY589" s="18" t="s">
        <v>140</v>
      </c>
      <c r="BE589" s="226">
        <f>IF(N589="základní",J589,0)</f>
        <v>0</v>
      </c>
      <c r="BF589" s="226">
        <f>IF(N589="snížená",J589,0)</f>
        <v>0</v>
      </c>
      <c r="BG589" s="226">
        <f>IF(N589="zákl. přenesená",J589,0)</f>
        <v>0</v>
      </c>
      <c r="BH589" s="226">
        <f>IF(N589="sníž. přenesená",J589,0)</f>
        <v>0</v>
      </c>
      <c r="BI589" s="226">
        <f>IF(N589="nulová",J589,0)</f>
        <v>0</v>
      </c>
      <c r="BJ589" s="18" t="s">
        <v>79</v>
      </c>
      <c r="BK589" s="226">
        <f>ROUND(I589*H589,2)</f>
        <v>0</v>
      </c>
      <c r="BL589" s="18" t="s">
        <v>347</v>
      </c>
      <c r="BM589" s="225" t="s">
        <v>830</v>
      </c>
    </row>
    <row r="590" s="2" customFormat="1">
      <c r="A590" s="39"/>
      <c r="B590" s="40"/>
      <c r="C590" s="41"/>
      <c r="D590" s="227" t="s">
        <v>150</v>
      </c>
      <c r="E590" s="41"/>
      <c r="F590" s="228" t="s">
        <v>829</v>
      </c>
      <c r="G590" s="41"/>
      <c r="H590" s="41"/>
      <c r="I590" s="229"/>
      <c r="J590" s="41"/>
      <c r="K590" s="41"/>
      <c r="L590" s="45"/>
      <c r="M590" s="230"/>
      <c r="N590" s="231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150</v>
      </c>
      <c r="AU590" s="18" t="s">
        <v>81</v>
      </c>
    </row>
    <row r="591" s="13" customFormat="1">
      <c r="A591" s="13"/>
      <c r="B591" s="234"/>
      <c r="C591" s="235"/>
      <c r="D591" s="227" t="s">
        <v>153</v>
      </c>
      <c r="E591" s="236" t="s">
        <v>19</v>
      </c>
      <c r="F591" s="237" t="s">
        <v>345</v>
      </c>
      <c r="G591" s="235"/>
      <c r="H591" s="236" t="s">
        <v>19</v>
      </c>
      <c r="I591" s="238"/>
      <c r="J591" s="235"/>
      <c r="K591" s="235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153</v>
      </c>
      <c r="AU591" s="243" t="s">
        <v>81</v>
      </c>
      <c r="AV591" s="13" t="s">
        <v>79</v>
      </c>
      <c r="AW591" s="13" t="s">
        <v>33</v>
      </c>
      <c r="AX591" s="13" t="s">
        <v>72</v>
      </c>
      <c r="AY591" s="243" t="s">
        <v>140</v>
      </c>
    </row>
    <row r="592" s="14" customFormat="1">
      <c r="A592" s="14"/>
      <c r="B592" s="244"/>
      <c r="C592" s="245"/>
      <c r="D592" s="227" t="s">
        <v>153</v>
      </c>
      <c r="E592" s="246" t="s">
        <v>19</v>
      </c>
      <c r="F592" s="247" t="s">
        <v>825</v>
      </c>
      <c r="G592" s="245"/>
      <c r="H592" s="248">
        <v>3</v>
      </c>
      <c r="I592" s="249"/>
      <c r="J592" s="245"/>
      <c r="K592" s="245"/>
      <c r="L592" s="250"/>
      <c r="M592" s="251"/>
      <c r="N592" s="252"/>
      <c r="O592" s="252"/>
      <c r="P592" s="252"/>
      <c r="Q592" s="252"/>
      <c r="R592" s="252"/>
      <c r="S592" s="252"/>
      <c r="T592" s="25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4" t="s">
        <v>153</v>
      </c>
      <c r="AU592" s="254" t="s">
        <v>81</v>
      </c>
      <c r="AV592" s="14" t="s">
        <v>81</v>
      </c>
      <c r="AW592" s="14" t="s">
        <v>33</v>
      </c>
      <c r="AX592" s="14" t="s">
        <v>72</v>
      </c>
      <c r="AY592" s="254" t="s">
        <v>140</v>
      </c>
    </row>
    <row r="593" s="15" customFormat="1">
      <c r="A593" s="15"/>
      <c r="B593" s="255"/>
      <c r="C593" s="256"/>
      <c r="D593" s="227" t="s">
        <v>153</v>
      </c>
      <c r="E593" s="257" t="s">
        <v>19</v>
      </c>
      <c r="F593" s="258" t="s">
        <v>155</v>
      </c>
      <c r="G593" s="256"/>
      <c r="H593" s="259">
        <v>3</v>
      </c>
      <c r="I593" s="260"/>
      <c r="J593" s="256"/>
      <c r="K593" s="256"/>
      <c r="L593" s="261"/>
      <c r="M593" s="262"/>
      <c r="N593" s="263"/>
      <c r="O593" s="263"/>
      <c r="P593" s="263"/>
      <c r="Q593" s="263"/>
      <c r="R593" s="263"/>
      <c r="S593" s="263"/>
      <c r="T593" s="264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5" t="s">
        <v>153</v>
      </c>
      <c r="AU593" s="265" t="s">
        <v>81</v>
      </c>
      <c r="AV593" s="15" t="s">
        <v>156</v>
      </c>
      <c r="AW593" s="15" t="s">
        <v>33</v>
      </c>
      <c r="AX593" s="15" t="s">
        <v>79</v>
      </c>
      <c r="AY593" s="265" t="s">
        <v>140</v>
      </c>
    </row>
    <row r="594" s="2" customFormat="1" ht="21.75" customHeight="1">
      <c r="A594" s="39"/>
      <c r="B594" s="40"/>
      <c r="C594" s="270" t="s">
        <v>831</v>
      </c>
      <c r="D594" s="270" t="s">
        <v>348</v>
      </c>
      <c r="E594" s="271" t="s">
        <v>832</v>
      </c>
      <c r="F594" s="272" t="s">
        <v>833</v>
      </c>
      <c r="G594" s="273" t="s">
        <v>341</v>
      </c>
      <c r="H594" s="274">
        <v>3</v>
      </c>
      <c r="I594" s="275"/>
      <c r="J594" s="276">
        <f>ROUND(I594*H594,2)</f>
        <v>0</v>
      </c>
      <c r="K594" s="272" t="s">
        <v>147</v>
      </c>
      <c r="L594" s="277"/>
      <c r="M594" s="278" t="s">
        <v>19</v>
      </c>
      <c r="N594" s="279" t="s">
        <v>43</v>
      </c>
      <c r="O594" s="85"/>
      <c r="P594" s="223">
        <f>O594*H594</f>
        <v>0</v>
      </c>
      <c r="Q594" s="223">
        <v>0.012489999999999999</v>
      </c>
      <c r="R594" s="223">
        <f>Q594*H594</f>
        <v>0.037469999999999996</v>
      </c>
      <c r="S594" s="223">
        <v>0</v>
      </c>
      <c r="T594" s="224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5" t="s">
        <v>470</v>
      </c>
      <c r="AT594" s="225" t="s">
        <v>348</v>
      </c>
      <c r="AU594" s="225" t="s">
        <v>81</v>
      </c>
      <c r="AY594" s="18" t="s">
        <v>140</v>
      </c>
      <c r="BE594" s="226">
        <f>IF(N594="základní",J594,0)</f>
        <v>0</v>
      </c>
      <c r="BF594" s="226">
        <f>IF(N594="snížená",J594,0)</f>
        <v>0</v>
      </c>
      <c r="BG594" s="226">
        <f>IF(N594="zákl. přenesená",J594,0)</f>
        <v>0</v>
      </c>
      <c r="BH594" s="226">
        <f>IF(N594="sníž. přenesená",J594,0)</f>
        <v>0</v>
      </c>
      <c r="BI594" s="226">
        <f>IF(N594="nulová",J594,0)</f>
        <v>0</v>
      </c>
      <c r="BJ594" s="18" t="s">
        <v>79</v>
      </c>
      <c r="BK594" s="226">
        <f>ROUND(I594*H594,2)</f>
        <v>0</v>
      </c>
      <c r="BL594" s="18" t="s">
        <v>347</v>
      </c>
      <c r="BM594" s="225" t="s">
        <v>834</v>
      </c>
    </row>
    <row r="595" s="2" customFormat="1">
      <c r="A595" s="39"/>
      <c r="B595" s="40"/>
      <c r="C595" s="41"/>
      <c r="D595" s="227" t="s">
        <v>150</v>
      </c>
      <c r="E595" s="41"/>
      <c r="F595" s="228" t="s">
        <v>833</v>
      </c>
      <c r="G595" s="41"/>
      <c r="H595" s="41"/>
      <c r="I595" s="229"/>
      <c r="J595" s="41"/>
      <c r="K595" s="41"/>
      <c r="L595" s="45"/>
      <c r="M595" s="230"/>
      <c r="N595" s="231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150</v>
      </c>
      <c r="AU595" s="18" t="s">
        <v>81</v>
      </c>
    </row>
    <row r="596" s="13" customFormat="1">
      <c r="A596" s="13"/>
      <c r="B596" s="234"/>
      <c r="C596" s="235"/>
      <c r="D596" s="227" t="s">
        <v>153</v>
      </c>
      <c r="E596" s="236" t="s">
        <v>19</v>
      </c>
      <c r="F596" s="237" t="s">
        <v>345</v>
      </c>
      <c r="G596" s="235"/>
      <c r="H596" s="236" t="s">
        <v>19</v>
      </c>
      <c r="I596" s="238"/>
      <c r="J596" s="235"/>
      <c r="K596" s="235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153</v>
      </c>
      <c r="AU596" s="243" t="s">
        <v>81</v>
      </c>
      <c r="AV596" s="13" t="s">
        <v>79</v>
      </c>
      <c r="AW596" s="13" t="s">
        <v>33</v>
      </c>
      <c r="AX596" s="13" t="s">
        <v>72</v>
      </c>
      <c r="AY596" s="243" t="s">
        <v>140</v>
      </c>
    </row>
    <row r="597" s="14" customFormat="1">
      <c r="A597" s="14"/>
      <c r="B597" s="244"/>
      <c r="C597" s="245"/>
      <c r="D597" s="227" t="s">
        <v>153</v>
      </c>
      <c r="E597" s="246" t="s">
        <v>19</v>
      </c>
      <c r="F597" s="247" t="s">
        <v>822</v>
      </c>
      <c r="G597" s="245"/>
      <c r="H597" s="248">
        <v>1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153</v>
      </c>
      <c r="AU597" s="254" t="s">
        <v>81</v>
      </c>
      <c r="AV597" s="14" t="s">
        <v>81</v>
      </c>
      <c r="AW597" s="14" t="s">
        <v>33</v>
      </c>
      <c r="AX597" s="14" t="s">
        <v>72</v>
      </c>
      <c r="AY597" s="254" t="s">
        <v>140</v>
      </c>
    </row>
    <row r="598" s="14" customFormat="1">
      <c r="A598" s="14"/>
      <c r="B598" s="244"/>
      <c r="C598" s="245"/>
      <c r="D598" s="227" t="s">
        <v>153</v>
      </c>
      <c r="E598" s="246" t="s">
        <v>19</v>
      </c>
      <c r="F598" s="247" t="s">
        <v>823</v>
      </c>
      <c r="G598" s="245"/>
      <c r="H598" s="248">
        <v>1</v>
      </c>
      <c r="I598" s="249"/>
      <c r="J598" s="245"/>
      <c r="K598" s="245"/>
      <c r="L598" s="250"/>
      <c r="M598" s="251"/>
      <c r="N598" s="252"/>
      <c r="O598" s="252"/>
      <c r="P598" s="252"/>
      <c r="Q598" s="252"/>
      <c r="R598" s="252"/>
      <c r="S598" s="252"/>
      <c r="T598" s="25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4" t="s">
        <v>153</v>
      </c>
      <c r="AU598" s="254" t="s">
        <v>81</v>
      </c>
      <c r="AV598" s="14" t="s">
        <v>81</v>
      </c>
      <c r="AW598" s="14" t="s">
        <v>33</v>
      </c>
      <c r="AX598" s="14" t="s">
        <v>72</v>
      </c>
      <c r="AY598" s="254" t="s">
        <v>140</v>
      </c>
    </row>
    <row r="599" s="14" customFormat="1">
      <c r="A599" s="14"/>
      <c r="B599" s="244"/>
      <c r="C599" s="245"/>
      <c r="D599" s="227" t="s">
        <v>153</v>
      </c>
      <c r="E599" s="246" t="s">
        <v>19</v>
      </c>
      <c r="F599" s="247" t="s">
        <v>824</v>
      </c>
      <c r="G599" s="245"/>
      <c r="H599" s="248">
        <v>1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153</v>
      </c>
      <c r="AU599" s="254" t="s">
        <v>81</v>
      </c>
      <c r="AV599" s="14" t="s">
        <v>81</v>
      </c>
      <c r="AW599" s="14" t="s">
        <v>33</v>
      </c>
      <c r="AX599" s="14" t="s">
        <v>72</v>
      </c>
      <c r="AY599" s="254" t="s">
        <v>140</v>
      </c>
    </row>
    <row r="600" s="15" customFormat="1">
      <c r="A600" s="15"/>
      <c r="B600" s="255"/>
      <c r="C600" s="256"/>
      <c r="D600" s="227" t="s">
        <v>153</v>
      </c>
      <c r="E600" s="257" t="s">
        <v>19</v>
      </c>
      <c r="F600" s="258" t="s">
        <v>155</v>
      </c>
      <c r="G600" s="256"/>
      <c r="H600" s="259">
        <v>3</v>
      </c>
      <c r="I600" s="260"/>
      <c r="J600" s="256"/>
      <c r="K600" s="256"/>
      <c r="L600" s="261"/>
      <c r="M600" s="262"/>
      <c r="N600" s="263"/>
      <c r="O600" s="263"/>
      <c r="P600" s="263"/>
      <c r="Q600" s="263"/>
      <c r="R600" s="263"/>
      <c r="S600" s="263"/>
      <c r="T600" s="264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5" t="s">
        <v>153</v>
      </c>
      <c r="AU600" s="265" t="s">
        <v>81</v>
      </c>
      <c r="AV600" s="15" t="s">
        <v>156</v>
      </c>
      <c r="AW600" s="15" t="s">
        <v>33</v>
      </c>
      <c r="AX600" s="15" t="s">
        <v>79</v>
      </c>
      <c r="AY600" s="265" t="s">
        <v>140</v>
      </c>
    </row>
    <row r="601" s="2" customFormat="1" ht="21.75" customHeight="1">
      <c r="A601" s="39"/>
      <c r="B601" s="40"/>
      <c r="C601" s="270" t="s">
        <v>835</v>
      </c>
      <c r="D601" s="270" t="s">
        <v>348</v>
      </c>
      <c r="E601" s="271" t="s">
        <v>836</v>
      </c>
      <c r="F601" s="272" t="s">
        <v>837</v>
      </c>
      <c r="G601" s="273" t="s">
        <v>341</v>
      </c>
      <c r="H601" s="274">
        <v>1</v>
      </c>
      <c r="I601" s="275"/>
      <c r="J601" s="276">
        <f>ROUND(I601*H601,2)</f>
        <v>0</v>
      </c>
      <c r="K601" s="272" t="s">
        <v>147</v>
      </c>
      <c r="L601" s="277"/>
      <c r="M601" s="278" t="s">
        <v>19</v>
      </c>
      <c r="N601" s="279" t="s">
        <v>43</v>
      </c>
      <c r="O601" s="85"/>
      <c r="P601" s="223">
        <f>O601*H601</f>
        <v>0</v>
      </c>
      <c r="Q601" s="223">
        <v>0.01272</v>
      </c>
      <c r="R601" s="223">
        <f>Q601*H601</f>
        <v>0.01272</v>
      </c>
      <c r="S601" s="223">
        <v>0</v>
      </c>
      <c r="T601" s="224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5" t="s">
        <v>470</v>
      </c>
      <c r="AT601" s="225" t="s">
        <v>348</v>
      </c>
      <c r="AU601" s="225" t="s">
        <v>81</v>
      </c>
      <c r="AY601" s="18" t="s">
        <v>140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8" t="s">
        <v>79</v>
      </c>
      <c r="BK601" s="226">
        <f>ROUND(I601*H601,2)</f>
        <v>0</v>
      </c>
      <c r="BL601" s="18" t="s">
        <v>347</v>
      </c>
      <c r="BM601" s="225" t="s">
        <v>838</v>
      </c>
    </row>
    <row r="602" s="2" customFormat="1">
      <c r="A602" s="39"/>
      <c r="B602" s="40"/>
      <c r="C602" s="41"/>
      <c r="D602" s="227" t="s">
        <v>150</v>
      </c>
      <c r="E602" s="41"/>
      <c r="F602" s="228" t="s">
        <v>837</v>
      </c>
      <c r="G602" s="41"/>
      <c r="H602" s="41"/>
      <c r="I602" s="229"/>
      <c r="J602" s="41"/>
      <c r="K602" s="41"/>
      <c r="L602" s="45"/>
      <c r="M602" s="230"/>
      <c r="N602" s="231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150</v>
      </c>
      <c r="AU602" s="18" t="s">
        <v>81</v>
      </c>
    </row>
    <row r="603" s="13" customFormat="1">
      <c r="A603" s="13"/>
      <c r="B603" s="234"/>
      <c r="C603" s="235"/>
      <c r="D603" s="227" t="s">
        <v>153</v>
      </c>
      <c r="E603" s="236" t="s">
        <v>19</v>
      </c>
      <c r="F603" s="237" t="s">
        <v>345</v>
      </c>
      <c r="G603" s="235"/>
      <c r="H603" s="236" t="s">
        <v>19</v>
      </c>
      <c r="I603" s="238"/>
      <c r="J603" s="235"/>
      <c r="K603" s="235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153</v>
      </c>
      <c r="AU603" s="243" t="s">
        <v>81</v>
      </c>
      <c r="AV603" s="13" t="s">
        <v>79</v>
      </c>
      <c r="AW603" s="13" t="s">
        <v>33</v>
      </c>
      <c r="AX603" s="13" t="s">
        <v>72</v>
      </c>
      <c r="AY603" s="243" t="s">
        <v>140</v>
      </c>
    </row>
    <row r="604" s="14" customFormat="1">
      <c r="A604" s="14"/>
      <c r="B604" s="244"/>
      <c r="C604" s="245"/>
      <c r="D604" s="227" t="s">
        <v>153</v>
      </c>
      <c r="E604" s="246" t="s">
        <v>19</v>
      </c>
      <c r="F604" s="247" t="s">
        <v>821</v>
      </c>
      <c r="G604" s="245"/>
      <c r="H604" s="248">
        <v>1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153</v>
      </c>
      <c r="AU604" s="254" t="s">
        <v>81</v>
      </c>
      <c r="AV604" s="14" t="s">
        <v>81</v>
      </c>
      <c r="AW604" s="14" t="s">
        <v>33</v>
      </c>
      <c r="AX604" s="14" t="s">
        <v>72</v>
      </c>
      <c r="AY604" s="254" t="s">
        <v>140</v>
      </c>
    </row>
    <row r="605" s="15" customFormat="1">
      <c r="A605" s="15"/>
      <c r="B605" s="255"/>
      <c r="C605" s="256"/>
      <c r="D605" s="227" t="s">
        <v>153</v>
      </c>
      <c r="E605" s="257" t="s">
        <v>19</v>
      </c>
      <c r="F605" s="258" t="s">
        <v>155</v>
      </c>
      <c r="G605" s="256"/>
      <c r="H605" s="259">
        <v>1</v>
      </c>
      <c r="I605" s="260"/>
      <c r="J605" s="256"/>
      <c r="K605" s="256"/>
      <c r="L605" s="261"/>
      <c r="M605" s="262"/>
      <c r="N605" s="263"/>
      <c r="O605" s="263"/>
      <c r="P605" s="263"/>
      <c r="Q605" s="263"/>
      <c r="R605" s="263"/>
      <c r="S605" s="263"/>
      <c r="T605" s="264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5" t="s">
        <v>153</v>
      </c>
      <c r="AU605" s="265" t="s">
        <v>81</v>
      </c>
      <c r="AV605" s="15" t="s">
        <v>156</v>
      </c>
      <c r="AW605" s="15" t="s">
        <v>33</v>
      </c>
      <c r="AX605" s="15" t="s">
        <v>79</v>
      </c>
      <c r="AY605" s="265" t="s">
        <v>140</v>
      </c>
    </row>
    <row r="606" s="2" customFormat="1" ht="21.75" customHeight="1">
      <c r="A606" s="39"/>
      <c r="B606" s="40"/>
      <c r="C606" s="270" t="s">
        <v>839</v>
      </c>
      <c r="D606" s="270" t="s">
        <v>348</v>
      </c>
      <c r="E606" s="271" t="s">
        <v>840</v>
      </c>
      <c r="F606" s="272" t="s">
        <v>841</v>
      </c>
      <c r="G606" s="273" t="s">
        <v>341</v>
      </c>
      <c r="H606" s="274">
        <v>1</v>
      </c>
      <c r="I606" s="275"/>
      <c r="J606" s="276">
        <f>ROUND(I606*H606,2)</f>
        <v>0</v>
      </c>
      <c r="K606" s="272" t="s">
        <v>147</v>
      </c>
      <c r="L606" s="277"/>
      <c r="M606" s="278" t="s">
        <v>19</v>
      </c>
      <c r="N606" s="279" t="s">
        <v>43</v>
      </c>
      <c r="O606" s="85"/>
      <c r="P606" s="223">
        <f>O606*H606</f>
        <v>0</v>
      </c>
      <c r="Q606" s="223">
        <v>0.01521</v>
      </c>
      <c r="R606" s="223">
        <f>Q606*H606</f>
        <v>0.01521</v>
      </c>
      <c r="S606" s="223">
        <v>0</v>
      </c>
      <c r="T606" s="224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5" t="s">
        <v>470</v>
      </c>
      <c r="AT606" s="225" t="s">
        <v>348</v>
      </c>
      <c r="AU606" s="225" t="s">
        <v>81</v>
      </c>
      <c r="AY606" s="18" t="s">
        <v>140</v>
      </c>
      <c r="BE606" s="226">
        <f>IF(N606="základní",J606,0)</f>
        <v>0</v>
      </c>
      <c r="BF606" s="226">
        <f>IF(N606="snížená",J606,0)</f>
        <v>0</v>
      </c>
      <c r="BG606" s="226">
        <f>IF(N606="zákl. přenesená",J606,0)</f>
        <v>0</v>
      </c>
      <c r="BH606" s="226">
        <f>IF(N606="sníž. přenesená",J606,0)</f>
        <v>0</v>
      </c>
      <c r="BI606" s="226">
        <f>IF(N606="nulová",J606,0)</f>
        <v>0</v>
      </c>
      <c r="BJ606" s="18" t="s">
        <v>79</v>
      </c>
      <c r="BK606" s="226">
        <f>ROUND(I606*H606,2)</f>
        <v>0</v>
      </c>
      <c r="BL606" s="18" t="s">
        <v>347</v>
      </c>
      <c r="BM606" s="225" t="s">
        <v>842</v>
      </c>
    </row>
    <row r="607" s="2" customFormat="1">
      <c r="A607" s="39"/>
      <c r="B607" s="40"/>
      <c r="C607" s="41"/>
      <c r="D607" s="227" t="s">
        <v>150</v>
      </c>
      <c r="E607" s="41"/>
      <c r="F607" s="228" t="s">
        <v>841</v>
      </c>
      <c r="G607" s="41"/>
      <c r="H607" s="41"/>
      <c r="I607" s="229"/>
      <c r="J607" s="41"/>
      <c r="K607" s="41"/>
      <c r="L607" s="45"/>
      <c r="M607" s="230"/>
      <c r="N607" s="231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150</v>
      </c>
      <c r="AU607" s="18" t="s">
        <v>81</v>
      </c>
    </row>
    <row r="608" s="13" customFormat="1">
      <c r="A608" s="13"/>
      <c r="B608" s="234"/>
      <c r="C608" s="235"/>
      <c r="D608" s="227" t="s">
        <v>153</v>
      </c>
      <c r="E608" s="236" t="s">
        <v>19</v>
      </c>
      <c r="F608" s="237" t="s">
        <v>345</v>
      </c>
      <c r="G608" s="235"/>
      <c r="H608" s="236" t="s">
        <v>19</v>
      </c>
      <c r="I608" s="238"/>
      <c r="J608" s="235"/>
      <c r="K608" s="235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153</v>
      </c>
      <c r="AU608" s="243" t="s">
        <v>81</v>
      </c>
      <c r="AV608" s="13" t="s">
        <v>79</v>
      </c>
      <c r="AW608" s="13" t="s">
        <v>33</v>
      </c>
      <c r="AX608" s="13" t="s">
        <v>72</v>
      </c>
      <c r="AY608" s="243" t="s">
        <v>140</v>
      </c>
    </row>
    <row r="609" s="14" customFormat="1">
      <c r="A609" s="14"/>
      <c r="B609" s="244"/>
      <c r="C609" s="245"/>
      <c r="D609" s="227" t="s">
        <v>153</v>
      </c>
      <c r="E609" s="246" t="s">
        <v>19</v>
      </c>
      <c r="F609" s="247" t="s">
        <v>826</v>
      </c>
      <c r="G609" s="245"/>
      <c r="H609" s="248">
        <v>1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153</v>
      </c>
      <c r="AU609" s="254" t="s">
        <v>81</v>
      </c>
      <c r="AV609" s="14" t="s">
        <v>81</v>
      </c>
      <c r="AW609" s="14" t="s">
        <v>33</v>
      </c>
      <c r="AX609" s="14" t="s">
        <v>72</v>
      </c>
      <c r="AY609" s="254" t="s">
        <v>140</v>
      </c>
    </row>
    <row r="610" s="15" customFormat="1">
      <c r="A610" s="15"/>
      <c r="B610" s="255"/>
      <c r="C610" s="256"/>
      <c r="D610" s="227" t="s">
        <v>153</v>
      </c>
      <c r="E610" s="257" t="s">
        <v>19</v>
      </c>
      <c r="F610" s="258" t="s">
        <v>155</v>
      </c>
      <c r="G610" s="256"/>
      <c r="H610" s="259">
        <v>1</v>
      </c>
      <c r="I610" s="260"/>
      <c r="J610" s="256"/>
      <c r="K610" s="256"/>
      <c r="L610" s="261"/>
      <c r="M610" s="262"/>
      <c r="N610" s="263"/>
      <c r="O610" s="263"/>
      <c r="P610" s="263"/>
      <c r="Q610" s="263"/>
      <c r="R610" s="263"/>
      <c r="S610" s="263"/>
      <c r="T610" s="264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5" t="s">
        <v>153</v>
      </c>
      <c r="AU610" s="265" t="s">
        <v>81</v>
      </c>
      <c r="AV610" s="15" t="s">
        <v>156</v>
      </c>
      <c r="AW610" s="15" t="s">
        <v>33</v>
      </c>
      <c r="AX610" s="15" t="s">
        <v>79</v>
      </c>
      <c r="AY610" s="265" t="s">
        <v>140</v>
      </c>
    </row>
    <row r="611" s="2" customFormat="1" ht="16.5" customHeight="1">
      <c r="A611" s="39"/>
      <c r="B611" s="40"/>
      <c r="C611" s="214" t="s">
        <v>843</v>
      </c>
      <c r="D611" s="214" t="s">
        <v>143</v>
      </c>
      <c r="E611" s="215" t="s">
        <v>844</v>
      </c>
      <c r="F611" s="216" t="s">
        <v>845</v>
      </c>
      <c r="G611" s="217" t="s">
        <v>460</v>
      </c>
      <c r="H611" s="218">
        <v>2.2810000000000001</v>
      </c>
      <c r="I611" s="219"/>
      <c r="J611" s="220">
        <f>ROUND(I611*H611,2)</f>
        <v>0</v>
      </c>
      <c r="K611" s="216" t="s">
        <v>147</v>
      </c>
      <c r="L611" s="45"/>
      <c r="M611" s="221" t="s">
        <v>19</v>
      </c>
      <c r="N611" s="222" t="s">
        <v>43</v>
      </c>
      <c r="O611" s="85"/>
      <c r="P611" s="223">
        <f>O611*H611</f>
        <v>0</v>
      </c>
      <c r="Q611" s="223">
        <v>0</v>
      </c>
      <c r="R611" s="223">
        <f>Q611*H611</f>
        <v>0</v>
      </c>
      <c r="S611" s="223">
        <v>0</v>
      </c>
      <c r="T611" s="224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5" t="s">
        <v>347</v>
      </c>
      <c r="AT611" s="225" t="s">
        <v>143</v>
      </c>
      <c r="AU611" s="225" t="s">
        <v>81</v>
      </c>
      <c r="AY611" s="18" t="s">
        <v>140</v>
      </c>
      <c r="BE611" s="226">
        <f>IF(N611="základní",J611,0)</f>
        <v>0</v>
      </c>
      <c r="BF611" s="226">
        <f>IF(N611="snížená",J611,0)</f>
        <v>0</v>
      </c>
      <c r="BG611" s="226">
        <f>IF(N611="zákl. přenesená",J611,0)</f>
        <v>0</v>
      </c>
      <c r="BH611" s="226">
        <f>IF(N611="sníž. přenesená",J611,0)</f>
        <v>0</v>
      </c>
      <c r="BI611" s="226">
        <f>IF(N611="nulová",J611,0)</f>
        <v>0</v>
      </c>
      <c r="BJ611" s="18" t="s">
        <v>79</v>
      </c>
      <c r="BK611" s="226">
        <f>ROUND(I611*H611,2)</f>
        <v>0</v>
      </c>
      <c r="BL611" s="18" t="s">
        <v>347</v>
      </c>
      <c r="BM611" s="225" t="s">
        <v>846</v>
      </c>
    </row>
    <row r="612" s="2" customFormat="1">
      <c r="A612" s="39"/>
      <c r="B612" s="40"/>
      <c r="C612" s="41"/>
      <c r="D612" s="227" t="s">
        <v>150</v>
      </c>
      <c r="E612" s="41"/>
      <c r="F612" s="228" t="s">
        <v>847</v>
      </c>
      <c r="G612" s="41"/>
      <c r="H612" s="41"/>
      <c r="I612" s="229"/>
      <c r="J612" s="41"/>
      <c r="K612" s="41"/>
      <c r="L612" s="45"/>
      <c r="M612" s="230"/>
      <c r="N612" s="231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150</v>
      </c>
      <c r="AU612" s="18" t="s">
        <v>81</v>
      </c>
    </row>
    <row r="613" s="2" customFormat="1">
      <c r="A613" s="39"/>
      <c r="B613" s="40"/>
      <c r="C613" s="41"/>
      <c r="D613" s="232" t="s">
        <v>151</v>
      </c>
      <c r="E613" s="41"/>
      <c r="F613" s="233" t="s">
        <v>848</v>
      </c>
      <c r="G613" s="41"/>
      <c r="H613" s="41"/>
      <c r="I613" s="229"/>
      <c r="J613" s="41"/>
      <c r="K613" s="41"/>
      <c r="L613" s="45"/>
      <c r="M613" s="230"/>
      <c r="N613" s="231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151</v>
      </c>
      <c r="AU613" s="18" t="s">
        <v>81</v>
      </c>
    </row>
    <row r="614" s="2" customFormat="1" ht="16.5" customHeight="1">
      <c r="A614" s="39"/>
      <c r="B614" s="40"/>
      <c r="C614" s="214" t="s">
        <v>849</v>
      </c>
      <c r="D614" s="214" t="s">
        <v>143</v>
      </c>
      <c r="E614" s="215" t="s">
        <v>850</v>
      </c>
      <c r="F614" s="216" t="s">
        <v>851</v>
      </c>
      <c r="G614" s="217" t="s">
        <v>460</v>
      </c>
      <c r="H614" s="218">
        <v>2.2810000000000001</v>
      </c>
      <c r="I614" s="219"/>
      <c r="J614" s="220">
        <f>ROUND(I614*H614,2)</f>
        <v>0</v>
      </c>
      <c r="K614" s="216" t="s">
        <v>147</v>
      </c>
      <c r="L614" s="45"/>
      <c r="M614" s="221" t="s">
        <v>19</v>
      </c>
      <c r="N614" s="222" t="s">
        <v>43</v>
      </c>
      <c r="O614" s="85"/>
      <c r="P614" s="223">
        <f>O614*H614</f>
        <v>0</v>
      </c>
      <c r="Q614" s="223">
        <v>0</v>
      </c>
      <c r="R614" s="223">
        <f>Q614*H614</f>
        <v>0</v>
      </c>
      <c r="S614" s="223">
        <v>0</v>
      </c>
      <c r="T614" s="224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5" t="s">
        <v>347</v>
      </c>
      <c r="AT614" s="225" t="s">
        <v>143</v>
      </c>
      <c r="AU614" s="225" t="s">
        <v>81</v>
      </c>
      <c r="AY614" s="18" t="s">
        <v>140</v>
      </c>
      <c r="BE614" s="226">
        <f>IF(N614="základní",J614,0)</f>
        <v>0</v>
      </c>
      <c r="BF614" s="226">
        <f>IF(N614="snížená",J614,0)</f>
        <v>0</v>
      </c>
      <c r="BG614" s="226">
        <f>IF(N614="zákl. přenesená",J614,0)</f>
        <v>0</v>
      </c>
      <c r="BH614" s="226">
        <f>IF(N614="sníž. přenesená",J614,0)</f>
        <v>0</v>
      </c>
      <c r="BI614" s="226">
        <f>IF(N614="nulová",J614,0)</f>
        <v>0</v>
      </c>
      <c r="BJ614" s="18" t="s">
        <v>79</v>
      </c>
      <c r="BK614" s="226">
        <f>ROUND(I614*H614,2)</f>
        <v>0</v>
      </c>
      <c r="BL614" s="18" t="s">
        <v>347</v>
      </c>
      <c r="BM614" s="225" t="s">
        <v>852</v>
      </c>
    </row>
    <row r="615" s="2" customFormat="1">
      <c r="A615" s="39"/>
      <c r="B615" s="40"/>
      <c r="C615" s="41"/>
      <c r="D615" s="227" t="s">
        <v>150</v>
      </c>
      <c r="E615" s="41"/>
      <c r="F615" s="228" t="s">
        <v>853</v>
      </c>
      <c r="G615" s="41"/>
      <c r="H615" s="41"/>
      <c r="I615" s="229"/>
      <c r="J615" s="41"/>
      <c r="K615" s="41"/>
      <c r="L615" s="45"/>
      <c r="M615" s="230"/>
      <c r="N615" s="231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150</v>
      </c>
      <c r="AU615" s="18" t="s">
        <v>81</v>
      </c>
    </row>
    <row r="616" s="2" customFormat="1">
      <c r="A616" s="39"/>
      <c r="B616" s="40"/>
      <c r="C616" s="41"/>
      <c r="D616" s="232" t="s">
        <v>151</v>
      </c>
      <c r="E616" s="41"/>
      <c r="F616" s="233" t="s">
        <v>854</v>
      </c>
      <c r="G616" s="41"/>
      <c r="H616" s="41"/>
      <c r="I616" s="229"/>
      <c r="J616" s="41"/>
      <c r="K616" s="41"/>
      <c r="L616" s="45"/>
      <c r="M616" s="230"/>
      <c r="N616" s="231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151</v>
      </c>
      <c r="AU616" s="18" t="s">
        <v>81</v>
      </c>
    </row>
    <row r="617" s="12" customFormat="1" ht="22.8" customHeight="1">
      <c r="A617" s="12"/>
      <c r="B617" s="198"/>
      <c r="C617" s="199"/>
      <c r="D617" s="200" t="s">
        <v>71</v>
      </c>
      <c r="E617" s="212" t="s">
        <v>855</v>
      </c>
      <c r="F617" s="212" t="s">
        <v>856</v>
      </c>
      <c r="G617" s="199"/>
      <c r="H617" s="199"/>
      <c r="I617" s="202"/>
      <c r="J617" s="213">
        <f>BK617</f>
        <v>0</v>
      </c>
      <c r="K617" s="199"/>
      <c r="L617" s="204"/>
      <c r="M617" s="205"/>
      <c r="N617" s="206"/>
      <c r="O617" s="206"/>
      <c r="P617" s="207">
        <f>SUM(P618:P668)</f>
        <v>0</v>
      </c>
      <c r="Q617" s="206"/>
      <c r="R617" s="207">
        <f>SUM(R618:R668)</f>
        <v>0.15950000000000003</v>
      </c>
      <c r="S617" s="206"/>
      <c r="T617" s="208">
        <f>SUM(T618:T668)</f>
        <v>0</v>
      </c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R617" s="209" t="s">
        <v>81</v>
      </c>
      <c r="AT617" s="210" t="s">
        <v>71</v>
      </c>
      <c r="AU617" s="210" t="s">
        <v>79</v>
      </c>
      <c r="AY617" s="209" t="s">
        <v>140</v>
      </c>
      <c r="BK617" s="211">
        <f>SUM(BK618:BK668)</f>
        <v>0</v>
      </c>
    </row>
    <row r="618" s="2" customFormat="1" ht="16.5" customHeight="1">
      <c r="A618" s="39"/>
      <c r="B618" s="40"/>
      <c r="C618" s="214" t="s">
        <v>857</v>
      </c>
      <c r="D618" s="214" t="s">
        <v>143</v>
      </c>
      <c r="E618" s="215" t="s">
        <v>858</v>
      </c>
      <c r="F618" s="216" t="s">
        <v>859</v>
      </c>
      <c r="G618" s="217" t="s">
        <v>341</v>
      </c>
      <c r="H618" s="218">
        <v>7</v>
      </c>
      <c r="I618" s="219"/>
      <c r="J618" s="220">
        <f>ROUND(I618*H618,2)</f>
        <v>0</v>
      </c>
      <c r="K618" s="216" t="s">
        <v>147</v>
      </c>
      <c r="L618" s="45"/>
      <c r="M618" s="221" t="s">
        <v>19</v>
      </c>
      <c r="N618" s="222" t="s">
        <v>43</v>
      </c>
      <c r="O618" s="85"/>
      <c r="P618" s="223">
        <f>O618*H618</f>
        <v>0</v>
      </c>
      <c r="Q618" s="223">
        <v>0</v>
      </c>
      <c r="R618" s="223">
        <f>Q618*H618</f>
        <v>0</v>
      </c>
      <c r="S618" s="223">
        <v>0</v>
      </c>
      <c r="T618" s="224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5" t="s">
        <v>347</v>
      </c>
      <c r="AT618" s="225" t="s">
        <v>143</v>
      </c>
      <c r="AU618" s="225" t="s">
        <v>81</v>
      </c>
      <c r="AY618" s="18" t="s">
        <v>140</v>
      </c>
      <c r="BE618" s="226">
        <f>IF(N618="základní",J618,0)</f>
        <v>0</v>
      </c>
      <c r="BF618" s="226">
        <f>IF(N618="snížená",J618,0)</f>
        <v>0</v>
      </c>
      <c r="BG618" s="226">
        <f>IF(N618="zákl. přenesená",J618,0)</f>
        <v>0</v>
      </c>
      <c r="BH618" s="226">
        <f>IF(N618="sníž. přenesená",J618,0)</f>
        <v>0</v>
      </c>
      <c r="BI618" s="226">
        <f>IF(N618="nulová",J618,0)</f>
        <v>0</v>
      </c>
      <c r="BJ618" s="18" t="s">
        <v>79</v>
      </c>
      <c r="BK618" s="226">
        <f>ROUND(I618*H618,2)</f>
        <v>0</v>
      </c>
      <c r="BL618" s="18" t="s">
        <v>347</v>
      </c>
      <c r="BM618" s="225" t="s">
        <v>860</v>
      </c>
    </row>
    <row r="619" s="2" customFormat="1">
      <c r="A619" s="39"/>
      <c r="B619" s="40"/>
      <c r="C619" s="41"/>
      <c r="D619" s="227" t="s">
        <v>150</v>
      </c>
      <c r="E619" s="41"/>
      <c r="F619" s="228" t="s">
        <v>861</v>
      </c>
      <c r="G619" s="41"/>
      <c r="H619" s="41"/>
      <c r="I619" s="229"/>
      <c r="J619" s="41"/>
      <c r="K619" s="41"/>
      <c r="L619" s="45"/>
      <c r="M619" s="230"/>
      <c r="N619" s="231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150</v>
      </c>
      <c r="AU619" s="18" t="s">
        <v>81</v>
      </c>
    </row>
    <row r="620" s="2" customFormat="1">
      <c r="A620" s="39"/>
      <c r="B620" s="40"/>
      <c r="C620" s="41"/>
      <c r="D620" s="232" t="s">
        <v>151</v>
      </c>
      <c r="E620" s="41"/>
      <c r="F620" s="233" t="s">
        <v>862</v>
      </c>
      <c r="G620" s="41"/>
      <c r="H620" s="41"/>
      <c r="I620" s="229"/>
      <c r="J620" s="41"/>
      <c r="K620" s="41"/>
      <c r="L620" s="45"/>
      <c r="M620" s="230"/>
      <c r="N620" s="231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151</v>
      </c>
      <c r="AU620" s="18" t="s">
        <v>81</v>
      </c>
    </row>
    <row r="621" s="13" customFormat="1">
      <c r="A621" s="13"/>
      <c r="B621" s="234"/>
      <c r="C621" s="235"/>
      <c r="D621" s="227" t="s">
        <v>153</v>
      </c>
      <c r="E621" s="236" t="s">
        <v>19</v>
      </c>
      <c r="F621" s="237" t="s">
        <v>345</v>
      </c>
      <c r="G621" s="235"/>
      <c r="H621" s="236" t="s">
        <v>19</v>
      </c>
      <c r="I621" s="238"/>
      <c r="J621" s="235"/>
      <c r="K621" s="235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153</v>
      </c>
      <c r="AU621" s="243" t="s">
        <v>81</v>
      </c>
      <c r="AV621" s="13" t="s">
        <v>79</v>
      </c>
      <c r="AW621" s="13" t="s">
        <v>33</v>
      </c>
      <c r="AX621" s="13" t="s">
        <v>72</v>
      </c>
      <c r="AY621" s="243" t="s">
        <v>140</v>
      </c>
    </row>
    <row r="622" s="14" customFormat="1">
      <c r="A622" s="14"/>
      <c r="B622" s="244"/>
      <c r="C622" s="245"/>
      <c r="D622" s="227" t="s">
        <v>153</v>
      </c>
      <c r="E622" s="246" t="s">
        <v>19</v>
      </c>
      <c r="F622" s="247" t="s">
        <v>822</v>
      </c>
      <c r="G622" s="245"/>
      <c r="H622" s="248">
        <v>1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153</v>
      </c>
      <c r="AU622" s="254" t="s">
        <v>81</v>
      </c>
      <c r="AV622" s="14" t="s">
        <v>81</v>
      </c>
      <c r="AW622" s="14" t="s">
        <v>33</v>
      </c>
      <c r="AX622" s="14" t="s">
        <v>72</v>
      </c>
      <c r="AY622" s="254" t="s">
        <v>140</v>
      </c>
    </row>
    <row r="623" s="14" customFormat="1">
      <c r="A623" s="14"/>
      <c r="B623" s="244"/>
      <c r="C623" s="245"/>
      <c r="D623" s="227" t="s">
        <v>153</v>
      </c>
      <c r="E623" s="246" t="s">
        <v>19</v>
      </c>
      <c r="F623" s="247" t="s">
        <v>823</v>
      </c>
      <c r="G623" s="245"/>
      <c r="H623" s="248">
        <v>1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153</v>
      </c>
      <c r="AU623" s="254" t="s">
        <v>81</v>
      </c>
      <c r="AV623" s="14" t="s">
        <v>81</v>
      </c>
      <c r="AW623" s="14" t="s">
        <v>33</v>
      </c>
      <c r="AX623" s="14" t="s">
        <v>72</v>
      </c>
      <c r="AY623" s="254" t="s">
        <v>140</v>
      </c>
    </row>
    <row r="624" s="14" customFormat="1">
      <c r="A624" s="14"/>
      <c r="B624" s="244"/>
      <c r="C624" s="245"/>
      <c r="D624" s="227" t="s">
        <v>153</v>
      </c>
      <c r="E624" s="246" t="s">
        <v>19</v>
      </c>
      <c r="F624" s="247" t="s">
        <v>824</v>
      </c>
      <c r="G624" s="245"/>
      <c r="H624" s="248">
        <v>1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153</v>
      </c>
      <c r="AU624" s="254" t="s">
        <v>81</v>
      </c>
      <c r="AV624" s="14" t="s">
        <v>81</v>
      </c>
      <c r="AW624" s="14" t="s">
        <v>33</v>
      </c>
      <c r="AX624" s="14" t="s">
        <v>72</v>
      </c>
      <c r="AY624" s="254" t="s">
        <v>140</v>
      </c>
    </row>
    <row r="625" s="14" customFormat="1">
      <c r="A625" s="14"/>
      <c r="B625" s="244"/>
      <c r="C625" s="245"/>
      <c r="D625" s="227" t="s">
        <v>153</v>
      </c>
      <c r="E625" s="246" t="s">
        <v>19</v>
      </c>
      <c r="F625" s="247" t="s">
        <v>825</v>
      </c>
      <c r="G625" s="245"/>
      <c r="H625" s="248">
        <v>3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153</v>
      </c>
      <c r="AU625" s="254" t="s">
        <v>81</v>
      </c>
      <c r="AV625" s="14" t="s">
        <v>81</v>
      </c>
      <c r="AW625" s="14" t="s">
        <v>33</v>
      </c>
      <c r="AX625" s="14" t="s">
        <v>72</v>
      </c>
      <c r="AY625" s="254" t="s">
        <v>140</v>
      </c>
    </row>
    <row r="626" s="14" customFormat="1">
      <c r="A626" s="14"/>
      <c r="B626" s="244"/>
      <c r="C626" s="245"/>
      <c r="D626" s="227" t="s">
        <v>153</v>
      </c>
      <c r="E626" s="246" t="s">
        <v>19</v>
      </c>
      <c r="F626" s="247" t="s">
        <v>826</v>
      </c>
      <c r="G626" s="245"/>
      <c r="H626" s="248">
        <v>1</v>
      </c>
      <c r="I626" s="249"/>
      <c r="J626" s="245"/>
      <c r="K626" s="245"/>
      <c r="L626" s="250"/>
      <c r="M626" s="251"/>
      <c r="N626" s="252"/>
      <c r="O626" s="252"/>
      <c r="P626" s="252"/>
      <c r="Q626" s="252"/>
      <c r="R626" s="252"/>
      <c r="S626" s="252"/>
      <c r="T626" s="25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4" t="s">
        <v>153</v>
      </c>
      <c r="AU626" s="254" t="s">
        <v>81</v>
      </c>
      <c r="AV626" s="14" t="s">
        <v>81</v>
      </c>
      <c r="AW626" s="14" t="s">
        <v>33</v>
      </c>
      <c r="AX626" s="14" t="s">
        <v>72</v>
      </c>
      <c r="AY626" s="254" t="s">
        <v>140</v>
      </c>
    </row>
    <row r="627" s="15" customFormat="1">
      <c r="A627" s="15"/>
      <c r="B627" s="255"/>
      <c r="C627" s="256"/>
      <c r="D627" s="227" t="s">
        <v>153</v>
      </c>
      <c r="E627" s="257" t="s">
        <v>19</v>
      </c>
      <c r="F627" s="258" t="s">
        <v>155</v>
      </c>
      <c r="G627" s="256"/>
      <c r="H627" s="259">
        <v>7</v>
      </c>
      <c r="I627" s="260"/>
      <c r="J627" s="256"/>
      <c r="K627" s="256"/>
      <c r="L627" s="261"/>
      <c r="M627" s="262"/>
      <c r="N627" s="263"/>
      <c r="O627" s="263"/>
      <c r="P627" s="263"/>
      <c r="Q627" s="263"/>
      <c r="R627" s="263"/>
      <c r="S627" s="263"/>
      <c r="T627" s="264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65" t="s">
        <v>153</v>
      </c>
      <c r="AU627" s="265" t="s">
        <v>81</v>
      </c>
      <c r="AV627" s="15" t="s">
        <v>156</v>
      </c>
      <c r="AW627" s="15" t="s">
        <v>33</v>
      </c>
      <c r="AX627" s="15" t="s">
        <v>79</v>
      </c>
      <c r="AY627" s="265" t="s">
        <v>140</v>
      </c>
    </row>
    <row r="628" s="2" customFormat="1" ht="16.5" customHeight="1">
      <c r="A628" s="39"/>
      <c r="B628" s="40"/>
      <c r="C628" s="214" t="s">
        <v>863</v>
      </c>
      <c r="D628" s="214" t="s">
        <v>143</v>
      </c>
      <c r="E628" s="215" t="s">
        <v>864</v>
      </c>
      <c r="F628" s="216" t="s">
        <v>865</v>
      </c>
      <c r="G628" s="217" t="s">
        <v>341</v>
      </c>
      <c r="H628" s="218">
        <v>1</v>
      </c>
      <c r="I628" s="219"/>
      <c r="J628" s="220">
        <f>ROUND(I628*H628,2)</f>
        <v>0</v>
      </c>
      <c r="K628" s="216" t="s">
        <v>147</v>
      </c>
      <c r="L628" s="45"/>
      <c r="M628" s="221" t="s">
        <v>19</v>
      </c>
      <c r="N628" s="222" t="s">
        <v>43</v>
      </c>
      <c r="O628" s="85"/>
      <c r="P628" s="223">
        <f>O628*H628</f>
        <v>0</v>
      </c>
      <c r="Q628" s="223">
        <v>0</v>
      </c>
      <c r="R628" s="223">
        <f>Q628*H628</f>
        <v>0</v>
      </c>
      <c r="S628" s="223">
        <v>0</v>
      </c>
      <c r="T628" s="224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5" t="s">
        <v>347</v>
      </c>
      <c r="AT628" s="225" t="s">
        <v>143</v>
      </c>
      <c r="AU628" s="225" t="s">
        <v>81</v>
      </c>
      <c r="AY628" s="18" t="s">
        <v>140</v>
      </c>
      <c r="BE628" s="226">
        <f>IF(N628="základní",J628,0)</f>
        <v>0</v>
      </c>
      <c r="BF628" s="226">
        <f>IF(N628="snížená",J628,0)</f>
        <v>0</v>
      </c>
      <c r="BG628" s="226">
        <f>IF(N628="zákl. přenesená",J628,0)</f>
        <v>0</v>
      </c>
      <c r="BH628" s="226">
        <f>IF(N628="sníž. přenesená",J628,0)</f>
        <v>0</v>
      </c>
      <c r="BI628" s="226">
        <f>IF(N628="nulová",J628,0)</f>
        <v>0</v>
      </c>
      <c r="BJ628" s="18" t="s">
        <v>79</v>
      </c>
      <c r="BK628" s="226">
        <f>ROUND(I628*H628,2)</f>
        <v>0</v>
      </c>
      <c r="BL628" s="18" t="s">
        <v>347</v>
      </c>
      <c r="BM628" s="225" t="s">
        <v>866</v>
      </c>
    </row>
    <row r="629" s="2" customFormat="1">
      <c r="A629" s="39"/>
      <c r="B629" s="40"/>
      <c r="C629" s="41"/>
      <c r="D629" s="227" t="s">
        <v>150</v>
      </c>
      <c r="E629" s="41"/>
      <c r="F629" s="228" t="s">
        <v>867</v>
      </c>
      <c r="G629" s="41"/>
      <c r="H629" s="41"/>
      <c r="I629" s="229"/>
      <c r="J629" s="41"/>
      <c r="K629" s="41"/>
      <c r="L629" s="45"/>
      <c r="M629" s="230"/>
      <c r="N629" s="231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150</v>
      </c>
      <c r="AU629" s="18" t="s">
        <v>81</v>
      </c>
    </row>
    <row r="630" s="2" customFormat="1">
      <c r="A630" s="39"/>
      <c r="B630" s="40"/>
      <c r="C630" s="41"/>
      <c r="D630" s="232" t="s">
        <v>151</v>
      </c>
      <c r="E630" s="41"/>
      <c r="F630" s="233" t="s">
        <v>868</v>
      </c>
      <c r="G630" s="41"/>
      <c r="H630" s="41"/>
      <c r="I630" s="229"/>
      <c r="J630" s="41"/>
      <c r="K630" s="41"/>
      <c r="L630" s="45"/>
      <c r="M630" s="230"/>
      <c r="N630" s="231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151</v>
      </c>
      <c r="AU630" s="18" t="s">
        <v>81</v>
      </c>
    </row>
    <row r="631" s="13" customFormat="1">
      <c r="A631" s="13"/>
      <c r="B631" s="234"/>
      <c r="C631" s="235"/>
      <c r="D631" s="227" t="s">
        <v>153</v>
      </c>
      <c r="E631" s="236" t="s">
        <v>19</v>
      </c>
      <c r="F631" s="237" t="s">
        <v>345</v>
      </c>
      <c r="G631" s="235"/>
      <c r="H631" s="236" t="s">
        <v>19</v>
      </c>
      <c r="I631" s="238"/>
      <c r="J631" s="235"/>
      <c r="K631" s="235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153</v>
      </c>
      <c r="AU631" s="243" t="s">
        <v>81</v>
      </c>
      <c r="AV631" s="13" t="s">
        <v>79</v>
      </c>
      <c r="AW631" s="13" t="s">
        <v>33</v>
      </c>
      <c r="AX631" s="13" t="s">
        <v>72</v>
      </c>
      <c r="AY631" s="243" t="s">
        <v>140</v>
      </c>
    </row>
    <row r="632" s="14" customFormat="1">
      <c r="A632" s="14"/>
      <c r="B632" s="244"/>
      <c r="C632" s="245"/>
      <c r="D632" s="227" t="s">
        <v>153</v>
      </c>
      <c r="E632" s="246" t="s">
        <v>19</v>
      </c>
      <c r="F632" s="247" t="s">
        <v>821</v>
      </c>
      <c r="G632" s="245"/>
      <c r="H632" s="248">
        <v>1</v>
      </c>
      <c r="I632" s="249"/>
      <c r="J632" s="245"/>
      <c r="K632" s="245"/>
      <c r="L632" s="250"/>
      <c r="M632" s="251"/>
      <c r="N632" s="252"/>
      <c r="O632" s="252"/>
      <c r="P632" s="252"/>
      <c r="Q632" s="252"/>
      <c r="R632" s="252"/>
      <c r="S632" s="252"/>
      <c r="T632" s="25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4" t="s">
        <v>153</v>
      </c>
      <c r="AU632" s="254" t="s">
        <v>81</v>
      </c>
      <c r="AV632" s="14" t="s">
        <v>81</v>
      </c>
      <c r="AW632" s="14" t="s">
        <v>33</v>
      </c>
      <c r="AX632" s="14" t="s">
        <v>72</v>
      </c>
      <c r="AY632" s="254" t="s">
        <v>140</v>
      </c>
    </row>
    <row r="633" s="15" customFormat="1">
      <c r="A633" s="15"/>
      <c r="B633" s="255"/>
      <c r="C633" s="256"/>
      <c r="D633" s="227" t="s">
        <v>153</v>
      </c>
      <c r="E633" s="257" t="s">
        <v>19</v>
      </c>
      <c r="F633" s="258" t="s">
        <v>155</v>
      </c>
      <c r="G633" s="256"/>
      <c r="H633" s="259">
        <v>1</v>
      </c>
      <c r="I633" s="260"/>
      <c r="J633" s="256"/>
      <c r="K633" s="256"/>
      <c r="L633" s="261"/>
      <c r="M633" s="262"/>
      <c r="N633" s="263"/>
      <c r="O633" s="263"/>
      <c r="P633" s="263"/>
      <c r="Q633" s="263"/>
      <c r="R633" s="263"/>
      <c r="S633" s="263"/>
      <c r="T633" s="264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65" t="s">
        <v>153</v>
      </c>
      <c r="AU633" s="265" t="s">
        <v>81</v>
      </c>
      <c r="AV633" s="15" t="s">
        <v>156</v>
      </c>
      <c r="AW633" s="15" t="s">
        <v>33</v>
      </c>
      <c r="AX633" s="15" t="s">
        <v>79</v>
      </c>
      <c r="AY633" s="265" t="s">
        <v>140</v>
      </c>
    </row>
    <row r="634" s="2" customFormat="1" ht="16.5" customHeight="1">
      <c r="A634" s="39"/>
      <c r="B634" s="40"/>
      <c r="C634" s="270" t="s">
        <v>869</v>
      </c>
      <c r="D634" s="270" t="s">
        <v>348</v>
      </c>
      <c r="E634" s="271" t="s">
        <v>870</v>
      </c>
      <c r="F634" s="272" t="s">
        <v>871</v>
      </c>
      <c r="G634" s="273" t="s">
        <v>341</v>
      </c>
      <c r="H634" s="274">
        <v>3</v>
      </c>
      <c r="I634" s="275"/>
      <c r="J634" s="276">
        <f>ROUND(I634*H634,2)</f>
        <v>0</v>
      </c>
      <c r="K634" s="272" t="s">
        <v>19</v>
      </c>
      <c r="L634" s="277"/>
      <c r="M634" s="278" t="s">
        <v>19</v>
      </c>
      <c r="N634" s="279" t="s">
        <v>43</v>
      </c>
      <c r="O634" s="85"/>
      <c r="P634" s="223">
        <f>O634*H634</f>
        <v>0</v>
      </c>
      <c r="Q634" s="223">
        <v>0.014500000000000001</v>
      </c>
      <c r="R634" s="223">
        <f>Q634*H634</f>
        <v>0.043500000000000004</v>
      </c>
      <c r="S634" s="223">
        <v>0</v>
      </c>
      <c r="T634" s="224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25" t="s">
        <v>470</v>
      </c>
      <c r="AT634" s="225" t="s">
        <v>348</v>
      </c>
      <c r="AU634" s="225" t="s">
        <v>81</v>
      </c>
      <c r="AY634" s="18" t="s">
        <v>140</v>
      </c>
      <c r="BE634" s="226">
        <f>IF(N634="základní",J634,0)</f>
        <v>0</v>
      </c>
      <c r="BF634" s="226">
        <f>IF(N634="snížená",J634,0)</f>
        <v>0</v>
      </c>
      <c r="BG634" s="226">
        <f>IF(N634="zákl. přenesená",J634,0)</f>
        <v>0</v>
      </c>
      <c r="BH634" s="226">
        <f>IF(N634="sníž. přenesená",J634,0)</f>
        <v>0</v>
      </c>
      <c r="BI634" s="226">
        <f>IF(N634="nulová",J634,0)</f>
        <v>0</v>
      </c>
      <c r="BJ634" s="18" t="s">
        <v>79</v>
      </c>
      <c r="BK634" s="226">
        <f>ROUND(I634*H634,2)</f>
        <v>0</v>
      </c>
      <c r="BL634" s="18" t="s">
        <v>347</v>
      </c>
      <c r="BM634" s="225" t="s">
        <v>872</v>
      </c>
    </row>
    <row r="635" s="2" customFormat="1">
      <c r="A635" s="39"/>
      <c r="B635" s="40"/>
      <c r="C635" s="41"/>
      <c r="D635" s="227" t="s">
        <v>150</v>
      </c>
      <c r="E635" s="41"/>
      <c r="F635" s="228" t="s">
        <v>871</v>
      </c>
      <c r="G635" s="41"/>
      <c r="H635" s="41"/>
      <c r="I635" s="229"/>
      <c r="J635" s="41"/>
      <c r="K635" s="41"/>
      <c r="L635" s="45"/>
      <c r="M635" s="230"/>
      <c r="N635" s="231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150</v>
      </c>
      <c r="AU635" s="18" t="s">
        <v>81</v>
      </c>
    </row>
    <row r="636" s="13" customFormat="1">
      <c r="A636" s="13"/>
      <c r="B636" s="234"/>
      <c r="C636" s="235"/>
      <c r="D636" s="227" t="s">
        <v>153</v>
      </c>
      <c r="E636" s="236" t="s">
        <v>19</v>
      </c>
      <c r="F636" s="237" t="s">
        <v>345</v>
      </c>
      <c r="G636" s="235"/>
      <c r="H636" s="236" t="s">
        <v>19</v>
      </c>
      <c r="I636" s="238"/>
      <c r="J636" s="235"/>
      <c r="K636" s="235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153</v>
      </c>
      <c r="AU636" s="243" t="s">
        <v>81</v>
      </c>
      <c r="AV636" s="13" t="s">
        <v>79</v>
      </c>
      <c r="AW636" s="13" t="s">
        <v>33</v>
      </c>
      <c r="AX636" s="13" t="s">
        <v>72</v>
      </c>
      <c r="AY636" s="243" t="s">
        <v>140</v>
      </c>
    </row>
    <row r="637" s="14" customFormat="1">
      <c r="A637" s="14"/>
      <c r="B637" s="244"/>
      <c r="C637" s="245"/>
      <c r="D637" s="227" t="s">
        <v>153</v>
      </c>
      <c r="E637" s="246" t="s">
        <v>19</v>
      </c>
      <c r="F637" s="247" t="s">
        <v>825</v>
      </c>
      <c r="G637" s="245"/>
      <c r="H637" s="248">
        <v>3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4" t="s">
        <v>153</v>
      </c>
      <c r="AU637" s="254" t="s">
        <v>81</v>
      </c>
      <c r="AV637" s="14" t="s">
        <v>81</v>
      </c>
      <c r="AW637" s="14" t="s">
        <v>33</v>
      </c>
      <c r="AX637" s="14" t="s">
        <v>72</v>
      </c>
      <c r="AY637" s="254" t="s">
        <v>140</v>
      </c>
    </row>
    <row r="638" s="15" customFormat="1">
      <c r="A638" s="15"/>
      <c r="B638" s="255"/>
      <c r="C638" s="256"/>
      <c r="D638" s="227" t="s">
        <v>153</v>
      </c>
      <c r="E638" s="257" t="s">
        <v>19</v>
      </c>
      <c r="F638" s="258" t="s">
        <v>155</v>
      </c>
      <c r="G638" s="256"/>
      <c r="H638" s="259">
        <v>3</v>
      </c>
      <c r="I638" s="260"/>
      <c r="J638" s="256"/>
      <c r="K638" s="256"/>
      <c r="L638" s="261"/>
      <c r="M638" s="262"/>
      <c r="N638" s="263"/>
      <c r="O638" s="263"/>
      <c r="P638" s="263"/>
      <c r="Q638" s="263"/>
      <c r="R638" s="263"/>
      <c r="S638" s="263"/>
      <c r="T638" s="264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5" t="s">
        <v>153</v>
      </c>
      <c r="AU638" s="265" t="s">
        <v>81</v>
      </c>
      <c r="AV638" s="15" t="s">
        <v>156</v>
      </c>
      <c r="AW638" s="15" t="s">
        <v>33</v>
      </c>
      <c r="AX638" s="15" t="s">
        <v>79</v>
      </c>
      <c r="AY638" s="265" t="s">
        <v>140</v>
      </c>
    </row>
    <row r="639" s="2" customFormat="1" ht="16.5" customHeight="1">
      <c r="A639" s="39"/>
      <c r="B639" s="40"/>
      <c r="C639" s="270" t="s">
        <v>873</v>
      </c>
      <c r="D639" s="270" t="s">
        <v>348</v>
      </c>
      <c r="E639" s="271" t="s">
        <v>874</v>
      </c>
      <c r="F639" s="272" t="s">
        <v>875</v>
      </c>
      <c r="G639" s="273" t="s">
        <v>341</v>
      </c>
      <c r="H639" s="274">
        <v>4</v>
      </c>
      <c r="I639" s="275"/>
      <c r="J639" s="276">
        <f>ROUND(I639*H639,2)</f>
        <v>0</v>
      </c>
      <c r="K639" s="272" t="s">
        <v>19</v>
      </c>
      <c r="L639" s="277"/>
      <c r="M639" s="278" t="s">
        <v>19</v>
      </c>
      <c r="N639" s="279" t="s">
        <v>43</v>
      </c>
      <c r="O639" s="85"/>
      <c r="P639" s="223">
        <f>O639*H639</f>
        <v>0</v>
      </c>
      <c r="Q639" s="223">
        <v>0.016</v>
      </c>
      <c r="R639" s="223">
        <f>Q639*H639</f>
        <v>0.064000000000000001</v>
      </c>
      <c r="S639" s="223">
        <v>0</v>
      </c>
      <c r="T639" s="224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25" t="s">
        <v>470</v>
      </c>
      <c r="AT639" s="225" t="s">
        <v>348</v>
      </c>
      <c r="AU639" s="225" t="s">
        <v>81</v>
      </c>
      <c r="AY639" s="18" t="s">
        <v>140</v>
      </c>
      <c r="BE639" s="226">
        <f>IF(N639="základní",J639,0)</f>
        <v>0</v>
      </c>
      <c r="BF639" s="226">
        <f>IF(N639="snížená",J639,0)</f>
        <v>0</v>
      </c>
      <c r="BG639" s="226">
        <f>IF(N639="zákl. přenesená",J639,0)</f>
        <v>0</v>
      </c>
      <c r="BH639" s="226">
        <f>IF(N639="sníž. přenesená",J639,0)</f>
        <v>0</v>
      </c>
      <c r="BI639" s="226">
        <f>IF(N639="nulová",J639,0)</f>
        <v>0</v>
      </c>
      <c r="BJ639" s="18" t="s">
        <v>79</v>
      </c>
      <c r="BK639" s="226">
        <f>ROUND(I639*H639,2)</f>
        <v>0</v>
      </c>
      <c r="BL639" s="18" t="s">
        <v>347</v>
      </c>
      <c r="BM639" s="225" t="s">
        <v>876</v>
      </c>
    </row>
    <row r="640" s="2" customFormat="1">
      <c r="A640" s="39"/>
      <c r="B640" s="40"/>
      <c r="C640" s="41"/>
      <c r="D640" s="227" t="s">
        <v>150</v>
      </c>
      <c r="E640" s="41"/>
      <c r="F640" s="228" t="s">
        <v>875</v>
      </c>
      <c r="G640" s="41"/>
      <c r="H640" s="41"/>
      <c r="I640" s="229"/>
      <c r="J640" s="41"/>
      <c r="K640" s="41"/>
      <c r="L640" s="45"/>
      <c r="M640" s="230"/>
      <c r="N640" s="231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150</v>
      </c>
      <c r="AU640" s="18" t="s">
        <v>81</v>
      </c>
    </row>
    <row r="641" s="13" customFormat="1">
      <c r="A641" s="13"/>
      <c r="B641" s="234"/>
      <c r="C641" s="235"/>
      <c r="D641" s="227" t="s">
        <v>153</v>
      </c>
      <c r="E641" s="236" t="s">
        <v>19</v>
      </c>
      <c r="F641" s="237" t="s">
        <v>345</v>
      </c>
      <c r="G641" s="235"/>
      <c r="H641" s="236" t="s">
        <v>19</v>
      </c>
      <c r="I641" s="238"/>
      <c r="J641" s="235"/>
      <c r="K641" s="235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153</v>
      </c>
      <c r="AU641" s="243" t="s">
        <v>81</v>
      </c>
      <c r="AV641" s="13" t="s">
        <v>79</v>
      </c>
      <c r="AW641" s="13" t="s">
        <v>33</v>
      </c>
      <c r="AX641" s="13" t="s">
        <v>72</v>
      </c>
      <c r="AY641" s="243" t="s">
        <v>140</v>
      </c>
    </row>
    <row r="642" s="14" customFormat="1">
      <c r="A642" s="14"/>
      <c r="B642" s="244"/>
      <c r="C642" s="245"/>
      <c r="D642" s="227" t="s">
        <v>153</v>
      </c>
      <c r="E642" s="246" t="s">
        <v>19</v>
      </c>
      <c r="F642" s="247" t="s">
        <v>822</v>
      </c>
      <c r="G642" s="245"/>
      <c r="H642" s="248">
        <v>1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153</v>
      </c>
      <c r="AU642" s="254" t="s">
        <v>81</v>
      </c>
      <c r="AV642" s="14" t="s">
        <v>81</v>
      </c>
      <c r="AW642" s="14" t="s">
        <v>33</v>
      </c>
      <c r="AX642" s="14" t="s">
        <v>72</v>
      </c>
      <c r="AY642" s="254" t="s">
        <v>140</v>
      </c>
    </row>
    <row r="643" s="14" customFormat="1">
      <c r="A643" s="14"/>
      <c r="B643" s="244"/>
      <c r="C643" s="245"/>
      <c r="D643" s="227" t="s">
        <v>153</v>
      </c>
      <c r="E643" s="246" t="s">
        <v>19</v>
      </c>
      <c r="F643" s="247" t="s">
        <v>823</v>
      </c>
      <c r="G643" s="245"/>
      <c r="H643" s="248">
        <v>1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153</v>
      </c>
      <c r="AU643" s="254" t="s">
        <v>81</v>
      </c>
      <c r="AV643" s="14" t="s">
        <v>81</v>
      </c>
      <c r="AW643" s="14" t="s">
        <v>33</v>
      </c>
      <c r="AX643" s="14" t="s">
        <v>72</v>
      </c>
      <c r="AY643" s="254" t="s">
        <v>140</v>
      </c>
    </row>
    <row r="644" s="14" customFormat="1">
      <c r="A644" s="14"/>
      <c r="B644" s="244"/>
      <c r="C644" s="245"/>
      <c r="D644" s="227" t="s">
        <v>153</v>
      </c>
      <c r="E644" s="246" t="s">
        <v>19</v>
      </c>
      <c r="F644" s="247" t="s">
        <v>824</v>
      </c>
      <c r="G644" s="245"/>
      <c r="H644" s="248">
        <v>1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153</v>
      </c>
      <c r="AU644" s="254" t="s">
        <v>81</v>
      </c>
      <c r="AV644" s="14" t="s">
        <v>81</v>
      </c>
      <c r="AW644" s="14" t="s">
        <v>33</v>
      </c>
      <c r="AX644" s="14" t="s">
        <v>72</v>
      </c>
      <c r="AY644" s="254" t="s">
        <v>140</v>
      </c>
    </row>
    <row r="645" s="14" customFormat="1">
      <c r="A645" s="14"/>
      <c r="B645" s="244"/>
      <c r="C645" s="245"/>
      <c r="D645" s="227" t="s">
        <v>153</v>
      </c>
      <c r="E645" s="246" t="s">
        <v>19</v>
      </c>
      <c r="F645" s="247" t="s">
        <v>826</v>
      </c>
      <c r="G645" s="245"/>
      <c r="H645" s="248">
        <v>1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153</v>
      </c>
      <c r="AU645" s="254" t="s">
        <v>81</v>
      </c>
      <c r="AV645" s="14" t="s">
        <v>81</v>
      </c>
      <c r="AW645" s="14" t="s">
        <v>33</v>
      </c>
      <c r="AX645" s="14" t="s">
        <v>72</v>
      </c>
      <c r="AY645" s="254" t="s">
        <v>140</v>
      </c>
    </row>
    <row r="646" s="15" customFormat="1">
      <c r="A646" s="15"/>
      <c r="B646" s="255"/>
      <c r="C646" s="256"/>
      <c r="D646" s="227" t="s">
        <v>153</v>
      </c>
      <c r="E646" s="257" t="s">
        <v>19</v>
      </c>
      <c r="F646" s="258" t="s">
        <v>155</v>
      </c>
      <c r="G646" s="256"/>
      <c r="H646" s="259">
        <v>4</v>
      </c>
      <c r="I646" s="260"/>
      <c r="J646" s="256"/>
      <c r="K646" s="256"/>
      <c r="L646" s="261"/>
      <c r="M646" s="262"/>
      <c r="N646" s="263"/>
      <c r="O646" s="263"/>
      <c r="P646" s="263"/>
      <c r="Q646" s="263"/>
      <c r="R646" s="263"/>
      <c r="S646" s="263"/>
      <c r="T646" s="264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65" t="s">
        <v>153</v>
      </c>
      <c r="AU646" s="265" t="s">
        <v>81</v>
      </c>
      <c r="AV646" s="15" t="s">
        <v>156</v>
      </c>
      <c r="AW646" s="15" t="s">
        <v>33</v>
      </c>
      <c r="AX646" s="15" t="s">
        <v>79</v>
      </c>
      <c r="AY646" s="265" t="s">
        <v>140</v>
      </c>
    </row>
    <row r="647" s="2" customFormat="1" ht="16.5" customHeight="1">
      <c r="A647" s="39"/>
      <c r="B647" s="40"/>
      <c r="C647" s="270" t="s">
        <v>877</v>
      </c>
      <c r="D647" s="270" t="s">
        <v>348</v>
      </c>
      <c r="E647" s="271" t="s">
        <v>878</v>
      </c>
      <c r="F647" s="272" t="s">
        <v>879</v>
      </c>
      <c r="G647" s="273" t="s">
        <v>341</v>
      </c>
      <c r="H647" s="274">
        <v>1</v>
      </c>
      <c r="I647" s="275"/>
      <c r="J647" s="276">
        <f>ROUND(I647*H647,2)</f>
        <v>0</v>
      </c>
      <c r="K647" s="272" t="s">
        <v>19</v>
      </c>
      <c r="L647" s="277"/>
      <c r="M647" s="278" t="s">
        <v>19</v>
      </c>
      <c r="N647" s="279" t="s">
        <v>43</v>
      </c>
      <c r="O647" s="85"/>
      <c r="P647" s="223">
        <f>O647*H647</f>
        <v>0</v>
      </c>
      <c r="Q647" s="223">
        <v>0.017000000000000001</v>
      </c>
      <c r="R647" s="223">
        <f>Q647*H647</f>
        <v>0.017000000000000001</v>
      </c>
      <c r="S647" s="223">
        <v>0</v>
      </c>
      <c r="T647" s="224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25" t="s">
        <v>470</v>
      </c>
      <c r="AT647" s="225" t="s">
        <v>348</v>
      </c>
      <c r="AU647" s="225" t="s">
        <v>81</v>
      </c>
      <c r="AY647" s="18" t="s">
        <v>140</v>
      </c>
      <c r="BE647" s="226">
        <f>IF(N647="základní",J647,0)</f>
        <v>0</v>
      </c>
      <c r="BF647" s="226">
        <f>IF(N647="snížená",J647,0)</f>
        <v>0</v>
      </c>
      <c r="BG647" s="226">
        <f>IF(N647="zákl. přenesená",J647,0)</f>
        <v>0</v>
      </c>
      <c r="BH647" s="226">
        <f>IF(N647="sníž. přenesená",J647,0)</f>
        <v>0</v>
      </c>
      <c r="BI647" s="226">
        <f>IF(N647="nulová",J647,0)</f>
        <v>0</v>
      </c>
      <c r="BJ647" s="18" t="s">
        <v>79</v>
      </c>
      <c r="BK647" s="226">
        <f>ROUND(I647*H647,2)</f>
        <v>0</v>
      </c>
      <c r="BL647" s="18" t="s">
        <v>347</v>
      </c>
      <c r="BM647" s="225" t="s">
        <v>880</v>
      </c>
    </row>
    <row r="648" s="2" customFormat="1">
      <c r="A648" s="39"/>
      <c r="B648" s="40"/>
      <c r="C648" s="41"/>
      <c r="D648" s="227" t="s">
        <v>150</v>
      </c>
      <c r="E648" s="41"/>
      <c r="F648" s="228" t="s">
        <v>879</v>
      </c>
      <c r="G648" s="41"/>
      <c r="H648" s="41"/>
      <c r="I648" s="229"/>
      <c r="J648" s="41"/>
      <c r="K648" s="41"/>
      <c r="L648" s="45"/>
      <c r="M648" s="230"/>
      <c r="N648" s="231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150</v>
      </c>
      <c r="AU648" s="18" t="s">
        <v>81</v>
      </c>
    </row>
    <row r="649" s="13" customFormat="1">
      <c r="A649" s="13"/>
      <c r="B649" s="234"/>
      <c r="C649" s="235"/>
      <c r="D649" s="227" t="s">
        <v>153</v>
      </c>
      <c r="E649" s="236" t="s">
        <v>19</v>
      </c>
      <c r="F649" s="237" t="s">
        <v>345</v>
      </c>
      <c r="G649" s="235"/>
      <c r="H649" s="236" t="s">
        <v>19</v>
      </c>
      <c r="I649" s="238"/>
      <c r="J649" s="235"/>
      <c r="K649" s="235"/>
      <c r="L649" s="239"/>
      <c r="M649" s="240"/>
      <c r="N649" s="241"/>
      <c r="O649" s="241"/>
      <c r="P649" s="241"/>
      <c r="Q649" s="241"/>
      <c r="R649" s="241"/>
      <c r="S649" s="241"/>
      <c r="T649" s="24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3" t="s">
        <v>153</v>
      </c>
      <c r="AU649" s="243" t="s">
        <v>81</v>
      </c>
      <c r="AV649" s="13" t="s">
        <v>79</v>
      </c>
      <c r="AW649" s="13" t="s">
        <v>33</v>
      </c>
      <c r="AX649" s="13" t="s">
        <v>72</v>
      </c>
      <c r="AY649" s="243" t="s">
        <v>140</v>
      </c>
    </row>
    <row r="650" s="14" customFormat="1">
      <c r="A650" s="14"/>
      <c r="B650" s="244"/>
      <c r="C650" s="245"/>
      <c r="D650" s="227" t="s">
        <v>153</v>
      </c>
      <c r="E650" s="246" t="s">
        <v>19</v>
      </c>
      <c r="F650" s="247" t="s">
        <v>821</v>
      </c>
      <c r="G650" s="245"/>
      <c r="H650" s="248">
        <v>1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153</v>
      </c>
      <c r="AU650" s="254" t="s">
        <v>81</v>
      </c>
      <c r="AV650" s="14" t="s">
        <v>81</v>
      </c>
      <c r="AW650" s="14" t="s">
        <v>33</v>
      </c>
      <c r="AX650" s="14" t="s">
        <v>72</v>
      </c>
      <c r="AY650" s="254" t="s">
        <v>140</v>
      </c>
    </row>
    <row r="651" s="15" customFormat="1">
      <c r="A651" s="15"/>
      <c r="B651" s="255"/>
      <c r="C651" s="256"/>
      <c r="D651" s="227" t="s">
        <v>153</v>
      </c>
      <c r="E651" s="257" t="s">
        <v>19</v>
      </c>
      <c r="F651" s="258" t="s">
        <v>155</v>
      </c>
      <c r="G651" s="256"/>
      <c r="H651" s="259">
        <v>1</v>
      </c>
      <c r="I651" s="260"/>
      <c r="J651" s="256"/>
      <c r="K651" s="256"/>
      <c r="L651" s="261"/>
      <c r="M651" s="262"/>
      <c r="N651" s="263"/>
      <c r="O651" s="263"/>
      <c r="P651" s="263"/>
      <c r="Q651" s="263"/>
      <c r="R651" s="263"/>
      <c r="S651" s="263"/>
      <c r="T651" s="264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5" t="s">
        <v>153</v>
      </c>
      <c r="AU651" s="265" t="s">
        <v>81</v>
      </c>
      <c r="AV651" s="15" t="s">
        <v>156</v>
      </c>
      <c r="AW651" s="15" t="s">
        <v>33</v>
      </c>
      <c r="AX651" s="15" t="s">
        <v>79</v>
      </c>
      <c r="AY651" s="265" t="s">
        <v>140</v>
      </c>
    </row>
    <row r="652" s="2" customFormat="1" ht="16.5" customHeight="1">
      <c r="A652" s="39"/>
      <c r="B652" s="40"/>
      <c r="C652" s="214" t="s">
        <v>881</v>
      </c>
      <c r="D652" s="214" t="s">
        <v>143</v>
      </c>
      <c r="E652" s="215" t="s">
        <v>882</v>
      </c>
      <c r="F652" s="216" t="s">
        <v>883</v>
      </c>
      <c r="G652" s="217" t="s">
        <v>341</v>
      </c>
      <c r="H652" s="218">
        <v>1</v>
      </c>
      <c r="I652" s="219"/>
      <c r="J652" s="220">
        <f>ROUND(I652*H652,2)</f>
        <v>0</v>
      </c>
      <c r="K652" s="216" t="s">
        <v>147</v>
      </c>
      <c r="L652" s="45"/>
      <c r="M652" s="221" t="s">
        <v>19</v>
      </c>
      <c r="N652" s="222" t="s">
        <v>43</v>
      </c>
      <c r="O652" s="85"/>
      <c r="P652" s="223">
        <f>O652*H652</f>
        <v>0</v>
      </c>
      <c r="Q652" s="223">
        <v>0</v>
      </c>
      <c r="R652" s="223">
        <f>Q652*H652</f>
        <v>0</v>
      </c>
      <c r="S652" s="223">
        <v>0</v>
      </c>
      <c r="T652" s="224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5" t="s">
        <v>347</v>
      </c>
      <c r="AT652" s="225" t="s">
        <v>143</v>
      </c>
      <c r="AU652" s="225" t="s">
        <v>81</v>
      </c>
      <c r="AY652" s="18" t="s">
        <v>140</v>
      </c>
      <c r="BE652" s="226">
        <f>IF(N652="základní",J652,0)</f>
        <v>0</v>
      </c>
      <c r="BF652" s="226">
        <f>IF(N652="snížená",J652,0)</f>
        <v>0</v>
      </c>
      <c r="BG652" s="226">
        <f>IF(N652="zákl. přenesená",J652,0)</f>
        <v>0</v>
      </c>
      <c r="BH652" s="226">
        <f>IF(N652="sníž. přenesená",J652,0)</f>
        <v>0</v>
      </c>
      <c r="BI652" s="226">
        <f>IF(N652="nulová",J652,0)</f>
        <v>0</v>
      </c>
      <c r="BJ652" s="18" t="s">
        <v>79</v>
      </c>
      <c r="BK652" s="226">
        <f>ROUND(I652*H652,2)</f>
        <v>0</v>
      </c>
      <c r="BL652" s="18" t="s">
        <v>347</v>
      </c>
      <c r="BM652" s="225" t="s">
        <v>884</v>
      </c>
    </row>
    <row r="653" s="2" customFormat="1">
      <c r="A653" s="39"/>
      <c r="B653" s="40"/>
      <c r="C653" s="41"/>
      <c r="D653" s="227" t="s">
        <v>150</v>
      </c>
      <c r="E653" s="41"/>
      <c r="F653" s="228" t="s">
        <v>885</v>
      </c>
      <c r="G653" s="41"/>
      <c r="H653" s="41"/>
      <c r="I653" s="229"/>
      <c r="J653" s="41"/>
      <c r="K653" s="41"/>
      <c r="L653" s="45"/>
      <c r="M653" s="230"/>
      <c r="N653" s="231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150</v>
      </c>
      <c r="AU653" s="18" t="s">
        <v>81</v>
      </c>
    </row>
    <row r="654" s="2" customFormat="1">
      <c r="A654" s="39"/>
      <c r="B654" s="40"/>
      <c r="C654" s="41"/>
      <c r="D654" s="232" t="s">
        <v>151</v>
      </c>
      <c r="E654" s="41"/>
      <c r="F654" s="233" t="s">
        <v>886</v>
      </c>
      <c r="G654" s="41"/>
      <c r="H654" s="41"/>
      <c r="I654" s="229"/>
      <c r="J654" s="41"/>
      <c r="K654" s="41"/>
      <c r="L654" s="45"/>
      <c r="M654" s="230"/>
      <c r="N654" s="231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151</v>
      </c>
      <c r="AU654" s="18" t="s">
        <v>81</v>
      </c>
    </row>
    <row r="655" s="13" customFormat="1">
      <c r="A655" s="13"/>
      <c r="B655" s="234"/>
      <c r="C655" s="235"/>
      <c r="D655" s="227" t="s">
        <v>153</v>
      </c>
      <c r="E655" s="236" t="s">
        <v>19</v>
      </c>
      <c r="F655" s="237" t="s">
        <v>345</v>
      </c>
      <c r="G655" s="235"/>
      <c r="H655" s="236" t="s">
        <v>19</v>
      </c>
      <c r="I655" s="238"/>
      <c r="J655" s="235"/>
      <c r="K655" s="235"/>
      <c r="L655" s="239"/>
      <c r="M655" s="240"/>
      <c r="N655" s="241"/>
      <c r="O655" s="241"/>
      <c r="P655" s="241"/>
      <c r="Q655" s="241"/>
      <c r="R655" s="241"/>
      <c r="S655" s="241"/>
      <c r="T655" s="24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3" t="s">
        <v>153</v>
      </c>
      <c r="AU655" s="243" t="s">
        <v>81</v>
      </c>
      <c r="AV655" s="13" t="s">
        <v>79</v>
      </c>
      <c r="AW655" s="13" t="s">
        <v>33</v>
      </c>
      <c r="AX655" s="13" t="s">
        <v>72</v>
      </c>
      <c r="AY655" s="243" t="s">
        <v>140</v>
      </c>
    </row>
    <row r="656" s="14" customFormat="1">
      <c r="A656" s="14"/>
      <c r="B656" s="244"/>
      <c r="C656" s="245"/>
      <c r="D656" s="227" t="s">
        <v>153</v>
      </c>
      <c r="E656" s="246" t="s">
        <v>19</v>
      </c>
      <c r="F656" s="247" t="s">
        <v>346</v>
      </c>
      <c r="G656" s="245"/>
      <c r="H656" s="248">
        <v>1</v>
      </c>
      <c r="I656" s="249"/>
      <c r="J656" s="245"/>
      <c r="K656" s="245"/>
      <c r="L656" s="250"/>
      <c r="M656" s="251"/>
      <c r="N656" s="252"/>
      <c r="O656" s="252"/>
      <c r="P656" s="252"/>
      <c r="Q656" s="252"/>
      <c r="R656" s="252"/>
      <c r="S656" s="252"/>
      <c r="T656" s="253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4" t="s">
        <v>153</v>
      </c>
      <c r="AU656" s="254" t="s">
        <v>81</v>
      </c>
      <c r="AV656" s="14" t="s">
        <v>81</v>
      </c>
      <c r="AW656" s="14" t="s">
        <v>33</v>
      </c>
      <c r="AX656" s="14" t="s">
        <v>72</v>
      </c>
      <c r="AY656" s="254" t="s">
        <v>140</v>
      </c>
    </row>
    <row r="657" s="15" customFormat="1">
      <c r="A657" s="15"/>
      <c r="B657" s="255"/>
      <c r="C657" s="256"/>
      <c r="D657" s="227" t="s">
        <v>153</v>
      </c>
      <c r="E657" s="257" t="s">
        <v>19</v>
      </c>
      <c r="F657" s="258" t="s">
        <v>155</v>
      </c>
      <c r="G657" s="256"/>
      <c r="H657" s="259">
        <v>1</v>
      </c>
      <c r="I657" s="260"/>
      <c r="J657" s="256"/>
      <c r="K657" s="256"/>
      <c r="L657" s="261"/>
      <c r="M657" s="262"/>
      <c r="N657" s="263"/>
      <c r="O657" s="263"/>
      <c r="P657" s="263"/>
      <c r="Q657" s="263"/>
      <c r="R657" s="263"/>
      <c r="S657" s="263"/>
      <c r="T657" s="264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65" t="s">
        <v>153</v>
      </c>
      <c r="AU657" s="265" t="s">
        <v>81</v>
      </c>
      <c r="AV657" s="15" t="s">
        <v>156</v>
      </c>
      <c r="AW657" s="15" t="s">
        <v>33</v>
      </c>
      <c r="AX657" s="15" t="s">
        <v>79</v>
      </c>
      <c r="AY657" s="265" t="s">
        <v>140</v>
      </c>
    </row>
    <row r="658" s="2" customFormat="1" ht="16.5" customHeight="1">
      <c r="A658" s="39"/>
      <c r="B658" s="40"/>
      <c r="C658" s="270" t="s">
        <v>887</v>
      </c>
      <c r="D658" s="270" t="s">
        <v>348</v>
      </c>
      <c r="E658" s="271" t="s">
        <v>888</v>
      </c>
      <c r="F658" s="272" t="s">
        <v>889</v>
      </c>
      <c r="G658" s="273" t="s">
        <v>341</v>
      </c>
      <c r="H658" s="274">
        <v>1</v>
      </c>
      <c r="I658" s="275"/>
      <c r="J658" s="276">
        <f>ROUND(I658*H658,2)</f>
        <v>0</v>
      </c>
      <c r="K658" s="272" t="s">
        <v>19</v>
      </c>
      <c r="L658" s="277"/>
      <c r="M658" s="278" t="s">
        <v>19</v>
      </c>
      <c r="N658" s="279" t="s">
        <v>43</v>
      </c>
      <c r="O658" s="85"/>
      <c r="P658" s="223">
        <f>O658*H658</f>
        <v>0</v>
      </c>
      <c r="Q658" s="223">
        <v>0.035000000000000003</v>
      </c>
      <c r="R658" s="223">
        <f>Q658*H658</f>
        <v>0.035000000000000003</v>
      </c>
      <c r="S658" s="223">
        <v>0</v>
      </c>
      <c r="T658" s="224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5" t="s">
        <v>470</v>
      </c>
      <c r="AT658" s="225" t="s">
        <v>348</v>
      </c>
      <c r="AU658" s="225" t="s">
        <v>81</v>
      </c>
      <c r="AY658" s="18" t="s">
        <v>140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8" t="s">
        <v>79</v>
      </c>
      <c r="BK658" s="226">
        <f>ROUND(I658*H658,2)</f>
        <v>0</v>
      </c>
      <c r="BL658" s="18" t="s">
        <v>347</v>
      </c>
      <c r="BM658" s="225" t="s">
        <v>890</v>
      </c>
    </row>
    <row r="659" s="2" customFormat="1">
      <c r="A659" s="39"/>
      <c r="B659" s="40"/>
      <c r="C659" s="41"/>
      <c r="D659" s="227" t="s">
        <v>150</v>
      </c>
      <c r="E659" s="41"/>
      <c r="F659" s="228" t="s">
        <v>889</v>
      </c>
      <c r="G659" s="41"/>
      <c r="H659" s="41"/>
      <c r="I659" s="229"/>
      <c r="J659" s="41"/>
      <c r="K659" s="41"/>
      <c r="L659" s="45"/>
      <c r="M659" s="230"/>
      <c r="N659" s="231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150</v>
      </c>
      <c r="AU659" s="18" t="s">
        <v>81</v>
      </c>
    </row>
    <row r="660" s="13" customFormat="1">
      <c r="A660" s="13"/>
      <c r="B660" s="234"/>
      <c r="C660" s="235"/>
      <c r="D660" s="227" t="s">
        <v>153</v>
      </c>
      <c r="E660" s="236" t="s">
        <v>19</v>
      </c>
      <c r="F660" s="237" t="s">
        <v>345</v>
      </c>
      <c r="G660" s="235"/>
      <c r="H660" s="236" t="s">
        <v>19</v>
      </c>
      <c r="I660" s="238"/>
      <c r="J660" s="235"/>
      <c r="K660" s="235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153</v>
      </c>
      <c r="AU660" s="243" t="s">
        <v>81</v>
      </c>
      <c r="AV660" s="13" t="s">
        <v>79</v>
      </c>
      <c r="AW660" s="13" t="s">
        <v>33</v>
      </c>
      <c r="AX660" s="13" t="s">
        <v>72</v>
      </c>
      <c r="AY660" s="243" t="s">
        <v>140</v>
      </c>
    </row>
    <row r="661" s="14" customFormat="1">
      <c r="A661" s="14"/>
      <c r="B661" s="244"/>
      <c r="C661" s="245"/>
      <c r="D661" s="227" t="s">
        <v>153</v>
      </c>
      <c r="E661" s="246" t="s">
        <v>19</v>
      </c>
      <c r="F661" s="247" t="s">
        <v>346</v>
      </c>
      <c r="G661" s="245"/>
      <c r="H661" s="248">
        <v>1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153</v>
      </c>
      <c r="AU661" s="254" t="s">
        <v>81</v>
      </c>
      <c r="AV661" s="14" t="s">
        <v>81</v>
      </c>
      <c r="AW661" s="14" t="s">
        <v>33</v>
      </c>
      <c r="AX661" s="14" t="s">
        <v>72</v>
      </c>
      <c r="AY661" s="254" t="s">
        <v>140</v>
      </c>
    </row>
    <row r="662" s="15" customFormat="1">
      <c r="A662" s="15"/>
      <c r="B662" s="255"/>
      <c r="C662" s="256"/>
      <c r="D662" s="227" t="s">
        <v>153</v>
      </c>
      <c r="E662" s="257" t="s">
        <v>19</v>
      </c>
      <c r="F662" s="258" t="s">
        <v>155</v>
      </c>
      <c r="G662" s="256"/>
      <c r="H662" s="259">
        <v>1</v>
      </c>
      <c r="I662" s="260"/>
      <c r="J662" s="256"/>
      <c r="K662" s="256"/>
      <c r="L662" s="261"/>
      <c r="M662" s="262"/>
      <c r="N662" s="263"/>
      <c r="O662" s="263"/>
      <c r="P662" s="263"/>
      <c r="Q662" s="263"/>
      <c r="R662" s="263"/>
      <c r="S662" s="263"/>
      <c r="T662" s="264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5" t="s">
        <v>153</v>
      </c>
      <c r="AU662" s="265" t="s">
        <v>81</v>
      </c>
      <c r="AV662" s="15" t="s">
        <v>156</v>
      </c>
      <c r="AW662" s="15" t="s">
        <v>33</v>
      </c>
      <c r="AX662" s="15" t="s">
        <v>79</v>
      </c>
      <c r="AY662" s="265" t="s">
        <v>140</v>
      </c>
    </row>
    <row r="663" s="2" customFormat="1" ht="16.5" customHeight="1">
      <c r="A663" s="39"/>
      <c r="B663" s="40"/>
      <c r="C663" s="214" t="s">
        <v>891</v>
      </c>
      <c r="D663" s="214" t="s">
        <v>143</v>
      </c>
      <c r="E663" s="215" t="s">
        <v>892</v>
      </c>
      <c r="F663" s="216" t="s">
        <v>893</v>
      </c>
      <c r="G663" s="217" t="s">
        <v>460</v>
      </c>
      <c r="H663" s="218">
        <v>0.16</v>
      </c>
      <c r="I663" s="219"/>
      <c r="J663" s="220">
        <f>ROUND(I663*H663,2)</f>
        <v>0</v>
      </c>
      <c r="K663" s="216" t="s">
        <v>147</v>
      </c>
      <c r="L663" s="45"/>
      <c r="M663" s="221" t="s">
        <v>19</v>
      </c>
      <c r="N663" s="222" t="s">
        <v>43</v>
      </c>
      <c r="O663" s="85"/>
      <c r="P663" s="223">
        <f>O663*H663</f>
        <v>0</v>
      </c>
      <c r="Q663" s="223">
        <v>0</v>
      </c>
      <c r="R663" s="223">
        <f>Q663*H663</f>
        <v>0</v>
      </c>
      <c r="S663" s="223">
        <v>0</v>
      </c>
      <c r="T663" s="224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25" t="s">
        <v>347</v>
      </c>
      <c r="AT663" s="225" t="s">
        <v>143</v>
      </c>
      <c r="AU663" s="225" t="s">
        <v>81</v>
      </c>
      <c r="AY663" s="18" t="s">
        <v>140</v>
      </c>
      <c r="BE663" s="226">
        <f>IF(N663="základní",J663,0)</f>
        <v>0</v>
      </c>
      <c r="BF663" s="226">
        <f>IF(N663="snížená",J663,0)</f>
        <v>0</v>
      </c>
      <c r="BG663" s="226">
        <f>IF(N663="zákl. přenesená",J663,0)</f>
        <v>0</v>
      </c>
      <c r="BH663" s="226">
        <f>IF(N663="sníž. přenesená",J663,0)</f>
        <v>0</v>
      </c>
      <c r="BI663" s="226">
        <f>IF(N663="nulová",J663,0)</f>
        <v>0</v>
      </c>
      <c r="BJ663" s="18" t="s">
        <v>79</v>
      </c>
      <c r="BK663" s="226">
        <f>ROUND(I663*H663,2)</f>
        <v>0</v>
      </c>
      <c r="BL663" s="18" t="s">
        <v>347</v>
      </c>
      <c r="BM663" s="225" t="s">
        <v>894</v>
      </c>
    </row>
    <row r="664" s="2" customFormat="1">
      <c r="A664" s="39"/>
      <c r="B664" s="40"/>
      <c r="C664" s="41"/>
      <c r="D664" s="227" t="s">
        <v>150</v>
      </c>
      <c r="E664" s="41"/>
      <c r="F664" s="228" t="s">
        <v>895</v>
      </c>
      <c r="G664" s="41"/>
      <c r="H664" s="41"/>
      <c r="I664" s="229"/>
      <c r="J664" s="41"/>
      <c r="K664" s="41"/>
      <c r="L664" s="45"/>
      <c r="M664" s="230"/>
      <c r="N664" s="231"/>
      <c r="O664" s="85"/>
      <c r="P664" s="85"/>
      <c r="Q664" s="85"/>
      <c r="R664" s="85"/>
      <c r="S664" s="85"/>
      <c r="T664" s="86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150</v>
      </c>
      <c r="AU664" s="18" t="s">
        <v>81</v>
      </c>
    </row>
    <row r="665" s="2" customFormat="1">
      <c r="A665" s="39"/>
      <c r="B665" s="40"/>
      <c r="C665" s="41"/>
      <c r="D665" s="232" t="s">
        <v>151</v>
      </c>
      <c r="E665" s="41"/>
      <c r="F665" s="233" t="s">
        <v>896</v>
      </c>
      <c r="G665" s="41"/>
      <c r="H665" s="41"/>
      <c r="I665" s="229"/>
      <c r="J665" s="41"/>
      <c r="K665" s="41"/>
      <c r="L665" s="45"/>
      <c r="M665" s="230"/>
      <c r="N665" s="231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151</v>
      </c>
      <c r="AU665" s="18" t="s">
        <v>81</v>
      </c>
    </row>
    <row r="666" s="2" customFormat="1" ht="16.5" customHeight="1">
      <c r="A666" s="39"/>
      <c r="B666" s="40"/>
      <c r="C666" s="214" t="s">
        <v>897</v>
      </c>
      <c r="D666" s="214" t="s">
        <v>143</v>
      </c>
      <c r="E666" s="215" t="s">
        <v>898</v>
      </c>
      <c r="F666" s="216" t="s">
        <v>899</v>
      </c>
      <c r="G666" s="217" t="s">
        <v>460</v>
      </c>
      <c r="H666" s="218">
        <v>0.16</v>
      </c>
      <c r="I666" s="219"/>
      <c r="J666" s="220">
        <f>ROUND(I666*H666,2)</f>
        <v>0</v>
      </c>
      <c r="K666" s="216" t="s">
        <v>147</v>
      </c>
      <c r="L666" s="45"/>
      <c r="M666" s="221" t="s">
        <v>19</v>
      </c>
      <c r="N666" s="222" t="s">
        <v>43</v>
      </c>
      <c r="O666" s="85"/>
      <c r="P666" s="223">
        <f>O666*H666</f>
        <v>0</v>
      </c>
      <c r="Q666" s="223">
        <v>0</v>
      </c>
      <c r="R666" s="223">
        <f>Q666*H666</f>
        <v>0</v>
      </c>
      <c r="S666" s="223">
        <v>0</v>
      </c>
      <c r="T666" s="224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5" t="s">
        <v>347</v>
      </c>
      <c r="AT666" s="225" t="s">
        <v>143</v>
      </c>
      <c r="AU666" s="225" t="s">
        <v>81</v>
      </c>
      <c r="AY666" s="18" t="s">
        <v>140</v>
      </c>
      <c r="BE666" s="226">
        <f>IF(N666="základní",J666,0)</f>
        <v>0</v>
      </c>
      <c r="BF666" s="226">
        <f>IF(N666="snížená",J666,0)</f>
        <v>0</v>
      </c>
      <c r="BG666" s="226">
        <f>IF(N666="zákl. přenesená",J666,0)</f>
        <v>0</v>
      </c>
      <c r="BH666" s="226">
        <f>IF(N666="sníž. přenesená",J666,0)</f>
        <v>0</v>
      </c>
      <c r="BI666" s="226">
        <f>IF(N666="nulová",J666,0)</f>
        <v>0</v>
      </c>
      <c r="BJ666" s="18" t="s">
        <v>79</v>
      </c>
      <c r="BK666" s="226">
        <f>ROUND(I666*H666,2)</f>
        <v>0</v>
      </c>
      <c r="BL666" s="18" t="s">
        <v>347</v>
      </c>
      <c r="BM666" s="225" t="s">
        <v>900</v>
      </c>
    </row>
    <row r="667" s="2" customFormat="1">
      <c r="A667" s="39"/>
      <c r="B667" s="40"/>
      <c r="C667" s="41"/>
      <c r="D667" s="227" t="s">
        <v>150</v>
      </c>
      <c r="E667" s="41"/>
      <c r="F667" s="228" t="s">
        <v>901</v>
      </c>
      <c r="G667" s="41"/>
      <c r="H667" s="41"/>
      <c r="I667" s="229"/>
      <c r="J667" s="41"/>
      <c r="K667" s="41"/>
      <c r="L667" s="45"/>
      <c r="M667" s="230"/>
      <c r="N667" s="231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150</v>
      </c>
      <c r="AU667" s="18" t="s">
        <v>81</v>
      </c>
    </row>
    <row r="668" s="2" customFormat="1">
      <c r="A668" s="39"/>
      <c r="B668" s="40"/>
      <c r="C668" s="41"/>
      <c r="D668" s="232" t="s">
        <v>151</v>
      </c>
      <c r="E668" s="41"/>
      <c r="F668" s="233" t="s">
        <v>902</v>
      </c>
      <c r="G668" s="41"/>
      <c r="H668" s="41"/>
      <c r="I668" s="229"/>
      <c r="J668" s="41"/>
      <c r="K668" s="41"/>
      <c r="L668" s="45"/>
      <c r="M668" s="230"/>
      <c r="N668" s="231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151</v>
      </c>
      <c r="AU668" s="18" t="s">
        <v>81</v>
      </c>
    </row>
    <row r="669" s="12" customFormat="1" ht="22.8" customHeight="1">
      <c r="A669" s="12"/>
      <c r="B669" s="198"/>
      <c r="C669" s="199"/>
      <c r="D669" s="200" t="s">
        <v>71</v>
      </c>
      <c r="E669" s="212" t="s">
        <v>903</v>
      </c>
      <c r="F669" s="212" t="s">
        <v>904</v>
      </c>
      <c r="G669" s="199"/>
      <c r="H669" s="199"/>
      <c r="I669" s="202"/>
      <c r="J669" s="213">
        <f>BK669</f>
        <v>0</v>
      </c>
      <c r="K669" s="199"/>
      <c r="L669" s="204"/>
      <c r="M669" s="205"/>
      <c r="N669" s="206"/>
      <c r="O669" s="206"/>
      <c r="P669" s="207">
        <f>SUM(P670:P687)</f>
        <v>0</v>
      </c>
      <c r="Q669" s="206"/>
      <c r="R669" s="207">
        <f>SUM(R670:R687)</f>
        <v>1.0033351500000001</v>
      </c>
      <c r="S669" s="206"/>
      <c r="T669" s="208">
        <f>SUM(T670:T687)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09" t="s">
        <v>81</v>
      </c>
      <c r="AT669" s="210" t="s">
        <v>71</v>
      </c>
      <c r="AU669" s="210" t="s">
        <v>79</v>
      </c>
      <c r="AY669" s="209" t="s">
        <v>140</v>
      </c>
      <c r="BK669" s="211">
        <f>SUM(BK670:BK687)</f>
        <v>0</v>
      </c>
    </row>
    <row r="670" s="2" customFormat="1" ht="16.5" customHeight="1">
      <c r="A670" s="39"/>
      <c r="B670" s="40"/>
      <c r="C670" s="214" t="s">
        <v>905</v>
      </c>
      <c r="D670" s="214" t="s">
        <v>143</v>
      </c>
      <c r="E670" s="215" t="s">
        <v>906</v>
      </c>
      <c r="F670" s="216" t="s">
        <v>907</v>
      </c>
      <c r="G670" s="217" t="s">
        <v>236</v>
      </c>
      <c r="H670" s="218">
        <v>45.503</v>
      </c>
      <c r="I670" s="219"/>
      <c r="J670" s="220">
        <f>ROUND(I670*H670,2)</f>
        <v>0</v>
      </c>
      <c r="K670" s="216" t="s">
        <v>147</v>
      </c>
      <c r="L670" s="45"/>
      <c r="M670" s="221" t="s">
        <v>19</v>
      </c>
      <c r="N670" s="222" t="s">
        <v>43</v>
      </c>
      <c r="O670" s="85"/>
      <c r="P670" s="223">
        <f>O670*H670</f>
        <v>0</v>
      </c>
      <c r="Q670" s="223">
        <v>5.0000000000000002E-05</v>
      </c>
      <c r="R670" s="223">
        <f>Q670*H670</f>
        <v>0.0022751500000000001</v>
      </c>
      <c r="S670" s="223">
        <v>0</v>
      </c>
      <c r="T670" s="224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5" t="s">
        <v>347</v>
      </c>
      <c r="AT670" s="225" t="s">
        <v>143</v>
      </c>
      <c r="AU670" s="225" t="s">
        <v>81</v>
      </c>
      <c r="AY670" s="18" t="s">
        <v>140</v>
      </c>
      <c r="BE670" s="226">
        <f>IF(N670="základní",J670,0)</f>
        <v>0</v>
      </c>
      <c r="BF670" s="226">
        <f>IF(N670="snížená",J670,0)</f>
        <v>0</v>
      </c>
      <c r="BG670" s="226">
        <f>IF(N670="zákl. přenesená",J670,0)</f>
        <v>0</v>
      </c>
      <c r="BH670" s="226">
        <f>IF(N670="sníž. přenesená",J670,0)</f>
        <v>0</v>
      </c>
      <c r="BI670" s="226">
        <f>IF(N670="nulová",J670,0)</f>
        <v>0</v>
      </c>
      <c r="BJ670" s="18" t="s">
        <v>79</v>
      </c>
      <c r="BK670" s="226">
        <f>ROUND(I670*H670,2)</f>
        <v>0</v>
      </c>
      <c r="BL670" s="18" t="s">
        <v>347</v>
      </c>
      <c r="BM670" s="225" t="s">
        <v>908</v>
      </c>
    </row>
    <row r="671" s="2" customFormat="1">
      <c r="A671" s="39"/>
      <c r="B671" s="40"/>
      <c r="C671" s="41"/>
      <c r="D671" s="227" t="s">
        <v>150</v>
      </c>
      <c r="E671" s="41"/>
      <c r="F671" s="228" t="s">
        <v>909</v>
      </c>
      <c r="G671" s="41"/>
      <c r="H671" s="41"/>
      <c r="I671" s="229"/>
      <c r="J671" s="41"/>
      <c r="K671" s="41"/>
      <c r="L671" s="45"/>
      <c r="M671" s="230"/>
      <c r="N671" s="231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150</v>
      </c>
      <c r="AU671" s="18" t="s">
        <v>81</v>
      </c>
    </row>
    <row r="672" s="2" customFormat="1">
      <c r="A672" s="39"/>
      <c r="B672" s="40"/>
      <c r="C672" s="41"/>
      <c r="D672" s="232" t="s">
        <v>151</v>
      </c>
      <c r="E672" s="41"/>
      <c r="F672" s="233" t="s">
        <v>910</v>
      </c>
      <c r="G672" s="41"/>
      <c r="H672" s="41"/>
      <c r="I672" s="229"/>
      <c r="J672" s="41"/>
      <c r="K672" s="41"/>
      <c r="L672" s="45"/>
      <c r="M672" s="230"/>
      <c r="N672" s="231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151</v>
      </c>
      <c r="AU672" s="18" t="s">
        <v>81</v>
      </c>
    </row>
    <row r="673" s="13" customFormat="1">
      <c r="A673" s="13"/>
      <c r="B673" s="234"/>
      <c r="C673" s="235"/>
      <c r="D673" s="227" t="s">
        <v>153</v>
      </c>
      <c r="E673" s="236" t="s">
        <v>19</v>
      </c>
      <c r="F673" s="237" t="s">
        <v>240</v>
      </c>
      <c r="G673" s="235"/>
      <c r="H673" s="236" t="s">
        <v>19</v>
      </c>
      <c r="I673" s="238"/>
      <c r="J673" s="235"/>
      <c r="K673" s="235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153</v>
      </c>
      <c r="AU673" s="243" t="s">
        <v>81</v>
      </c>
      <c r="AV673" s="13" t="s">
        <v>79</v>
      </c>
      <c r="AW673" s="13" t="s">
        <v>33</v>
      </c>
      <c r="AX673" s="13" t="s">
        <v>72</v>
      </c>
      <c r="AY673" s="243" t="s">
        <v>140</v>
      </c>
    </row>
    <row r="674" s="14" customFormat="1">
      <c r="A674" s="14"/>
      <c r="B674" s="244"/>
      <c r="C674" s="245"/>
      <c r="D674" s="227" t="s">
        <v>153</v>
      </c>
      <c r="E674" s="246" t="s">
        <v>19</v>
      </c>
      <c r="F674" s="247" t="s">
        <v>911</v>
      </c>
      <c r="G674" s="245"/>
      <c r="H674" s="248">
        <v>45.503</v>
      </c>
      <c r="I674" s="249"/>
      <c r="J674" s="245"/>
      <c r="K674" s="245"/>
      <c r="L674" s="250"/>
      <c r="M674" s="251"/>
      <c r="N674" s="252"/>
      <c r="O674" s="252"/>
      <c r="P674" s="252"/>
      <c r="Q674" s="252"/>
      <c r="R674" s="252"/>
      <c r="S674" s="252"/>
      <c r="T674" s="25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4" t="s">
        <v>153</v>
      </c>
      <c r="AU674" s="254" t="s">
        <v>81</v>
      </c>
      <c r="AV674" s="14" t="s">
        <v>81</v>
      </c>
      <c r="AW674" s="14" t="s">
        <v>33</v>
      </c>
      <c r="AX674" s="14" t="s">
        <v>72</v>
      </c>
      <c r="AY674" s="254" t="s">
        <v>140</v>
      </c>
    </row>
    <row r="675" s="15" customFormat="1">
      <c r="A675" s="15"/>
      <c r="B675" s="255"/>
      <c r="C675" s="256"/>
      <c r="D675" s="227" t="s">
        <v>153</v>
      </c>
      <c r="E675" s="257" t="s">
        <v>19</v>
      </c>
      <c r="F675" s="258" t="s">
        <v>155</v>
      </c>
      <c r="G675" s="256"/>
      <c r="H675" s="259">
        <v>45.503</v>
      </c>
      <c r="I675" s="260"/>
      <c r="J675" s="256"/>
      <c r="K675" s="256"/>
      <c r="L675" s="261"/>
      <c r="M675" s="262"/>
      <c r="N675" s="263"/>
      <c r="O675" s="263"/>
      <c r="P675" s="263"/>
      <c r="Q675" s="263"/>
      <c r="R675" s="263"/>
      <c r="S675" s="263"/>
      <c r="T675" s="264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65" t="s">
        <v>153</v>
      </c>
      <c r="AU675" s="265" t="s">
        <v>81</v>
      </c>
      <c r="AV675" s="15" t="s">
        <v>156</v>
      </c>
      <c r="AW675" s="15" t="s">
        <v>33</v>
      </c>
      <c r="AX675" s="15" t="s">
        <v>79</v>
      </c>
      <c r="AY675" s="265" t="s">
        <v>140</v>
      </c>
    </row>
    <row r="676" s="2" customFormat="1" ht="21.75" customHeight="1">
      <c r="A676" s="39"/>
      <c r="B676" s="40"/>
      <c r="C676" s="270" t="s">
        <v>912</v>
      </c>
      <c r="D676" s="270" t="s">
        <v>348</v>
      </c>
      <c r="E676" s="271" t="s">
        <v>913</v>
      </c>
      <c r="F676" s="272" t="s">
        <v>914</v>
      </c>
      <c r="G676" s="273" t="s">
        <v>236</v>
      </c>
      <c r="H676" s="274">
        <v>50.052999999999997</v>
      </c>
      <c r="I676" s="275"/>
      <c r="J676" s="276">
        <f>ROUND(I676*H676,2)</f>
        <v>0</v>
      </c>
      <c r="K676" s="272" t="s">
        <v>19</v>
      </c>
      <c r="L676" s="277"/>
      <c r="M676" s="278" t="s">
        <v>19</v>
      </c>
      <c r="N676" s="279" t="s">
        <v>43</v>
      </c>
      <c r="O676" s="85"/>
      <c r="P676" s="223">
        <f>O676*H676</f>
        <v>0</v>
      </c>
      <c r="Q676" s="223">
        <v>0.02</v>
      </c>
      <c r="R676" s="223">
        <f>Q676*H676</f>
        <v>1.0010600000000001</v>
      </c>
      <c r="S676" s="223">
        <v>0</v>
      </c>
      <c r="T676" s="224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5" t="s">
        <v>470</v>
      </c>
      <c r="AT676" s="225" t="s">
        <v>348</v>
      </c>
      <c r="AU676" s="225" t="s">
        <v>81</v>
      </c>
      <c r="AY676" s="18" t="s">
        <v>140</v>
      </c>
      <c r="BE676" s="226">
        <f>IF(N676="základní",J676,0)</f>
        <v>0</v>
      </c>
      <c r="BF676" s="226">
        <f>IF(N676="snížená",J676,0)</f>
        <v>0</v>
      </c>
      <c r="BG676" s="226">
        <f>IF(N676="zákl. přenesená",J676,0)</f>
        <v>0</v>
      </c>
      <c r="BH676" s="226">
        <f>IF(N676="sníž. přenesená",J676,0)</f>
        <v>0</v>
      </c>
      <c r="BI676" s="226">
        <f>IF(N676="nulová",J676,0)</f>
        <v>0</v>
      </c>
      <c r="BJ676" s="18" t="s">
        <v>79</v>
      </c>
      <c r="BK676" s="226">
        <f>ROUND(I676*H676,2)</f>
        <v>0</v>
      </c>
      <c r="BL676" s="18" t="s">
        <v>347</v>
      </c>
      <c r="BM676" s="225" t="s">
        <v>915</v>
      </c>
    </row>
    <row r="677" s="2" customFormat="1">
      <c r="A677" s="39"/>
      <c r="B677" s="40"/>
      <c r="C677" s="41"/>
      <c r="D677" s="227" t="s">
        <v>150</v>
      </c>
      <c r="E677" s="41"/>
      <c r="F677" s="228" t="s">
        <v>914</v>
      </c>
      <c r="G677" s="41"/>
      <c r="H677" s="41"/>
      <c r="I677" s="229"/>
      <c r="J677" s="41"/>
      <c r="K677" s="41"/>
      <c r="L677" s="45"/>
      <c r="M677" s="230"/>
      <c r="N677" s="231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150</v>
      </c>
      <c r="AU677" s="18" t="s">
        <v>81</v>
      </c>
    </row>
    <row r="678" s="13" customFormat="1">
      <c r="A678" s="13"/>
      <c r="B678" s="234"/>
      <c r="C678" s="235"/>
      <c r="D678" s="227" t="s">
        <v>153</v>
      </c>
      <c r="E678" s="236" t="s">
        <v>19</v>
      </c>
      <c r="F678" s="237" t="s">
        <v>916</v>
      </c>
      <c r="G678" s="235"/>
      <c r="H678" s="236" t="s">
        <v>19</v>
      </c>
      <c r="I678" s="238"/>
      <c r="J678" s="235"/>
      <c r="K678" s="235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153</v>
      </c>
      <c r="AU678" s="243" t="s">
        <v>81</v>
      </c>
      <c r="AV678" s="13" t="s">
        <v>79</v>
      </c>
      <c r="AW678" s="13" t="s">
        <v>33</v>
      </c>
      <c r="AX678" s="13" t="s">
        <v>72</v>
      </c>
      <c r="AY678" s="243" t="s">
        <v>140</v>
      </c>
    </row>
    <row r="679" s="13" customFormat="1">
      <c r="A679" s="13"/>
      <c r="B679" s="234"/>
      <c r="C679" s="235"/>
      <c r="D679" s="227" t="s">
        <v>153</v>
      </c>
      <c r="E679" s="236" t="s">
        <v>19</v>
      </c>
      <c r="F679" s="237" t="s">
        <v>917</v>
      </c>
      <c r="G679" s="235"/>
      <c r="H679" s="236" t="s">
        <v>19</v>
      </c>
      <c r="I679" s="238"/>
      <c r="J679" s="235"/>
      <c r="K679" s="235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153</v>
      </c>
      <c r="AU679" s="243" t="s">
        <v>81</v>
      </c>
      <c r="AV679" s="13" t="s">
        <v>79</v>
      </c>
      <c r="AW679" s="13" t="s">
        <v>33</v>
      </c>
      <c r="AX679" s="13" t="s">
        <v>72</v>
      </c>
      <c r="AY679" s="243" t="s">
        <v>140</v>
      </c>
    </row>
    <row r="680" s="14" customFormat="1">
      <c r="A680" s="14"/>
      <c r="B680" s="244"/>
      <c r="C680" s="245"/>
      <c r="D680" s="227" t="s">
        <v>153</v>
      </c>
      <c r="E680" s="246" t="s">
        <v>19</v>
      </c>
      <c r="F680" s="247" t="s">
        <v>918</v>
      </c>
      <c r="G680" s="245"/>
      <c r="H680" s="248">
        <v>50.052999999999997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153</v>
      </c>
      <c r="AU680" s="254" t="s">
        <v>81</v>
      </c>
      <c r="AV680" s="14" t="s">
        <v>81</v>
      </c>
      <c r="AW680" s="14" t="s">
        <v>33</v>
      </c>
      <c r="AX680" s="14" t="s">
        <v>72</v>
      </c>
      <c r="AY680" s="254" t="s">
        <v>140</v>
      </c>
    </row>
    <row r="681" s="15" customFormat="1">
      <c r="A681" s="15"/>
      <c r="B681" s="255"/>
      <c r="C681" s="256"/>
      <c r="D681" s="227" t="s">
        <v>153</v>
      </c>
      <c r="E681" s="257" t="s">
        <v>19</v>
      </c>
      <c r="F681" s="258" t="s">
        <v>155</v>
      </c>
      <c r="G681" s="256"/>
      <c r="H681" s="259">
        <v>50.052999999999997</v>
      </c>
      <c r="I681" s="260"/>
      <c r="J681" s="256"/>
      <c r="K681" s="256"/>
      <c r="L681" s="261"/>
      <c r="M681" s="262"/>
      <c r="N681" s="263"/>
      <c r="O681" s="263"/>
      <c r="P681" s="263"/>
      <c r="Q681" s="263"/>
      <c r="R681" s="263"/>
      <c r="S681" s="263"/>
      <c r="T681" s="264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5" t="s">
        <v>153</v>
      </c>
      <c r="AU681" s="265" t="s">
        <v>81</v>
      </c>
      <c r="AV681" s="15" t="s">
        <v>156</v>
      </c>
      <c r="AW681" s="15" t="s">
        <v>33</v>
      </c>
      <c r="AX681" s="15" t="s">
        <v>79</v>
      </c>
      <c r="AY681" s="265" t="s">
        <v>140</v>
      </c>
    </row>
    <row r="682" s="2" customFormat="1" ht="16.5" customHeight="1">
      <c r="A682" s="39"/>
      <c r="B682" s="40"/>
      <c r="C682" s="214" t="s">
        <v>919</v>
      </c>
      <c r="D682" s="214" t="s">
        <v>143</v>
      </c>
      <c r="E682" s="215" t="s">
        <v>920</v>
      </c>
      <c r="F682" s="216" t="s">
        <v>921</v>
      </c>
      <c r="G682" s="217" t="s">
        <v>460</v>
      </c>
      <c r="H682" s="218">
        <v>1.0029999999999999</v>
      </c>
      <c r="I682" s="219"/>
      <c r="J682" s="220">
        <f>ROUND(I682*H682,2)</f>
        <v>0</v>
      </c>
      <c r="K682" s="216" t="s">
        <v>147</v>
      </c>
      <c r="L682" s="45"/>
      <c r="M682" s="221" t="s">
        <v>19</v>
      </c>
      <c r="N682" s="222" t="s">
        <v>43</v>
      </c>
      <c r="O682" s="85"/>
      <c r="P682" s="223">
        <f>O682*H682</f>
        <v>0</v>
      </c>
      <c r="Q682" s="223">
        <v>0</v>
      </c>
      <c r="R682" s="223">
        <f>Q682*H682</f>
        <v>0</v>
      </c>
      <c r="S682" s="223">
        <v>0</v>
      </c>
      <c r="T682" s="224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25" t="s">
        <v>347</v>
      </c>
      <c r="AT682" s="225" t="s">
        <v>143</v>
      </c>
      <c r="AU682" s="225" t="s">
        <v>81</v>
      </c>
      <c r="AY682" s="18" t="s">
        <v>140</v>
      </c>
      <c r="BE682" s="226">
        <f>IF(N682="základní",J682,0)</f>
        <v>0</v>
      </c>
      <c r="BF682" s="226">
        <f>IF(N682="snížená",J682,0)</f>
        <v>0</v>
      </c>
      <c r="BG682" s="226">
        <f>IF(N682="zákl. přenesená",J682,0)</f>
        <v>0</v>
      </c>
      <c r="BH682" s="226">
        <f>IF(N682="sníž. přenesená",J682,0)</f>
        <v>0</v>
      </c>
      <c r="BI682" s="226">
        <f>IF(N682="nulová",J682,0)</f>
        <v>0</v>
      </c>
      <c r="BJ682" s="18" t="s">
        <v>79</v>
      </c>
      <c r="BK682" s="226">
        <f>ROUND(I682*H682,2)</f>
        <v>0</v>
      </c>
      <c r="BL682" s="18" t="s">
        <v>347</v>
      </c>
      <c r="BM682" s="225" t="s">
        <v>922</v>
      </c>
    </row>
    <row r="683" s="2" customFormat="1">
      <c r="A683" s="39"/>
      <c r="B683" s="40"/>
      <c r="C683" s="41"/>
      <c r="D683" s="227" t="s">
        <v>150</v>
      </c>
      <c r="E683" s="41"/>
      <c r="F683" s="228" t="s">
        <v>923</v>
      </c>
      <c r="G683" s="41"/>
      <c r="H683" s="41"/>
      <c r="I683" s="229"/>
      <c r="J683" s="41"/>
      <c r="K683" s="41"/>
      <c r="L683" s="45"/>
      <c r="M683" s="230"/>
      <c r="N683" s="231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150</v>
      </c>
      <c r="AU683" s="18" t="s">
        <v>81</v>
      </c>
    </row>
    <row r="684" s="2" customFormat="1">
      <c r="A684" s="39"/>
      <c r="B684" s="40"/>
      <c r="C684" s="41"/>
      <c r="D684" s="232" t="s">
        <v>151</v>
      </c>
      <c r="E684" s="41"/>
      <c r="F684" s="233" t="s">
        <v>924</v>
      </c>
      <c r="G684" s="41"/>
      <c r="H684" s="41"/>
      <c r="I684" s="229"/>
      <c r="J684" s="41"/>
      <c r="K684" s="41"/>
      <c r="L684" s="45"/>
      <c r="M684" s="230"/>
      <c r="N684" s="231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151</v>
      </c>
      <c r="AU684" s="18" t="s">
        <v>81</v>
      </c>
    </row>
    <row r="685" s="2" customFormat="1" ht="16.5" customHeight="1">
      <c r="A685" s="39"/>
      <c r="B685" s="40"/>
      <c r="C685" s="214" t="s">
        <v>925</v>
      </c>
      <c r="D685" s="214" t="s">
        <v>143</v>
      </c>
      <c r="E685" s="215" t="s">
        <v>926</v>
      </c>
      <c r="F685" s="216" t="s">
        <v>927</v>
      </c>
      <c r="G685" s="217" t="s">
        <v>460</v>
      </c>
      <c r="H685" s="218">
        <v>1.0029999999999999</v>
      </c>
      <c r="I685" s="219"/>
      <c r="J685" s="220">
        <f>ROUND(I685*H685,2)</f>
        <v>0</v>
      </c>
      <c r="K685" s="216" t="s">
        <v>147</v>
      </c>
      <c r="L685" s="45"/>
      <c r="M685" s="221" t="s">
        <v>19</v>
      </c>
      <c r="N685" s="222" t="s">
        <v>43</v>
      </c>
      <c r="O685" s="85"/>
      <c r="P685" s="223">
        <f>O685*H685</f>
        <v>0</v>
      </c>
      <c r="Q685" s="223">
        <v>0</v>
      </c>
      <c r="R685" s="223">
        <f>Q685*H685</f>
        <v>0</v>
      </c>
      <c r="S685" s="223">
        <v>0</v>
      </c>
      <c r="T685" s="224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25" t="s">
        <v>347</v>
      </c>
      <c r="AT685" s="225" t="s">
        <v>143</v>
      </c>
      <c r="AU685" s="225" t="s">
        <v>81</v>
      </c>
      <c r="AY685" s="18" t="s">
        <v>140</v>
      </c>
      <c r="BE685" s="226">
        <f>IF(N685="základní",J685,0)</f>
        <v>0</v>
      </c>
      <c r="BF685" s="226">
        <f>IF(N685="snížená",J685,0)</f>
        <v>0</v>
      </c>
      <c r="BG685" s="226">
        <f>IF(N685="zákl. přenesená",J685,0)</f>
        <v>0</v>
      </c>
      <c r="BH685" s="226">
        <f>IF(N685="sníž. přenesená",J685,0)</f>
        <v>0</v>
      </c>
      <c r="BI685" s="226">
        <f>IF(N685="nulová",J685,0)</f>
        <v>0</v>
      </c>
      <c r="BJ685" s="18" t="s">
        <v>79</v>
      </c>
      <c r="BK685" s="226">
        <f>ROUND(I685*H685,2)</f>
        <v>0</v>
      </c>
      <c r="BL685" s="18" t="s">
        <v>347</v>
      </c>
      <c r="BM685" s="225" t="s">
        <v>928</v>
      </c>
    </row>
    <row r="686" s="2" customFormat="1">
      <c r="A686" s="39"/>
      <c r="B686" s="40"/>
      <c r="C686" s="41"/>
      <c r="D686" s="227" t="s">
        <v>150</v>
      </c>
      <c r="E686" s="41"/>
      <c r="F686" s="228" t="s">
        <v>929</v>
      </c>
      <c r="G686" s="41"/>
      <c r="H686" s="41"/>
      <c r="I686" s="229"/>
      <c r="J686" s="41"/>
      <c r="K686" s="41"/>
      <c r="L686" s="45"/>
      <c r="M686" s="230"/>
      <c r="N686" s="231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150</v>
      </c>
      <c r="AU686" s="18" t="s">
        <v>81</v>
      </c>
    </row>
    <row r="687" s="2" customFormat="1">
      <c r="A687" s="39"/>
      <c r="B687" s="40"/>
      <c r="C687" s="41"/>
      <c r="D687" s="232" t="s">
        <v>151</v>
      </c>
      <c r="E687" s="41"/>
      <c r="F687" s="233" t="s">
        <v>930</v>
      </c>
      <c r="G687" s="41"/>
      <c r="H687" s="41"/>
      <c r="I687" s="229"/>
      <c r="J687" s="41"/>
      <c r="K687" s="41"/>
      <c r="L687" s="45"/>
      <c r="M687" s="230"/>
      <c r="N687" s="231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151</v>
      </c>
      <c r="AU687" s="18" t="s">
        <v>81</v>
      </c>
    </row>
    <row r="688" s="12" customFormat="1" ht="22.8" customHeight="1">
      <c r="A688" s="12"/>
      <c r="B688" s="198"/>
      <c r="C688" s="199"/>
      <c r="D688" s="200" t="s">
        <v>71</v>
      </c>
      <c r="E688" s="212" t="s">
        <v>931</v>
      </c>
      <c r="F688" s="212" t="s">
        <v>932</v>
      </c>
      <c r="G688" s="199"/>
      <c r="H688" s="199"/>
      <c r="I688" s="202"/>
      <c r="J688" s="213">
        <f>BK688</f>
        <v>0</v>
      </c>
      <c r="K688" s="199"/>
      <c r="L688" s="204"/>
      <c r="M688" s="205"/>
      <c r="N688" s="206"/>
      <c r="O688" s="206"/>
      <c r="P688" s="207">
        <f>SUM(P689:P749)</f>
        <v>0</v>
      </c>
      <c r="Q688" s="206"/>
      <c r="R688" s="207">
        <f>SUM(R689:R749)</f>
        <v>0.77702416000000007</v>
      </c>
      <c r="S688" s="206"/>
      <c r="T688" s="208">
        <f>SUM(T689:T749)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09" t="s">
        <v>81</v>
      </c>
      <c r="AT688" s="210" t="s">
        <v>71</v>
      </c>
      <c r="AU688" s="210" t="s">
        <v>79</v>
      </c>
      <c r="AY688" s="209" t="s">
        <v>140</v>
      </c>
      <c r="BK688" s="211">
        <f>SUM(BK689:BK749)</f>
        <v>0</v>
      </c>
    </row>
    <row r="689" s="2" customFormat="1" ht="16.5" customHeight="1">
      <c r="A689" s="39"/>
      <c r="B689" s="40"/>
      <c r="C689" s="214" t="s">
        <v>933</v>
      </c>
      <c r="D689" s="214" t="s">
        <v>143</v>
      </c>
      <c r="E689" s="215" t="s">
        <v>934</v>
      </c>
      <c r="F689" s="216" t="s">
        <v>935</v>
      </c>
      <c r="G689" s="217" t="s">
        <v>236</v>
      </c>
      <c r="H689" s="218">
        <v>98.280000000000001</v>
      </c>
      <c r="I689" s="219"/>
      <c r="J689" s="220">
        <f>ROUND(I689*H689,2)</f>
        <v>0</v>
      </c>
      <c r="K689" s="216" t="s">
        <v>147</v>
      </c>
      <c r="L689" s="45"/>
      <c r="M689" s="221" t="s">
        <v>19</v>
      </c>
      <c r="N689" s="222" t="s">
        <v>43</v>
      </c>
      <c r="O689" s="85"/>
      <c r="P689" s="223">
        <f>O689*H689</f>
        <v>0</v>
      </c>
      <c r="Q689" s="223">
        <v>0.00029999999999999997</v>
      </c>
      <c r="R689" s="223">
        <f>Q689*H689</f>
        <v>0.029483999999999996</v>
      </c>
      <c r="S689" s="223">
        <v>0</v>
      </c>
      <c r="T689" s="224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25" t="s">
        <v>347</v>
      </c>
      <c r="AT689" s="225" t="s">
        <v>143</v>
      </c>
      <c r="AU689" s="225" t="s">
        <v>81</v>
      </c>
      <c r="AY689" s="18" t="s">
        <v>140</v>
      </c>
      <c r="BE689" s="226">
        <f>IF(N689="základní",J689,0)</f>
        <v>0</v>
      </c>
      <c r="BF689" s="226">
        <f>IF(N689="snížená",J689,0)</f>
        <v>0</v>
      </c>
      <c r="BG689" s="226">
        <f>IF(N689="zákl. přenesená",J689,0)</f>
        <v>0</v>
      </c>
      <c r="BH689" s="226">
        <f>IF(N689="sníž. přenesená",J689,0)</f>
        <v>0</v>
      </c>
      <c r="BI689" s="226">
        <f>IF(N689="nulová",J689,0)</f>
        <v>0</v>
      </c>
      <c r="BJ689" s="18" t="s">
        <v>79</v>
      </c>
      <c r="BK689" s="226">
        <f>ROUND(I689*H689,2)</f>
        <v>0</v>
      </c>
      <c r="BL689" s="18" t="s">
        <v>347</v>
      </c>
      <c r="BM689" s="225" t="s">
        <v>936</v>
      </c>
    </row>
    <row r="690" s="2" customFormat="1">
      <c r="A690" s="39"/>
      <c r="B690" s="40"/>
      <c r="C690" s="41"/>
      <c r="D690" s="227" t="s">
        <v>150</v>
      </c>
      <c r="E690" s="41"/>
      <c r="F690" s="228" t="s">
        <v>937</v>
      </c>
      <c r="G690" s="41"/>
      <c r="H690" s="41"/>
      <c r="I690" s="229"/>
      <c r="J690" s="41"/>
      <c r="K690" s="41"/>
      <c r="L690" s="45"/>
      <c r="M690" s="230"/>
      <c r="N690" s="231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150</v>
      </c>
      <c r="AU690" s="18" t="s">
        <v>81</v>
      </c>
    </row>
    <row r="691" s="2" customFormat="1">
      <c r="A691" s="39"/>
      <c r="B691" s="40"/>
      <c r="C691" s="41"/>
      <c r="D691" s="232" t="s">
        <v>151</v>
      </c>
      <c r="E691" s="41"/>
      <c r="F691" s="233" t="s">
        <v>938</v>
      </c>
      <c r="G691" s="41"/>
      <c r="H691" s="41"/>
      <c r="I691" s="229"/>
      <c r="J691" s="41"/>
      <c r="K691" s="41"/>
      <c r="L691" s="45"/>
      <c r="M691" s="230"/>
      <c r="N691" s="231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151</v>
      </c>
      <c r="AU691" s="18" t="s">
        <v>81</v>
      </c>
    </row>
    <row r="692" s="13" customFormat="1">
      <c r="A692" s="13"/>
      <c r="B692" s="234"/>
      <c r="C692" s="235"/>
      <c r="D692" s="227" t="s">
        <v>153</v>
      </c>
      <c r="E692" s="236" t="s">
        <v>19</v>
      </c>
      <c r="F692" s="237" t="s">
        <v>319</v>
      </c>
      <c r="G692" s="235"/>
      <c r="H692" s="236" t="s">
        <v>19</v>
      </c>
      <c r="I692" s="238"/>
      <c r="J692" s="235"/>
      <c r="K692" s="235"/>
      <c r="L692" s="239"/>
      <c r="M692" s="240"/>
      <c r="N692" s="241"/>
      <c r="O692" s="241"/>
      <c r="P692" s="241"/>
      <c r="Q692" s="241"/>
      <c r="R692" s="241"/>
      <c r="S692" s="241"/>
      <c r="T692" s="24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3" t="s">
        <v>153</v>
      </c>
      <c r="AU692" s="243" t="s">
        <v>81</v>
      </c>
      <c r="AV692" s="13" t="s">
        <v>79</v>
      </c>
      <c r="AW692" s="13" t="s">
        <v>33</v>
      </c>
      <c r="AX692" s="13" t="s">
        <v>72</v>
      </c>
      <c r="AY692" s="243" t="s">
        <v>140</v>
      </c>
    </row>
    <row r="693" s="13" customFormat="1">
      <c r="A693" s="13"/>
      <c r="B693" s="234"/>
      <c r="C693" s="235"/>
      <c r="D693" s="227" t="s">
        <v>153</v>
      </c>
      <c r="E693" s="236" t="s">
        <v>19</v>
      </c>
      <c r="F693" s="237" t="s">
        <v>320</v>
      </c>
      <c r="G693" s="235"/>
      <c r="H693" s="236" t="s">
        <v>19</v>
      </c>
      <c r="I693" s="238"/>
      <c r="J693" s="235"/>
      <c r="K693" s="235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153</v>
      </c>
      <c r="AU693" s="243" t="s">
        <v>81</v>
      </c>
      <c r="AV693" s="13" t="s">
        <v>79</v>
      </c>
      <c r="AW693" s="13" t="s">
        <v>33</v>
      </c>
      <c r="AX693" s="13" t="s">
        <v>72</v>
      </c>
      <c r="AY693" s="243" t="s">
        <v>140</v>
      </c>
    </row>
    <row r="694" s="14" customFormat="1">
      <c r="A694" s="14"/>
      <c r="B694" s="244"/>
      <c r="C694" s="245"/>
      <c r="D694" s="227" t="s">
        <v>153</v>
      </c>
      <c r="E694" s="246" t="s">
        <v>19</v>
      </c>
      <c r="F694" s="247" t="s">
        <v>939</v>
      </c>
      <c r="G694" s="245"/>
      <c r="H694" s="248">
        <v>46</v>
      </c>
      <c r="I694" s="249"/>
      <c r="J694" s="245"/>
      <c r="K694" s="245"/>
      <c r="L694" s="250"/>
      <c r="M694" s="251"/>
      <c r="N694" s="252"/>
      <c r="O694" s="252"/>
      <c r="P694" s="252"/>
      <c r="Q694" s="252"/>
      <c r="R694" s="252"/>
      <c r="S694" s="252"/>
      <c r="T694" s="253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4" t="s">
        <v>153</v>
      </c>
      <c r="AU694" s="254" t="s">
        <v>81</v>
      </c>
      <c r="AV694" s="14" t="s">
        <v>81</v>
      </c>
      <c r="AW694" s="14" t="s">
        <v>33</v>
      </c>
      <c r="AX694" s="14" t="s">
        <v>72</v>
      </c>
      <c r="AY694" s="254" t="s">
        <v>140</v>
      </c>
    </row>
    <row r="695" s="13" customFormat="1">
      <c r="A695" s="13"/>
      <c r="B695" s="234"/>
      <c r="C695" s="235"/>
      <c r="D695" s="227" t="s">
        <v>153</v>
      </c>
      <c r="E695" s="236" t="s">
        <v>19</v>
      </c>
      <c r="F695" s="237" t="s">
        <v>328</v>
      </c>
      <c r="G695" s="235"/>
      <c r="H695" s="236" t="s">
        <v>19</v>
      </c>
      <c r="I695" s="238"/>
      <c r="J695" s="235"/>
      <c r="K695" s="235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153</v>
      </c>
      <c r="AU695" s="243" t="s">
        <v>81</v>
      </c>
      <c r="AV695" s="13" t="s">
        <v>79</v>
      </c>
      <c r="AW695" s="13" t="s">
        <v>33</v>
      </c>
      <c r="AX695" s="13" t="s">
        <v>72</v>
      </c>
      <c r="AY695" s="243" t="s">
        <v>140</v>
      </c>
    </row>
    <row r="696" s="14" customFormat="1">
      <c r="A696" s="14"/>
      <c r="B696" s="244"/>
      <c r="C696" s="245"/>
      <c r="D696" s="227" t="s">
        <v>153</v>
      </c>
      <c r="E696" s="246" t="s">
        <v>19</v>
      </c>
      <c r="F696" s="247" t="s">
        <v>940</v>
      </c>
      <c r="G696" s="245"/>
      <c r="H696" s="248">
        <v>47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153</v>
      </c>
      <c r="AU696" s="254" t="s">
        <v>81</v>
      </c>
      <c r="AV696" s="14" t="s">
        <v>81</v>
      </c>
      <c r="AW696" s="14" t="s">
        <v>33</v>
      </c>
      <c r="AX696" s="14" t="s">
        <v>72</v>
      </c>
      <c r="AY696" s="254" t="s">
        <v>140</v>
      </c>
    </row>
    <row r="697" s="13" customFormat="1">
      <c r="A697" s="13"/>
      <c r="B697" s="234"/>
      <c r="C697" s="235"/>
      <c r="D697" s="227" t="s">
        <v>153</v>
      </c>
      <c r="E697" s="236" t="s">
        <v>19</v>
      </c>
      <c r="F697" s="237" t="s">
        <v>941</v>
      </c>
      <c r="G697" s="235"/>
      <c r="H697" s="236" t="s">
        <v>19</v>
      </c>
      <c r="I697" s="238"/>
      <c r="J697" s="235"/>
      <c r="K697" s="235"/>
      <c r="L697" s="239"/>
      <c r="M697" s="240"/>
      <c r="N697" s="241"/>
      <c r="O697" s="241"/>
      <c r="P697" s="241"/>
      <c r="Q697" s="241"/>
      <c r="R697" s="241"/>
      <c r="S697" s="241"/>
      <c r="T697" s="242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3" t="s">
        <v>153</v>
      </c>
      <c r="AU697" s="243" t="s">
        <v>81</v>
      </c>
      <c r="AV697" s="13" t="s">
        <v>79</v>
      </c>
      <c r="AW697" s="13" t="s">
        <v>33</v>
      </c>
      <c r="AX697" s="13" t="s">
        <v>72</v>
      </c>
      <c r="AY697" s="243" t="s">
        <v>140</v>
      </c>
    </row>
    <row r="698" s="14" customFormat="1">
      <c r="A698" s="14"/>
      <c r="B698" s="244"/>
      <c r="C698" s="245"/>
      <c r="D698" s="227" t="s">
        <v>153</v>
      </c>
      <c r="E698" s="246" t="s">
        <v>19</v>
      </c>
      <c r="F698" s="247" t="s">
        <v>942</v>
      </c>
      <c r="G698" s="245"/>
      <c r="H698" s="248">
        <v>5.2800000000000002</v>
      </c>
      <c r="I698" s="249"/>
      <c r="J698" s="245"/>
      <c r="K698" s="245"/>
      <c r="L698" s="250"/>
      <c r="M698" s="251"/>
      <c r="N698" s="252"/>
      <c r="O698" s="252"/>
      <c r="P698" s="252"/>
      <c r="Q698" s="252"/>
      <c r="R698" s="252"/>
      <c r="S698" s="252"/>
      <c r="T698" s="253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4" t="s">
        <v>153</v>
      </c>
      <c r="AU698" s="254" t="s">
        <v>81</v>
      </c>
      <c r="AV698" s="14" t="s">
        <v>81</v>
      </c>
      <c r="AW698" s="14" t="s">
        <v>33</v>
      </c>
      <c r="AX698" s="14" t="s">
        <v>72</v>
      </c>
      <c r="AY698" s="254" t="s">
        <v>140</v>
      </c>
    </row>
    <row r="699" s="15" customFormat="1">
      <c r="A699" s="15"/>
      <c r="B699" s="255"/>
      <c r="C699" s="256"/>
      <c r="D699" s="227" t="s">
        <v>153</v>
      </c>
      <c r="E699" s="257" t="s">
        <v>19</v>
      </c>
      <c r="F699" s="258" t="s">
        <v>155</v>
      </c>
      <c r="G699" s="256"/>
      <c r="H699" s="259">
        <v>98.280000000000001</v>
      </c>
      <c r="I699" s="260"/>
      <c r="J699" s="256"/>
      <c r="K699" s="256"/>
      <c r="L699" s="261"/>
      <c r="M699" s="262"/>
      <c r="N699" s="263"/>
      <c r="O699" s="263"/>
      <c r="P699" s="263"/>
      <c r="Q699" s="263"/>
      <c r="R699" s="263"/>
      <c r="S699" s="263"/>
      <c r="T699" s="264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5" t="s">
        <v>153</v>
      </c>
      <c r="AU699" s="265" t="s">
        <v>81</v>
      </c>
      <c r="AV699" s="15" t="s">
        <v>156</v>
      </c>
      <c r="AW699" s="15" t="s">
        <v>33</v>
      </c>
      <c r="AX699" s="15" t="s">
        <v>79</v>
      </c>
      <c r="AY699" s="265" t="s">
        <v>140</v>
      </c>
    </row>
    <row r="700" s="2" customFormat="1" ht="16.5" customHeight="1">
      <c r="A700" s="39"/>
      <c r="B700" s="40"/>
      <c r="C700" s="214" t="s">
        <v>943</v>
      </c>
      <c r="D700" s="214" t="s">
        <v>143</v>
      </c>
      <c r="E700" s="215" t="s">
        <v>944</v>
      </c>
      <c r="F700" s="216" t="s">
        <v>945</v>
      </c>
      <c r="G700" s="217" t="s">
        <v>306</v>
      </c>
      <c r="H700" s="218">
        <v>6.5599999999999996</v>
      </c>
      <c r="I700" s="219"/>
      <c r="J700" s="220">
        <f>ROUND(I700*H700,2)</f>
        <v>0</v>
      </c>
      <c r="K700" s="216" t="s">
        <v>147</v>
      </c>
      <c r="L700" s="45"/>
      <c r="M700" s="221" t="s">
        <v>19</v>
      </c>
      <c r="N700" s="222" t="s">
        <v>43</v>
      </c>
      <c r="O700" s="85"/>
      <c r="P700" s="223">
        <f>O700*H700</f>
        <v>0</v>
      </c>
      <c r="Q700" s="223">
        <v>0.00020000000000000001</v>
      </c>
      <c r="R700" s="223">
        <f>Q700*H700</f>
        <v>0.001312</v>
      </c>
      <c r="S700" s="223">
        <v>0</v>
      </c>
      <c r="T700" s="224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25" t="s">
        <v>347</v>
      </c>
      <c r="AT700" s="225" t="s">
        <v>143</v>
      </c>
      <c r="AU700" s="225" t="s">
        <v>81</v>
      </c>
      <c r="AY700" s="18" t="s">
        <v>140</v>
      </c>
      <c r="BE700" s="226">
        <f>IF(N700="základní",J700,0)</f>
        <v>0</v>
      </c>
      <c r="BF700" s="226">
        <f>IF(N700="snížená",J700,0)</f>
        <v>0</v>
      </c>
      <c r="BG700" s="226">
        <f>IF(N700="zákl. přenesená",J700,0)</f>
        <v>0</v>
      </c>
      <c r="BH700" s="226">
        <f>IF(N700="sníž. přenesená",J700,0)</f>
        <v>0</v>
      </c>
      <c r="BI700" s="226">
        <f>IF(N700="nulová",J700,0)</f>
        <v>0</v>
      </c>
      <c r="BJ700" s="18" t="s">
        <v>79</v>
      </c>
      <c r="BK700" s="226">
        <f>ROUND(I700*H700,2)</f>
        <v>0</v>
      </c>
      <c r="BL700" s="18" t="s">
        <v>347</v>
      </c>
      <c r="BM700" s="225" t="s">
        <v>946</v>
      </c>
    </row>
    <row r="701" s="2" customFormat="1">
      <c r="A701" s="39"/>
      <c r="B701" s="40"/>
      <c r="C701" s="41"/>
      <c r="D701" s="227" t="s">
        <v>150</v>
      </c>
      <c r="E701" s="41"/>
      <c r="F701" s="228" t="s">
        <v>947</v>
      </c>
      <c r="G701" s="41"/>
      <c r="H701" s="41"/>
      <c r="I701" s="229"/>
      <c r="J701" s="41"/>
      <c r="K701" s="41"/>
      <c r="L701" s="45"/>
      <c r="M701" s="230"/>
      <c r="N701" s="231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150</v>
      </c>
      <c r="AU701" s="18" t="s">
        <v>81</v>
      </c>
    </row>
    <row r="702" s="2" customFormat="1">
      <c r="A702" s="39"/>
      <c r="B702" s="40"/>
      <c r="C702" s="41"/>
      <c r="D702" s="232" t="s">
        <v>151</v>
      </c>
      <c r="E702" s="41"/>
      <c r="F702" s="233" t="s">
        <v>948</v>
      </c>
      <c r="G702" s="41"/>
      <c r="H702" s="41"/>
      <c r="I702" s="229"/>
      <c r="J702" s="41"/>
      <c r="K702" s="41"/>
      <c r="L702" s="45"/>
      <c r="M702" s="230"/>
      <c r="N702" s="231"/>
      <c r="O702" s="85"/>
      <c r="P702" s="85"/>
      <c r="Q702" s="85"/>
      <c r="R702" s="85"/>
      <c r="S702" s="85"/>
      <c r="T702" s="86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151</v>
      </c>
      <c r="AU702" s="18" t="s">
        <v>81</v>
      </c>
    </row>
    <row r="703" s="13" customFormat="1">
      <c r="A703" s="13"/>
      <c r="B703" s="234"/>
      <c r="C703" s="235"/>
      <c r="D703" s="227" t="s">
        <v>153</v>
      </c>
      <c r="E703" s="236" t="s">
        <v>19</v>
      </c>
      <c r="F703" s="237" t="s">
        <v>319</v>
      </c>
      <c r="G703" s="235"/>
      <c r="H703" s="236" t="s">
        <v>19</v>
      </c>
      <c r="I703" s="238"/>
      <c r="J703" s="235"/>
      <c r="K703" s="235"/>
      <c r="L703" s="239"/>
      <c r="M703" s="240"/>
      <c r="N703" s="241"/>
      <c r="O703" s="241"/>
      <c r="P703" s="241"/>
      <c r="Q703" s="241"/>
      <c r="R703" s="241"/>
      <c r="S703" s="241"/>
      <c r="T703" s="24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3" t="s">
        <v>153</v>
      </c>
      <c r="AU703" s="243" t="s">
        <v>81</v>
      </c>
      <c r="AV703" s="13" t="s">
        <v>79</v>
      </c>
      <c r="AW703" s="13" t="s">
        <v>33</v>
      </c>
      <c r="AX703" s="13" t="s">
        <v>72</v>
      </c>
      <c r="AY703" s="243" t="s">
        <v>140</v>
      </c>
    </row>
    <row r="704" s="14" customFormat="1">
      <c r="A704" s="14"/>
      <c r="B704" s="244"/>
      <c r="C704" s="245"/>
      <c r="D704" s="227" t="s">
        <v>153</v>
      </c>
      <c r="E704" s="246" t="s">
        <v>19</v>
      </c>
      <c r="F704" s="247" t="s">
        <v>949</v>
      </c>
      <c r="G704" s="245"/>
      <c r="H704" s="248">
        <v>6.5599999999999996</v>
      </c>
      <c r="I704" s="249"/>
      <c r="J704" s="245"/>
      <c r="K704" s="245"/>
      <c r="L704" s="250"/>
      <c r="M704" s="251"/>
      <c r="N704" s="252"/>
      <c r="O704" s="252"/>
      <c r="P704" s="252"/>
      <c r="Q704" s="252"/>
      <c r="R704" s="252"/>
      <c r="S704" s="252"/>
      <c r="T704" s="25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4" t="s">
        <v>153</v>
      </c>
      <c r="AU704" s="254" t="s">
        <v>81</v>
      </c>
      <c r="AV704" s="14" t="s">
        <v>81</v>
      </c>
      <c r="AW704" s="14" t="s">
        <v>33</v>
      </c>
      <c r="AX704" s="14" t="s">
        <v>72</v>
      </c>
      <c r="AY704" s="254" t="s">
        <v>140</v>
      </c>
    </row>
    <row r="705" s="15" customFormat="1">
      <c r="A705" s="15"/>
      <c r="B705" s="255"/>
      <c r="C705" s="256"/>
      <c r="D705" s="227" t="s">
        <v>153</v>
      </c>
      <c r="E705" s="257" t="s">
        <v>19</v>
      </c>
      <c r="F705" s="258" t="s">
        <v>155</v>
      </c>
      <c r="G705" s="256"/>
      <c r="H705" s="259">
        <v>6.5599999999999996</v>
      </c>
      <c r="I705" s="260"/>
      <c r="J705" s="256"/>
      <c r="K705" s="256"/>
      <c r="L705" s="261"/>
      <c r="M705" s="262"/>
      <c r="N705" s="263"/>
      <c r="O705" s="263"/>
      <c r="P705" s="263"/>
      <c r="Q705" s="263"/>
      <c r="R705" s="263"/>
      <c r="S705" s="263"/>
      <c r="T705" s="264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5" t="s">
        <v>153</v>
      </c>
      <c r="AU705" s="265" t="s">
        <v>81</v>
      </c>
      <c r="AV705" s="15" t="s">
        <v>156</v>
      </c>
      <c r="AW705" s="15" t="s">
        <v>33</v>
      </c>
      <c r="AX705" s="15" t="s">
        <v>79</v>
      </c>
      <c r="AY705" s="265" t="s">
        <v>140</v>
      </c>
    </row>
    <row r="706" s="2" customFormat="1" ht="16.5" customHeight="1">
      <c r="A706" s="39"/>
      <c r="B706" s="40"/>
      <c r="C706" s="270" t="s">
        <v>950</v>
      </c>
      <c r="D706" s="270" t="s">
        <v>348</v>
      </c>
      <c r="E706" s="271" t="s">
        <v>951</v>
      </c>
      <c r="F706" s="272" t="s">
        <v>952</v>
      </c>
      <c r="G706" s="273" t="s">
        <v>306</v>
      </c>
      <c r="H706" s="274">
        <v>7.2160000000000002</v>
      </c>
      <c r="I706" s="275"/>
      <c r="J706" s="276">
        <f>ROUND(I706*H706,2)</f>
        <v>0</v>
      </c>
      <c r="K706" s="272" t="s">
        <v>953</v>
      </c>
      <c r="L706" s="277"/>
      <c r="M706" s="278" t="s">
        <v>19</v>
      </c>
      <c r="N706" s="279" t="s">
        <v>43</v>
      </c>
      <c r="O706" s="85"/>
      <c r="P706" s="223">
        <f>O706*H706</f>
        <v>0</v>
      </c>
      <c r="Q706" s="223">
        <v>0.00025999999999999998</v>
      </c>
      <c r="R706" s="223">
        <f>Q706*H706</f>
        <v>0.00187616</v>
      </c>
      <c r="S706" s="223">
        <v>0</v>
      </c>
      <c r="T706" s="224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25" t="s">
        <v>470</v>
      </c>
      <c r="AT706" s="225" t="s">
        <v>348</v>
      </c>
      <c r="AU706" s="225" t="s">
        <v>81</v>
      </c>
      <c r="AY706" s="18" t="s">
        <v>140</v>
      </c>
      <c r="BE706" s="226">
        <f>IF(N706="základní",J706,0)</f>
        <v>0</v>
      </c>
      <c r="BF706" s="226">
        <f>IF(N706="snížená",J706,0)</f>
        <v>0</v>
      </c>
      <c r="BG706" s="226">
        <f>IF(N706="zákl. přenesená",J706,0)</f>
        <v>0</v>
      </c>
      <c r="BH706" s="226">
        <f>IF(N706="sníž. přenesená",J706,0)</f>
        <v>0</v>
      </c>
      <c r="BI706" s="226">
        <f>IF(N706="nulová",J706,0)</f>
        <v>0</v>
      </c>
      <c r="BJ706" s="18" t="s">
        <v>79</v>
      </c>
      <c r="BK706" s="226">
        <f>ROUND(I706*H706,2)</f>
        <v>0</v>
      </c>
      <c r="BL706" s="18" t="s">
        <v>347</v>
      </c>
      <c r="BM706" s="225" t="s">
        <v>954</v>
      </c>
    </row>
    <row r="707" s="2" customFormat="1">
      <c r="A707" s="39"/>
      <c r="B707" s="40"/>
      <c r="C707" s="41"/>
      <c r="D707" s="227" t="s">
        <v>150</v>
      </c>
      <c r="E707" s="41"/>
      <c r="F707" s="228" t="s">
        <v>952</v>
      </c>
      <c r="G707" s="41"/>
      <c r="H707" s="41"/>
      <c r="I707" s="229"/>
      <c r="J707" s="41"/>
      <c r="K707" s="41"/>
      <c r="L707" s="45"/>
      <c r="M707" s="230"/>
      <c r="N707" s="231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150</v>
      </c>
      <c r="AU707" s="18" t="s">
        <v>81</v>
      </c>
    </row>
    <row r="708" s="14" customFormat="1">
      <c r="A708" s="14"/>
      <c r="B708" s="244"/>
      <c r="C708" s="245"/>
      <c r="D708" s="227" t="s">
        <v>153</v>
      </c>
      <c r="E708" s="246" t="s">
        <v>19</v>
      </c>
      <c r="F708" s="247" t="s">
        <v>955</v>
      </c>
      <c r="G708" s="245"/>
      <c r="H708" s="248">
        <v>7.2160000000000002</v>
      </c>
      <c r="I708" s="249"/>
      <c r="J708" s="245"/>
      <c r="K708" s="245"/>
      <c r="L708" s="250"/>
      <c r="M708" s="251"/>
      <c r="N708" s="252"/>
      <c r="O708" s="252"/>
      <c r="P708" s="252"/>
      <c r="Q708" s="252"/>
      <c r="R708" s="252"/>
      <c r="S708" s="252"/>
      <c r="T708" s="253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4" t="s">
        <v>153</v>
      </c>
      <c r="AU708" s="254" t="s">
        <v>81</v>
      </c>
      <c r="AV708" s="14" t="s">
        <v>81</v>
      </c>
      <c r="AW708" s="14" t="s">
        <v>33</v>
      </c>
      <c r="AX708" s="14" t="s">
        <v>72</v>
      </c>
      <c r="AY708" s="254" t="s">
        <v>140</v>
      </c>
    </row>
    <row r="709" s="15" customFormat="1">
      <c r="A709" s="15"/>
      <c r="B709" s="255"/>
      <c r="C709" s="256"/>
      <c r="D709" s="227" t="s">
        <v>153</v>
      </c>
      <c r="E709" s="257" t="s">
        <v>19</v>
      </c>
      <c r="F709" s="258" t="s">
        <v>155</v>
      </c>
      <c r="G709" s="256"/>
      <c r="H709" s="259">
        <v>7.2160000000000002</v>
      </c>
      <c r="I709" s="260"/>
      <c r="J709" s="256"/>
      <c r="K709" s="256"/>
      <c r="L709" s="261"/>
      <c r="M709" s="262"/>
      <c r="N709" s="263"/>
      <c r="O709" s="263"/>
      <c r="P709" s="263"/>
      <c r="Q709" s="263"/>
      <c r="R709" s="263"/>
      <c r="S709" s="263"/>
      <c r="T709" s="264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65" t="s">
        <v>153</v>
      </c>
      <c r="AU709" s="265" t="s">
        <v>81</v>
      </c>
      <c r="AV709" s="15" t="s">
        <v>156</v>
      </c>
      <c r="AW709" s="15" t="s">
        <v>33</v>
      </c>
      <c r="AX709" s="15" t="s">
        <v>79</v>
      </c>
      <c r="AY709" s="265" t="s">
        <v>140</v>
      </c>
    </row>
    <row r="710" s="2" customFormat="1" ht="16.5" customHeight="1">
      <c r="A710" s="39"/>
      <c r="B710" s="40"/>
      <c r="C710" s="214" t="s">
        <v>956</v>
      </c>
      <c r="D710" s="214" t="s">
        <v>143</v>
      </c>
      <c r="E710" s="215" t="s">
        <v>957</v>
      </c>
      <c r="F710" s="216" t="s">
        <v>958</v>
      </c>
      <c r="G710" s="217" t="s">
        <v>306</v>
      </c>
      <c r="H710" s="218">
        <v>26.399999999999999</v>
      </c>
      <c r="I710" s="219"/>
      <c r="J710" s="220">
        <f>ROUND(I710*H710,2)</f>
        <v>0</v>
      </c>
      <c r="K710" s="216" t="s">
        <v>147</v>
      </c>
      <c r="L710" s="45"/>
      <c r="M710" s="221" t="s">
        <v>19</v>
      </c>
      <c r="N710" s="222" t="s">
        <v>43</v>
      </c>
      <c r="O710" s="85"/>
      <c r="P710" s="223">
        <f>O710*H710</f>
        <v>0</v>
      </c>
      <c r="Q710" s="223">
        <v>0.00058</v>
      </c>
      <c r="R710" s="223">
        <f>Q710*H710</f>
        <v>0.015311999999999999</v>
      </c>
      <c r="S710" s="223">
        <v>0</v>
      </c>
      <c r="T710" s="224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25" t="s">
        <v>347</v>
      </c>
      <c r="AT710" s="225" t="s">
        <v>143</v>
      </c>
      <c r="AU710" s="225" t="s">
        <v>81</v>
      </c>
      <c r="AY710" s="18" t="s">
        <v>140</v>
      </c>
      <c r="BE710" s="226">
        <f>IF(N710="základní",J710,0)</f>
        <v>0</v>
      </c>
      <c r="BF710" s="226">
        <f>IF(N710="snížená",J710,0)</f>
        <v>0</v>
      </c>
      <c r="BG710" s="226">
        <f>IF(N710="zákl. přenesená",J710,0)</f>
        <v>0</v>
      </c>
      <c r="BH710" s="226">
        <f>IF(N710="sníž. přenesená",J710,0)</f>
        <v>0</v>
      </c>
      <c r="BI710" s="226">
        <f>IF(N710="nulová",J710,0)</f>
        <v>0</v>
      </c>
      <c r="BJ710" s="18" t="s">
        <v>79</v>
      </c>
      <c r="BK710" s="226">
        <f>ROUND(I710*H710,2)</f>
        <v>0</v>
      </c>
      <c r="BL710" s="18" t="s">
        <v>347</v>
      </c>
      <c r="BM710" s="225" t="s">
        <v>959</v>
      </c>
    </row>
    <row r="711" s="2" customFormat="1">
      <c r="A711" s="39"/>
      <c r="B711" s="40"/>
      <c r="C711" s="41"/>
      <c r="D711" s="227" t="s">
        <v>150</v>
      </c>
      <c r="E711" s="41"/>
      <c r="F711" s="228" t="s">
        <v>960</v>
      </c>
      <c r="G711" s="41"/>
      <c r="H711" s="41"/>
      <c r="I711" s="229"/>
      <c r="J711" s="41"/>
      <c r="K711" s="41"/>
      <c r="L711" s="45"/>
      <c r="M711" s="230"/>
      <c r="N711" s="231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150</v>
      </c>
      <c r="AU711" s="18" t="s">
        <v>81</v>
      </c>
    </row>
    <row r="712" s="2" customFormat="1">
      <c r="A712" s="39"/>
      <c r="B712" s="40"/>
      <c r="C712" s="41"/>
      <c r="D712" s="232" t="s">
        <v>151</v>
      </c>
      <c r="E712" s="41"/>
      <c r="F712" s="233" t="s">
        <v>961</v>
      </c>
      <c r="G712" s="41"/>
      <c r="H712" s="41"/>
      <c r="I712" s="229"/>
      <c r="J712" s="41"/>
      <c r="K712" s="41"/>
      <c r="L712" s="45"/>
      <c r="M712" s="230"/>
      <c r="N712" s="231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151</v>
      </c>
      <c r="AU712" s="18" t="s">
        <v>81</v>
      </c>
    </row>
    <row r="713" s="13" customFormat="1">
      <c r="A713" s="13"/>
      <c r="B713" s="234"/>
      <c r="C713" s="235"/>
      <c r="D713" s="227" t="s">
        <v>153</v>
      </c>
      <c r="E713" s="236" t="s">
        <v>19</v>
      </c>
      <c r="F713" s="237" t="s">
        <v>319</v>
      </c>
      <c r="G713" s="235"/>
      <c r="H713" s="236" t="s">
        <v>19</v>
      </c>
      <c r="I713" s="238"/>
      <c r="J713" s="235"/>
      <c r="K713" s="235"/>
      <c r="L713" s="239"/>
      <c r="M713" s="240"/>
      <c r="N713" s="241"/>
      <c r="O713" s="241"/>
      <c r="P713" s="241"/>
      <c r="Q713" s="241"/>
      <c r="R713" s="241"/>
      <c r="S713" s="241"/>
      <c r="T713" s="24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3" t="s">
        <v>153</v>
      </c>
      <c r="AU713" s="243" t="s">
        <v>81</v>
      </c>
      <c r="AV713" s="13" t="s">
        <v>79</v>
      </c>
      <c r="AW713" s="13" t="s">
        <v>33</v>
      </c>
      <c r="AX713" s="13" t="s">
        <v>72</v>
      </c>
      <c r="AY713" s="243" t="s">
        <v>140</v>
      </c>
    </row>
    <row r="714" s="13" customFormat="1">
      <c r="A714" s="13"/>
      <c r="B714" s="234"/>
      <c r="C714" s="235"/>
      <c r="D714" s="227" t="s">
        <v>153</v>
      </c>
      <c r="E714" s="236" t="s">
        <v>19</v>
      </c>
      <c r="F714" s="237" t="s">
        <v>962</v>
      </c>
      <c r="G714" s="235"/>
      <c r="H714" s="236" t="s">
        <v>19</v>
      </c>
      <c r="I714" s="238"/>
      <c r="J714" s="235"/>
      <c r="K714" s="235"/>
      <c r="L714" s="239"/>
      <c r="M714" s="240"/>
      <c r="N714" s="241"/>
      <c r="O714" s="241"/>
      <c r="P714" s="241"/>
      <c r="Q714" s="241"/>
      <c r="R714" s="241"/>
      <c r="S714" s="241"/>
      <c r="T714" s="24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3" t="s">
        <v>153</v>
      </c>
      <c r="AU714" s="243" t="s">
        <v>81</v>
      </c>
      <c r="AV714" s="13" t="s">
        <v>79</v>
      </c>
      <c r="AW714" s="13" t="s">
        <v>33</v>
      </c>
      <c r="AX714" s="13" t="s">
        <v>72</v>
      </c>
      <c r="AY714" s="243" t="s">
        <v>140</v>
      </c>
    </row>
    <row r="715" s="14" customFormat="1">
      <c r="A715" s="14"/>
      <c r="B715" s="244"/>
      <c r="C715" s="245"/>
      <c r="D715" s="227" t="s">
        <v>153</v>
      </c>
      <c r="E715" s="246" t="s">
        <v>19</v>
      </c>
      <c r="F715" s="247" t="s">
        <v>963</v>
      </c>
      <c r="G715" s="245"/>
      <c r="H715" s="248">
        <v>26.399999999999999</v>
      </c>
      <c r="I715" s="249"/>
      <c r="J715" s="245"/>
      <c r="K715" s="245"/>
      <c r="L715" s="250"/>
      <c r="M715" s="251"/>
      <c r="N715" s="252"/>
      <c r="O715" s="252"/>
      <c r="P715" s="252"/>
      <c r="Q715" s="252"/>
      <c r="R715" s="252"/>
      <c r="S715" s="252"/>
      <c r="T715" s="253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4" t="s">
        <v>153</v>
      </c>
      <c r="AU715" s="254" t="s">
        <v>81</v>
      </c>
      <c r="AV715" s="14" t="s">
        <v>81</v>
      </c>
      <c r="AW715" s="14" t="s">
        <v>33</v>
      </c>
      <c r="AX715" s="14" t="s">
        <v>72</v>
      </c>
      <c r="AY715" s="254" t="s">
        <v>140</v>
      </c>
    </row>
    <row r="716" s="15" customFormat="1">
      <c r="A716" s="15"/>
      <c r="B716" s="255"/>
      <c r="C716" s="256"/>
      <c r="D716" s="227" t="s">
        <v>153</v>
      </c>
      <c r="E716" s="257" t="s">
        <v>19</v>
      </c>
      <c r="F716" s="258" t="s">
        <v>155</v>
      </c>
      <c r="G716" s="256"/>
      <c r="H716" s="259">
        <v>26.399999999999999</v>
      </c>
      <c r="I716" s="260"/>
      <c r="J716" s="256"/>
      <c r="K716" s="256"/>
      <c r="L716" s="261"/>
      <c r="M716" s="262"/>
      <c r="N716" s="263"/>
      <c r="O716" s="263"/>
      <c r="P716" s="263"/>
      <c r="Q716" s="263"/>
      <c r="R716" s="263"/>
      <c r="S716" s="263"/>
      <c r="T716" s="264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65" t="s">
        <v>153</v>
      </c>
      <c r="AU716" s="265" t="s">
        <v>81</v>
      </c>
      <c r="AV716" s="15" t="s">
        <v>156</v>
      </c>
      <c r="AW716" s="15" t="s">
        <v>33</v>
      </c>
      <c r="AX716" s="15" t="s">
        <v>79</v>
      </c>
      <c r="AY716" s="265" t="s">
        <v>140</v>
      </c>
    </row>
    <row r="717" s="2" customFormat="1" ht="24.15" customHeight="1">
      <c r="A717" s="39"/>
      <c r="B717" s="40"/>
      <c r="C717" s="214" t="s">
        <v>964</v>
      </c>
      <c r="D717" s="214" t="s">
        <v>143</v>
      </c>
      <c r="E717" s="215" t="s">
        <v>965</v>
      </c>
      <c r="F717" s="216" t="s">
        <v>966</v>
      </c>
      <c r="G717" s="217" t="s">
        <v>236</v>
      </c>
      <c r="H717" s="218">
        <v>35</v>
      </c>
      <c r="I717" s="219"/>
      <c r="J717" s="220">
        <f>ROUND(I717*H717,2)</f>
        <v>0</v>
      </c>
      <c r="K717" s="216" t="s">
        <v>147</v>
      </c>
      <c r="L717" s="45"/>
      <c r="M717" s="221" t="s">
        <v>19</v>
      </c>
      <c r="N717" s="222" t="s">
        <v>43</v>
      </c>
      <c r="O717" s="85"/>
      <c r="P717" s="223">
        <f>O717*H717</f>
        <v>0</v>
      </c>
      <c r="Q717" s="223">
        <v>0.0089999999999999993</v>
      </c>
      <c r="R717" s="223">
        <f>Q717*H717</f>
        <v>0.315</v>
      </c>
      <c r="S717" s="223">
        <v>0</v>
      </c>
      <c r="T717" s="224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25" t="s">
        <v>347</v>
      </c>
      <c r="AT717" s="225" t="s">
        <v>143</v>
      </c>
      <c r="AU717" s="225" t="s">
        <v>81</v>
      </c>
      <c r="AY717" s="18" t="s">
        <v>140</v>
      </c>
      <c r="BE717" s="226">
        <f>IF(N717="základní",J717,0)</f>
        <v>0</v>
      </c>
      <c r="BF717" s="226">
        <f>IF(N717="snížená",J717,0)</f>
        <v>0</v>
      </c>
      <c r="BG717" s="226">
        <f>IF(N717="zákl. přenesená",J717,0)</f>
        <v>0</v>
      </c>
      <c r="BH717" s="226">
        <f>IF(N717="sníž. přenesená",J717,0)</f>
        <v>0</v>
      </c>
      <c r="BI717" s="226">
        <f>IF(N717="nulová",J717,0)</f>
        <v>0</v>
      </c>
      <c r="BJ717" s="18" t="s">
        <v>79</v>
      </c>
      <c r="BK717" s="226">
        <f>ROUND(I717*H717,2)</f>
        <v>0</v>
      </c>
      <c r="BL717" s="18" t="s">
        <v>347</v>
      </c>
      <c r="BM717" s="225" t="s">
        <v>967</v>
      </c>
    </row>
    <row r="718" s="2" customFormat="1">
      <c r="A718" s="39"/>
      <c r="B718" s="40"/>
      <c r="C718" s="41"/>
      <c r="D718" s="227" t="s">
        <v>150</v>
      </c>
      <c r="E718" s="41"/>
      <c r="F718" s="228" t="s">
        <v>968</v>
      </c>
      <c r="G718" s="41"/>
      <c r="H718" s="41"/>
      <c r="I718" s="229"/>
      <c r="J718" s="41"/>
      <c r="K718" s="41"/>
      <c r="L718" s="45"/>
      <c r="M718" s="230"/>
      <c r="N718" s="231"/>
      <c r="O718" s="85"/>
      <c r="P718" s="85"/>
      <c r="Q718" s="85"/>
      <c r="R718" s="85"/>
      <c r="S718" s="85"/>
      <c r="T718" s="86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150</v>
      </c>
      <c r="AU718" s="18" t="s">
        <v>81</v>
      </c>
    </row>
    <row r="719" s="2" customFormat="1">
      <c r="A719" s="39"/>
      <c r="B719" s="40"/>
      <c r="C719" s="41"/>
      <c r="D719" s="232" t="s">
        <v>151</v>
      </c>
      <c r="E719" s="41"/>
      <c r="F719" s="233" t="s">
        <v>969</v>
      </c>
      <c r="G719" s="41"/>
      <c r="H719" s="41"/>
      <c r="I719" s="229"/>
      <c r="J719" s="41"/>
      <c r="K719" s="41"/>
      <c r="L719" s="45"/>
      <c r="M719" s="230"/>
      <c r="N719" s="231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151</v>
      </c>
      <c r="AU719" s="18" t="s">
        <v>81</v>
      </c>
    </row>
    <row r="720" s="13" customFormat="1">
      <c r="A720" s="13"/>
      <c r="B720" s="234"/>
      <c r="C720" s="235"/>
      <c r="D720" s="227" t="s">
        <v>153</v>
      </c>
      <c r="E720" s="236" t="s">
        <v>19</v>
      </c>
      <c r="F720" s="237" t="s">
        <v>319</v>
      </c>
      <c r="G720" s="235"/>
      <c r="H720" s="236" t="s">
        <v>19</v>
      </c>
      <c r="I720" s="238"/>
      <c r="J720" s="235"/>
      <c r="K720" s="235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153</v>
      </c>
      <c r="AU720" s="243" t="s">
        <v>81</v>
      </c>
      <c r="AV720" s="13" t="s">
        <v>79</v>
      </c>
      <c r="AW720" s="13" t="s">
        <v>33</v>
      </c>
      <c r="AX720" s="13" t="s">
        <v>72</v>
      </c>
      <c r="AY720" s="243" t="s">
        <v>140</v>
      </c>
    </row>
    <row r="721" s="13" customFormat="1">
      <c r="A721" s="13"/>
      <c r="B721" s="234"/>
      <c r="C721" s="235"/>
      <c r="D721" s="227" t="s">
        <v>153</v>
      </c>
      <c r="E721" s="236" t="s">
        <v>19</v>
      </c>
      <c r="F721" s="237" t="s">
        <v>320</v>
      </c>
      <c r="G721" s="235"/>
      <c r="H721" s="236" t="s">
        <v>19</v>
      </c>
      <c r="I721" s="238"/>
      <c r="J721" s="235"/>
      <c r="K721" s="235"/>
      <c r="L721" s="239"/>
      <c r="M721" s="240"/>
      <c r="N721" s="241"/>
      <c r="O721" s="241"/>
      <c r="P721" s="241"/>
      <c r="Q721" s="241"/>
      <c r="R721" s="241"/>
      <c r="S721" s="241"/>
      <c r="T721" s="24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3" t="s">
        <v>153</v>
      </c>
      <c r="AU721" s="243" t="s">
        <v>81</v>
      </c>
      <c r="AV721" s="13" t="s">
        <v>79</v>
      </c>
      <c r="AW721" s="13" t="s">
        <v>33</v>
      </c>
      <c r="AX721" s="13" t="s">
        <v>72</v>
      </c>
      <c r="AY721" s="243" t="s">
        <v>140</v>
      </c>
    </row>
    <row r="722" s="14" customFormat="1">
      <c r="A722" s="14"/>
      <c r="B722" s="244"/>
      <c r="C722" s="245"/>
      <c r="D722" s="227" t="s">
        <v>153</v>
      </c>
      <c r="E722" s="246" t="s">
        <v>19</v>
      </c>
      <c r="F722" s="247" t="s">
        <v>321</v>
      </c>
      <c r="G722" s="245"/>
      <c r="H722" s="248">
        <v>11.5</v>
      </c>
      <c r="I722" s="249"/>
      <c r="J722" s="245"/>
      <c r="K722" s="245"/>
      <c r="L722" s="250"/>
      <c r="M722" s="251"/>
      <c r="N722" s="252"/>
      <c r="O722" s="252"/>
      <c r="P722" s="252"/>
      <c r="Q722" s="252"/>
      <c r="R722" s="252"/>
      <c r="S722" s="252"/>
      <c r="T722" s="25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4" t="s">
        <v>153</v>
      </c>
      <c r="AU722" s="254" t="s">
        <v>81</v>
      </c>
      <c r="AV722" s="14" t="s">
        <v>81</v>
      </c>
      <c r="AW722" s="14" t="s">
        <v>33</v>
      </c>
      <c r="AX722" s="14" t="s">
        <v>72</v>
      </c>
      <c r="AY722" s="254" t="s">
        <v>140</v>
      </c>
    </row>
    <row r="723" s="13" customFormat="1">
      <c r="A723" s="13"/>
      <c r="B723" s="234"/>
      <c r="C723" s="235"/>
      <c r="D723" s="227" t="s">
        <v>153</v>
      </c>
      <c r="E723" s="236" t="s">
        <v>19</v>
      </c>
      <c r="F723" s="237" t="s">
        <v>328</v>
      </c>
      <c r="G723" s="235"/>
      <c r="H723" s="236" t="s">
        <v>19</v>
      </c>
      <c r="I723" s="238"/>
      <c r="J723" s="235"/>
      <c r="K723" s="235"/>
      <c r="L723" s="239"/>
      <c r="M723" s="240"/>
      <c r="N723" s="241"/>
      <c r="O723" s="241"/>
      <c r="P723" s="241"/>
      <c r="Q723" s="241"/>
      <c r="R723" s="241"/>
      <c r="S723" s="241"/>
      <c r="T723" s="24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3" t="s">
        <v>153</v>
      </c>
      <c r="AU723" s="243" t="s">
        <v>81</v>
      </c>
      <c r="AV723" s="13" t="s">
        <v>79</v>
      </c>
      <c r="AW723" s="13" t="s">
        <v>33</v>
      </c>
      <c r="AX723" s="13" t="s">
        <v>72</v>
      </c>
      <c r="AY723" s="243" t="s">
        <v>140</v>
      </c>
    </row>
    <row r="724" s="14" customFormat="1">
      <c r="A724" s="14"/>
      <c r="B724" s="244"/>
      <c r="C724" s="245"/>
      <c r="D724" s="227" t="s">
        <v>153</v>
      </c>
      <c r="E724" s="246" t="s">
        <v>19</v>
      </c>
      <c r="F724" s="247" t="s">
        <v>329</v>
      </c>
      <c r="G724" s="245"/>
      <c r="H724" s="248">
        <v>23.5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4" t="s">
        <v>153</v>
      </c>
      <c r="AU724" s="254" t="s">
        <v>81</v>
      </c>
      <c r="AV724" s="14" t="s">
        <v>81</v>
      </c>
      <c r="AW724" s="14" t="s">
        <v>33</v>
      </c>
      <c r="AX724" s="14" t="s">
        <v>72</v>
      </c>
      <c r="AY724" s="254" t="s">
        <v>140</v>
      </c>
    </row>
    <row r="725" s="15" customFormat="1">
      <c r="A725" s="15"/>
      <c r="B725" s="255"/>
      <c r="C725" s="256"/>
      <c r="D725" s="227" t="s">
        <v>153</v>
      </c>
      <c r="E725" s="257" t="s">
        <v>19</v>
      </c>
      <c r="F725" s="258" t="s">
        <v>155</v>
      </c>
      <c r="G725" s="256"/>
      <c r="H725" s="259">
        <v>35</v>
      </c>
      <c r="I725" s="260"/>
      <c r="J725" s="256"/>
      <c r="K725" s="256"/>
      <c r="L725" s="261"/>
      <c r="M725" s="262"/>
      <c r="N725" s="263"/>
      <c r="O725" s="263"/>
      <c r="P725" s="263"/>
      <c r="Q725" s="263"/>
      <c r="R725" s="263"/>
      <c r="S725" s="263"/>
      <c r="T725" s="264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5" t="s">
        <v>153</v>
      </c>
      <c r="AU725" s="265" t="s">
        <v>81</v>
      </c>
      <c r="AV725" s="15" t="s">
        <v>156</v>
      </c>
      <c r="AW725" s="15" t="s">
        <v>33</v>
      </c>
      <c r="AX725" s="15" t="s">
        <v>79</v>
      </c>
      <c r="AY725" s="265" t="s">
        <v>140</v>
      </c>
    </row>
    <row r="726" s="2" customFormat="1" ht="16.5" customHeight="1">
      <c r="A726" s="39"/>
      <c r="B726" s="40"/>
      <c r="C726" s="270" t="s">
        <v>970</v>
      </c>
      <c r="D726" s="270" t="s">
        <v>348</v>
      </c>
      <c r="E726" s="271" t="s">
        <v>971</v>
      </c>
      <c r="F726" s="272" t="s">
        <v>972</v>
      </c>
      <c r="G726" s="273" t="s">
        <v>236</v>
      </c>
      <c r="H726" s="274">
        <v>41.404000000000003</v>
      </c>
      <c r="I726" s="275"/>
      <c r="J726" s="276">
        <f>ROUND(I726*H726,2)</f>
        <v>0</v>
      </c>
      <c r="K726" s="272" t="s">
        <v>19</v>
      </c>
      <c r="L726" s="277"/>
      <c r="M726" s="278" t="s">
        <v>19</v>
      </c>
      <c r="N726" s="279" t="s">
        <v>43</v>
      </c>
      <c r="O726" s="85"/>
      <c r="P726" s="223">
        <f>O726*H726</f>
        <v>0</v>
      </c>
      <c r="Q726" s="223">
        <v>0.01</v>
      </c>
      <c r="R726" s="223">
        <f>Q726*H726</f>
        <v>0.41404000000000002</v>
      </c>
      <c r="S726" s="223">
        <v>0</v>
      </c>
      <c r="T726" s="224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25" t="s">
        <v>470</v>
      </c>
      <c r="AT726" s="225" t="s">
        <v>348</v>
      </c>
      <c r="AU726" s="225" t="s">
        <v>81</v>
      </c>
      <c r="AY726" s="18" t="s">
        <v>140</v>
      </c>
      <c r="BE726" s="226">
        <f>IF(N726="základní",J726,0)</f>
        <v>0</v>
      </c>
      <c r="BF726" s="226">
        <f>IF(N726="snížená",J726,0)</f>
        <v>0</v>
      </c>
      <c r="BG726" s="226">
        <f>IF(N726="zákl. přenesená",J726,0)</f>
        <v>0</v>
      </c>
      <c r="BH726" s="226">
        <f>IF(N726="sníž. přenesená",J726,0)</f>
        <v>0</v>
      </c>
      <c r="BI726" s="226">
        <f>IF(N726="nulová",J726,0)</f>
        <v>0</v>
      </c>
      <c r="BJ726" s="18" t="s">
        <v>79</v>
      </c>
      <c r="BK726" s="226">
        <f>ROUND(I726*H726,2)</f>
        <v>0</v>
      </c>
      <c r="BL726" s="18" t="s">
        <v>347</v>
      </c>
      <c r="BM726" s="225" t="s">
        <v>973</v>
      </c>
    </row>
    <row r="727" s="2" customFormat="1">
      <c r="A727" s="39"/>
      <c r="B727" s="40"/>
      <c r="C727" s="41"/>
      <c r="D727" s="227" t="s">
        <v>150</v>
      </c>
      <c r="E727" s="41"/>
      <c r="F727" s="228" t="s">
        <v>974</v>
      </c>
      <c r="G727" s="41"/>
      <c r="H727" s="41"/>
      <c r="I727" s="229"/>
      <c r="J727" s="41"/>
      <c r="K727" s="41"/>
      <c r="L727" s="45"/>
      <c r="M727" s="230"/>
      <c r="N727" s="231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150</v>
      </c>
      <c r="AU727" s="18" t="s">
        <v>81</v>
      </c>
    </row>
    <row r="728" s="14" customFormat="1">
      <c r="A728" s="14"/>
      <c r="B728" s="244"/>
      <c r="C728" s="245"/>
      <c r="D728" s="227" t="s">
        <v>153</v>
      </c>
      <c r="E728" s="246" t="s">
        <v>19</v>
      </c>
      <c r="F728" s="247" t="s">
        <v>975</v>
      </c>
      <c r="G728" s="245"/>
      <c r="H728" s="248">
        <v>38.5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153</v>
      </c>
      <c r="AU728" s="254" t="s">
        <v>81</v>
      </c>
      <c r="AV728" s="14" t="s">
        <v>81</v>
      </c>
      <c r="AW728" s="14" t="s">
        <v>33</v>
      </c>
      <c r="AX728" s="14" t="s">
        <v>72</v>
      </c>
      <c r="AY728" s="254" t="s">
        <v>140</v>
      </c>
    </row>
    <row r="729" s="14" customFormat="1">
      <c r="A729" s="14"/>
      <c r="B729" s="244"/>
      <c r="C729" s="245"/>
      <c r="D729" s="227" t="s">
        <v>153</v>
      </c>
      <c r="E729" s="246" t="s">
        <v>19</v>
      </c>
      <c r="F729" s="247" t="s">
        <v>976</v>
      </c>
      <c r="G729" s="245"/>
      <c r="H729" s="248">
        <v>2.9039999999999999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4" t="s">
        <v>153</v>
      </c>
      <c r="AU729" s="254" t="s">
        <v>81</v>
      </c>
      <c r="AV729" s="14" t="s">
        <v>81</v>
      </c>
      <c r="AW729" s="14" t="s">
        <v>33</v>
      </c>
      <c r="AX729" s="14" t="s">
        <v>72</v>
      </c>
      <c r="AY729" s="254" t="s">
        <v>140</v>
      </c>
    </row>
    <row r="730" s="15" customFormat="1">
      <c r="A730" s="15"/>
      <c r="B730" s="255"/>
      <c r="C730" s="256"/>
      <c r="D730" s="227" t="s">
        <v>153</v>
      </c>
      <c r="E730" s="257" t="s">
        <v>19</v>
      </c>
      <c r="F730" s="258" t="s">
        <v>155</v>
      </c>
      <c r="G730" s="256"/>
      <c r="H730" s="259">
        <v>41.404000000000003</v>
      </c>
      <c r="I730" s="260"/>
      <c r="J730" s="256"/>
      <c r="K730" s="256"/>
      <c r="L730" s="261"/>
      <c r="M730" s="262"/>
      <c r="N730" s="263"/>
      <c r="O730" s="263"/>
      <c r="P730" s="263"/>
      <c r="Q730" s="263"/>
      <c r="R730" s="263"/>
      <c r="S730" s="263"/>
      <c r="T730" s="264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5" t="s">
        <v>153</v>
      </c>
      <c r="AU730" s="265" t="s">
        <v>81</v>
      </c>
      <c r="AV730" s="15" t="s">
        <v>156</v>
      </c>
      <c r="AW730" s="15" t="s">
        <v>33</v>
      </c>
      <c r="AX730" s="15" t="s">
        <v>79</v>
      </c>
      <c r="AY730" s="265" t="s">
        <v>140</v>
      </c>
    </row>
    <row r="731" s="2" customFormat="1" ht="24.15" customHeight="1">
      <c r="A731" s="39"/>
      <c r="B731" s="40"/>
      <c r="C731" s="214" t="s">
        <v>977</v>
      </c>
      <c r="D731" s="214" t="s">
        <v>143</v>
      </c>
      <c r="E731" s="215" t="s">
        <v>978</v>
      </c>
      <c r="F731" s="216" t="s">
        <v>979</v>
      </c>
      <c r="G731" s="217" t="s">
        <v>236</v>
      </c>
      <c r="H731" s="218">
        <v>37.640000000000001</v>
      </c>
      <c r="I731" s="219"/>
      <c r="J731" s="220">
        <f>ROUND(I731*H731,2)</f>
        <v>0</v>
      </c>
      <c r="K731" s="216" t="s">
        <v>147</v>
      </c>
      <c r="L731" s="45"/>
      <c r="M731" s="221" t="s">
        <v>19</v>
      </c>
      <c r="N731" s="222" t="s">
        <v>43</v>
      </c>
      <c r="O731" s="85"/>
      <c r="P731" s="223">
        <f>O731*H731</f>
        <v>0</v>
      </c>
      <c r="Q731" s="223">
        <v>0</v>
      </c>
      <c r="R731" s="223">
        <f>Q731*H731</f>
        <v>0</v>
      </c>
      <c r="S731" s="223">
        <v>0</v>
      </c>
      <c r="T731" s="224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25" t="s">
        <v>347</v>
      </c>
      <c r="AT731" s="225" t="s">
        <v>143</v>
      </c>
      <c r="AU731" s="225" t="s">
        <v>81</v>
      </c>
      <c r="AY731" s="18" t="s">
        <v>140</v>
      </c>
      <c r="BE731" s="226">
        <f>IF(N731="základní",J731,0)</f>
        <v>0</v>
      </c>
      <c r="BF731" s="226">
        <f>IF(N731="snížená",J731,0)</f>
        <v>0</v>
      </c>
      <c r="BG731" s="226">
        <f>IF(N731="zákl. přenesená",J731,0)</f>
        <v>0</v>
      </c>
      <c r="BH731" s="226">
        <f>IF(N731="sníž. přenesená",J731,0)</f>
        <v>0</v>
      </c>
      <c r="BI731" s="226">
        <f>IF(N731="nulová",J731,0)</f>
        <v>0</v>
      </c>
      <c r="BJ731" s="18" t="s">
        <v>79</v>
      </c>
      <c r="BK731" s="226">
        <f>ROUND(I731*H731,2)</f>
        <v>0</v>
      </c>
      <c r="BL731" s="18" t="s">
        <v>347</v>
      </c>
      <c r="BM731" s="225" t="s">
        <v>980</v>
      </c>
    </row>
    <row r="732" s="2" customFormat="1">
      <c r="A732" s="39"/>
      <c r="B732" s="40"/>
      <c r="C732" s="41"/>
      <c r="D732" s="227" t="s">
        <v>150</v>
      </c>
      <c r="E732" s="41"/>
      <c r="F732" s="228" t="s">
        <v>981</v>
      </c>
      <c r="G732" s="41"/>
      <c r="H732" s="41"/>
      <c r="I732" s="229"/>
      <c r="J732" s="41"/>
      <c r="K732" s="41"/>
      <c r="L732" s="45"/>
      <c r="M732" s="230"/>
      <c r="N732" s="231"/>
      <c r="O732" s="85"/>
      <c r="P732" s="85"/>
      <c r="Q732" s="85"/>
      <c r="R732" s="85"/>
      <c r="S732" s="85"/>
      <c r="T732" s="86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150</v>
      </c>
      <c r="AU732" s="18" t="s">
        <v>81</v>
      </c>
    </row>
    <row r="733" s="2" customFormat="1">
      <c r="A733" s="39"/>
      <c r="B733" s="40"/>
      <c r="C733" s="41"/>
      <c r="D733" s="232" t="s">
        <v>151</v>
      </c>
      <c r="E733" s="41"/>
      <c r="F733" s="233" t="s">
        <v>982</v>
      </c>
      <c r="G733" s="41"/>
      <c r="H733" s="41"/>
      <c r="I733" s="229"/>
      <c r="J733" s="41"/>
      <c r="K733" s="41"/>
      <c r="L733" s="45"/>
      <c r="M733" s="230"/>
      <c r="N733" s="231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151</v>
      </c>
      <c r="AU733" s="18" t="s">
        <v>81</v>
      </c>
    </row>
    <row r="734" s="14" customFormat="1">
      <c r="A734" s="14"/>
      <c r="B734" s="244"/>
      <c r="C734" s="245"/>
      <c r="D734" s="227" t="s">
        <v>153</v>
      </c>
      <c r="E734" s="246" t="s">
        <v>19</v>
      </c>
      <c r="F734" s="247" t="s">
        <v>983</v>
      </c>
      <c r="G734" s="245"/>
      <c r="H734" s="248">
        <v>37.640000000000001</v>
      </c>
      <c r="I734" s="249"/>
      <c r="J734" s="245"/>
      <c r="K734" s="245"/>
      <c r="L734" s="250"/>
      <c r="M734" s="251"/>
      <c r="N734" s="252"/>
      <c r="O734" s="252"/>
      <c r="P734" s="252"/>
      <c r="Q734" s="252"/>
      <c r="R734" s="252"/>
      <c r="S734" s="252"/>
      <c r="T734" s="253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4" t="s">
        <v>153</v>
      </c>
      <c r="AU734" s="254" t="s">
        <v>81</v>
      </c>
      <c r="AV734" s="14" t="s">
        <v>81</v>
      </c>
      <c r="AW734" s="14" t="s">
        <v>33</v>
      </c>
      <c r="AX734" s="14" t="s">
        <v>72</v>
      </c>
      <c r="AY734" s="254" t="s">
        <v>140</v>
      </c>
    </row>
    <row r="735" s="15" customFormat="1">
      <c r="A735" s="15"/>
      <c r="B735" s="255"/>
      <c r="C735" s="256"/>
      <c r="D735" s="227" t="s">
        <v>153</v>
      </c>
      <c r="E735" s="257" t="s">
        <v>19</v>
      </c>
      <c r="F735" s="258" t="s">
        <v>155</v>
      </c>
      <c r="G735" s="256"/>
      <c r="H735" s="259">
        <v>37.640000000000001</v>
      </c>
      <c r="I735" s="260"/>
      <c r="J735" s="256"/>
      <c r="K735" s="256"/>
      <c r="L735" s="261"/>
      <c r="M735" s="262"/>
      <c r="N735" s="263"/>
      <c r="O735" s="263"/>
      <c r="P735" s="263"/>
      <c r="Q735" s="263"/>
      <c r="R735" s="263"/>
      <c r="S735" s="263"/>
      <c r="T735" s="264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5" t="s">
        <v>153</v>
      </c>
      <c r="AU735" s="265" t="s">
        <v>81</v>
      </c>
      <c r="AV735" s="15" t="s">
        <v>156</v>
      </c>
      <c r="AW735" s="15" t="s">
        <v>33</v>
      </c>
      <c r="AX735" s="15" t="s">
        <v>79</v>
      </c>
      <c r="AY735" s="265" t="s">
        <v>140</v>
      </c>
    </row>
    <row r="736" s="2" customFormat="1" ht="24.15" customHeight="1">
      <c r="A736" s="39"/>
      <c r="B736" s="40"/>
      <c r="C736" s="214" t="s">
        <v>984</v>
      </c>
      <c r="D736" s="214" t="s">
        <v>143</v>
      </c>
      <c r="E736" s="215" t="s">
        <v>985</v>
      </c>
      <c r="F736" s="216" t="s">
        <v>986</v>
      </c>
      <c r="G736" s="217" t="s">
        <v>236</v>
      </c>
      <c r="H736" s="218">
        <v>37.640000000000001</v>
      </c>
      <c r="I736" s="219"/>
      <c r="J736" s="220">
        <f>ROUND(I736*H736,2)</f>
        <v>0</v>
      </c>
      <c r="K736" s="216" t="s">
        <v>147</v>
      </c>
      <c r="L736" s="45"/>
      <c r="M736" s="221" t="s">
        <v>19</v>
      </c>
      <c r="N736" s="222" t="s">
        <v>43</v>
      </c>
      <c r="O736" s="85"/>
      <c r="P736" s="223">
        <f>O736*H736</f>
        <v>0</v>
      </c>
      <c r="Q736" s="223">
        <v>0</v>
      </c>
      <c r="R736" s="223">
        <f>Q736*H736</f>
        <v>0</v>
      </c>
      <c r="S736" s="223">
        <v>0</v>
      </c>
      <c r="T736" s="224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25" t="s">
        <v>347</v>
      </c>
      <c r="AT736" s="225" t="s">
        <v>143</v>
      </c>
      <c r="AU736" s="225" t="s">
        <v>81</v>
      </c>
      <c r="AY736" s="18" t="s">
        <v>140</v>
      </c>
      <c r="BE736" s="226">
        <f>IF(N736="základní",J736,0)</f>
        <v>0</v>
      </c>
      <c r="BF736" s="226">
        <f>IF(N736="snížená",J736,0)</f>
        <v>0</v>
      </c>
      <c r="BG736" s="226">
        <f>IF(N736="zákl. přenesená",J736,0)</f>
        <v>0</v>
      </c>
      <c r="BH736" s="226">
        <f>IF(N736="sníž. přenesená",J736,0)</f>
        <v>0</v>
      </c>
      <c r="BI736" s="226">
        <f>IF(N736="nulová",J736,0)</f>
        <v>0</v>
      </c>
      <c r="BJ736" s="18" t="s">
        <v>79</v>
      </c>
      <c r="BK736" s="226">
        <f>ROUND(I736*H736,2)</f>
        <v>0</v>
      </c>
      <c r="BL736" s="18" t="s">
        <v>347</v>
      </c>
      <c r="BM736" s="225" t="s">
        <v>987</v>
      </c>
    </row>
    <row r="737" s="2" customFormat="1">
      <c r="A737" s="39"/>
      <c r="B737" s="40"/>
      <c r="C737" s="41"/>
      <c r="D737" s="227" t="s">
        <v>150</v>
      </c>
      <c r="E737" s="41"/>
      <c r="F737" s="228" t="s">
        <v>988</v>
      </c>
      <c r="G737" s="41"/>
      <c r="H737" s="41"/>
      <c r="I737" s="229"/>
      <c r="J737" s="41"/>
      <c r="K737" s="41"/>
      <c r="L737" s="45"/>
      <c r="M737" s="230"/>
      <c r="N737" s="231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150</v>
      </c>
      <c r="AU737" s="18" t="s">
        <v>81</v>
      </c>
    </row>
    <row r="738" s="2" customFormat="1">
      <c r="A738" s="39"/>
      <c r="B738" s="40"/>
      <c r="C738" s="41"/>
      <c r="D738" s="232" t="s">
        <v>151</v>
      </c>
      <c r="E738" s="41"/>
      <c r="F738" s="233" t="s">
        <v>989</v>
      </c>
      <c r="G738" s="41"/>
      <c r="H738" s="41"/>
      <c r="I738" s="229"/>
      <c r="J738" s="41"/>
      <c r="K738" s="41"/>
      <c r="L738" s="45"/>
      <c r="M738" s="230"/>
      <c r="N738" s="231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151</v>
      </c>
      <c r="AU738" s="18" t="s">
        <v>81</v>
      </c>
    </row>
    <row r="739" s="2" customFormat="1" ht="16.5" customHeight="1">
      <c r="A739" s="39"/>
      <c r="B739" s="40"/>
      <c r="C739" s="214" t="s">
        <v>990</v>
      </c>
      <c r="D739" s="214" t="s">
        <v>143</v>
      </c>
      <c r="E739" s="215" t="s">
        <v>991</v>
      </c>
      <c r="F739" s="216" t="s">
        <v>992</v>
      </c>
      <c r="G739" s="217" t="s">
        <v>236</v>
      </c>
      <c r="H739" s="218">
        <v>5.96</v>
      </c>
      <c r="I739" s="219"/>
      <c r="J739" s="220">
        <f>ROUND(I739*H739,2)</f>
        <v>0</v>
      </c>
      <c r="K739" s="216" t="s">
        <v>147</v>
      </c>
      <c r="L739" s="45"/>
      <c r="M739" s="221" t="s">
        <v>19</v>
      </c>
      <c r="N739" s="222" t="s">
        <v>43</v>
      </c>
      <c r="O739" s="85"/>
      <c r="P739" s="223">
        <f>O739*H739</f>
        <v>0</v>
      </c>
      <c r="Q739" s="223">
        <v>0</v>
      </c>
      <c r="R739" s="223">
        <f>Q739*H739</f>
        <v>0</v>
      </c>
      <c r="S739" s="223">
        <v>0</v>
      </c>
      <c r="T739" s="224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25" t="s">
        <v>347</v>
      </c>
      <c r="AT739" s="225" t="s">
        <v>143</v>
      </c>
      <c r="AU739" s="225" t="s">
        <v>81</v>
      </c>
      <c r="AY739" s="18" t="s">
        <v>140</v>
      </c>
      <c r="BE739" s="226">
        <f>IF(N739="základní",J739,0)</f>
        <v>0</v>
      </c>
      <c r="BF739" s="226">
        <f>IF(N739="snížená",J739,0)</f>
        <v>0</v>
      </c>
      <c r="BG739" s="226">
        <f>IF(N739="zákl. přenesená",J739,0)</f>
        <v>0</v>
      </c>
      <c r="BH739" s="226">
        <f>IF(N739="sníž. přenesená",J739,0)</f>
        <v>0</v>
      </c>
      <c r="BI739" s="226">
        <f>IF(N739="nulová",J739,0)</f>
        <v>0</v>
      </c>
      <c r="BJ739" s="18" t="s">
        <v>79</v>
      </c>
      <c r="BK739" s="226">
        <f>ROUND(I739*H739,2)</f>
        <v>0</v>
      </c>
      <c r="BL739" s="18" t="s">
        <v>347</v>
      </c>
      <c r="BM739" s="225" t="s">
        <v>993</v>
      </c>
    </row>
    <row r="740" s="2" customFormat="1">
      <c r="A740" s="39"/>
      <c r="B740" s="40"/>
      <c r="C740" s="41"/>
      <c r="D740" s="227" t="s">
        <v>150</v>
      </c>
      <c r="E740" s="41"/>
      <c r="F740" s="228" t="s">
        <v>994</v>
      </c>
      <c r="G740" s="41"/>
      <c r="H740" s="41"/>
      <c r="I740" s="229"/>
      <c r="J740" s="41"/>
      <c r="K740" s="41"/>
      <c r="L740" s="45"/>
      <c r="M740" s="230"/>
      <c r="N740" s="231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150</v>
      </c>
      <c r="AU740" s="18" t="s">
        <v>81</v>
      </c>
    </row>
    <row r="741" s="2" customFormat="1">
      <c r="A741" s="39"/>
      <c r="B741" s="40"/>
      <c r="C741" s="41"/>
      <c r="D741" s="232" t="s">
        <v>151</v>
      </c>
      <c r="E741" s="41"/>
      <c r="F741" s="233" t="s">
        <v>995</v>
      </c>
      <c r="G741" s="41"/>
      <c r="H741" s="41"/>
      <c r="I741" s="229"/>
      <c r="J741" s="41"/>
      <c r="K741" s="41"/>
      <c r="L741" s="45"/>
      <c r="M741" s="230"/>
      <c r="N741" s="231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151</v>
      </c>
      <c r="AU741" s="18" t="s">
        <v>81</v>
      </c>
    </row>
    <row r="742" s="14" customFormat="1">
      <c r="A742" s="14"/>
      <c r="B742" s="244"/>
      <c r="C742" s="245"/>
      <c r="D742" s="227" t="s">
        <v>153</v>
      </c>
      <c r="E742" s="246" t="s">
        <v>19</v>
      </c>
      <c r="F742" s="247" t="s">
        <v>996</v>
      </c>
      <c r="G742" s="245"/>
      <c r="H742" s="248">
        <v>5.96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153</v>
      </c>
      <c r="AU742" s="254" t="s">
        <v>81</v>
      </c>
      <c r="AV742" s="14" t="s">
        <v>81</v>
      </c>
      <c r="AW742" s="14" t="s">
        <v>33</v>
      </c>
      <c r="AX742" s="14" t="s">
        <v>72</v>
      </c>
      <c r="AY742" s="254" t="s">
        <v>140</v>
      </c>
    </row>
    <row r="743" s="15" customFormat="1">
      <c r="A743" s="15"/>
      <c r="B743" s="255"/>
      <c r="C743" s="256"/>
      <c r="D743" s="227" t="s">
        <v>153</v>
      </c>
      <c r="E743" s="257" t="s">
        <v>19</v>
      </c>
      <c r="F743" s="258" t="s">
        <v>155</v>
      </c>
      <c r="G743" s="256"/>
      <c r="H743" s="259">
        <v>5.96</v>
      </c>
      <c r="I743" s="260"/>
      <c r="J743" s="256"/>
      <c r="K743" s="256"/>
      <c r="L743" s="261"/>
      <c r="M743" s="262"/>
      <c r="N743" s="263"/>
      <c r="O743" s="263"/>
      <c r="P743" s="263"/>
      <c r="Q743" s="263"/>
      <c r="R743" s="263"/>
      <c r="S743" s="263"/>
      <c r="T743" s="264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65" t="s">
        <v>153</v>
      </c>
      <c r="AU743" s="265" t="s">
        <v>81</v>
      </c>
      <c r="AV743" s="15" t="s">
        <v>156</v>
      </c>
      <c r="AW743" s="15" t="s">
        <v>33</v>
      </c>
      <c r="AX743" s="15" t="s">
        <v>79</v>
      </c>
      <c r="AY743" s="265" t="s">
        <v>140</v>
      </c>
    </row>
    <row r="744" s="2" customFormat="1" ht="16.5" customHeight="1">
      <c r="A744" s="39"/>
      <c r="B744" s="40"/>
      <c r="C744" s="214" t="s">
        <v>997</v>
      </c>
      <c r="D744" s="214" t="s">
        <v>143</v>
      </c>
      <c r="E744" s="215" t="s">
        <v>998</v>
      </c>
      <c r="F744" s="216" t="s">
        <v>999</v>
      </c>
      <c r="G744" s="217" t="s">
        <v>460</v>
      </c>
      <c r="H744" s="218">
        <v>0.77700000000000002</v>
      </c>
      <c r="I744" s="219"/>
      <c r="J744" s="220">
        <f>ROUND(I744*H744,2)</f>
        <v>0</v>
      </c>
      <c r="K744" s="216" t="s">
        <v>147</v>
      </c>
      <c r="L744" s="45"/>
      <c r="M744" s="221" t="s">
        <v>19</v>
      </c>
      <c r="N744" s="222" t="s">
        <v>43</v>
      </c>
      <c r="O744" s="85"/>
      <c r="P744" s="223">
        <f>O744*H744</f>
        <v>0</v>
      </c>
      <c r="Q744" s="223">
        <v>0</v>
      </c>
      <c r="R744" s="223">
        <f>Q744*H744</f>
        <v>0</v>
      </c>
      <c r="S744" s="223">
        <v>0</v>
      </c>
      <c r="T744" s="224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25" t="s">
        <v>347</v>
      </c>
      <c r="AT744" s="225" t="s">
        <v>143</v>
      </c>
      <c r="AU744" s="225" t="s">
        <v>81</v>
      </c>
      <c r="AY744" s="18" t="s">
        <v>140</v>
      </c>
      <c r="BE744" s="226">
        <f>IF(N744="základní",J744,0)</f>
        <v>0</v>
      </c>
      <c r="BF744" s="226">
        <f>IF(N744="snížená",J744,0)</f>
        <v>0</v>
      </c>
      <c r="BG744" s="226">
        <f>IF(N744="zákl. přenesená",J744,0)</f>
        <v>0</v>
      </c>
      <c r="BH744" s="226">
        <f>IF(N744="sníž. přenesená",J744,0)</f>
        <v>0</v>
      </c>
      <c r="BI744" s="226">
        <f>IF(N744="nulová",J744,0)</f>
        <v>0</v>
      </c>
      <c r="BJ744" s="18" t="s">
        <v>79</v>
      </c>
      <c r="BK744" s="226">
        <f>ROUND(I744*H744,2)</f>
        <v>0</v>
      </c>
      <c r="BL744" s="18" t="s">
        <v>347</v>
      </c>
      <c r="BM744" s="225" t="s">
        <v>1000</v>
      </c>
    </row>
    <row r="745" s="2" customFormat="1">
      <c r="A745" s="39"/>
      <c r="B745" s="40"/>
      <c r="C745" s="41"/>
      <c r="D745" s="227" t="s">
        <v>150</v>
      </c>
      <c r="E745" s="41"/>
      <c r="F745" s="228" t="s">
        <v>1001</v>
      </c>
      <c r="G745" s="41"/>
      <c r="H745" s="41"/>
      <c r="I745" s="229"/>
      <c r="J745" s="41"/>
      <c r="K745" s="41"/>
      <c r="L745" s="45"/>
      <c r="M745" s="230"/>
      <c r="N745" s="231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150</v>
      </c>
      <c r="AU745" s="18" t="s">
        <v>81</v>
      </c>
    </row>
    <row r="746" s="2" customFormat="1">
      <c r="A746" s="39"/>
      <c r="B746" s="40"/>
      <c r="C746" s="41"/>
      <c r="D746" s="232" t="s">
        <v>151</v>
      </c>
      <c r="E746" s="41"/>
      <c r="F746" s="233" t="s">
        <v>1002</v>
      </c>
      <c r="G746" s="41"/>
      <c r="H746" s="41"/>
      <c r="I746" s="229"/>
      <c r="J746" s="41"/>
      <c r="K746" s="41"/>
      <c r="L746" s="45"/>
      <c r="M746" s="230"/>
      <c r="N746" s="231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151</v>
      </c>
      <c r="AU746" s="18" t="s">
        <v>81</v>
      </c>
    </row>
    <row r="747" s="2" customFormat="1" ht="16.5" customHeight="1">
      <c r="A747" s="39"/>
      <c r="B747" s="40"/>
      <c r="C747" s="214" t="s">
        <v>1003</v>
      </c>
      <c r="D747" s="214" t="s">
        <v>143</v>
      </c>
      <c r="E747" s="215" t="s">
        <v>1004</v>
      </c>
      <c r="F747" s="216" t="s">
        <v>1005</v>
      </c>
      <c r="G747" s="217" t="s">
        <v>460</v>
      </c>
      <c r="H747" s="218">
        <v>0.77700000000000002</v>
      </c>
      <c r="I747" s="219"/>
      <c r="J747" s="220">
        <f>ROUND(I747*H747,2)</f>
        <v>0</v>
      </c>
      <c r="K747" s="216" t="s">
        <v>147</v>
      </c>
      <c r="L747" s="45"/>
      <c r="M747" s="221" t="s">
        <v>19</v>
      </c>
      <c r="N747" s="222" t="s">
        <v>43</v>
      </c>
      <c r="O747" s="85"/>
      <c r="P747" s="223">
        <f>O747*H747</f>
        <v>0</v>
      </c>
      <c r="Q747" s="223">
        <v>0</v>
      </c>
      <c r="R747" s="223">
        <f>Q747*H747</f>
        <v>0</v>
      </c>
      <c r="S747" s="223">
        <v>0</v>
      </c>
      <c r="T747" s="224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25" t="s">
        <v>347</v>
      </c>
      <c r="AT747" s="225" t="s">
        <v>143</v>
      </c>
      <c r="AU747" s="225" t="s">
        <v>81</v>
      </c>
      <c r="AY747" s="18" t="s">
        <v>140</v>
      </c>
      <c r="BE747" s="226">
        <f>IF(N747="základní",J747,0)</f>
        <v>0</v>
      </c>
      <c r="BF747" s="226">
        <f>IF(N747="snížená",J747,0)</f>
        <v>0</v>
      </c>
      <c r="BG747" s="226">
        <f>IF(N747="zákl. přenesená",J747,0)</f>
        <v>0</v>
      </c>
      <c r="BH747" s="226">
        <f>IF(N747="sníž. přenesená",J747,0)</f>
        <v>0</v>
      </c>
      <c r="BI747" s="226">
        <f>IF(N747="nulová",J747,0)</f>
        <v>0</v>
      </c>
      <c r="BJ747" s="18" t="s">
        <v>79</v>
      </c>
      <c r="BK747" s="226">
        <f>ROUND(I747*H747,2)</f>
        <v>0</v>
      </c>
      <c r="BL747" s="18" t="s">
        <v>347</v>
      </c>
      <c r="BM747" s="225" t="s">
        <v>1006</v>
      </c>
    </row>
    <row r="748" s="2" customFormat="1">
      <c r="A748" s="39"/>
      <c r="B748" s="40"/>
      <c r="C748" s="41"/>
      <c r="D748" s="227" t="s">
        <v>150</v>
      </c>
      <c r="E748" s="41"/>
      <c r="F748" s="228" t="s">
        <v>1007</v>
      </c>
      <c r="G748" s="41"/>
      <c r="H748" s="41"/>
      <c r="I748" s="229"/>
      <c r="J748" s="41"/>
      <c r="K748" s="41"/>
      <c r="L748" s="45"/>
      <c r="M748" s="230"/>
      <c r="N748" s="231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150</v>
      </c>
      <c r="AU748" s="18" t="s">
        <v>81</v>
      </c>
    </row>
    <row r="749" s="2" customFormat="1">
      <c r="A749" s="39"/>
      <c r="B749" s="40"/>
      <c r="C749" s="41"/>
      <c r="D749" s="232" t="s">
        <v>151</v>
      </c>
      <c r="E749" s="41"/>
      <c r="F749" s="233" t="s">
        <v>1008</v>
      </c>
      <c r="G749" s="41"/>
      <c r="H749" s="41"/>
      <c r="I749" s="229"/>
      <c r="J749" s="41"/>
      <c r="K749" s="41"/>
      <c r="L749" s="45"/>
      <c r="M749" s="230"/>
      <c r="N749" s="231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151</v>
      </c>
      <c r="AU749" s="18" t="s">
        <v>81</v>
      </c>
    </row>
    <row r="750" s="12" customFormat="1" ht="22.8" customHeight="1">
      <c r="A750" s="12"/>
      <c r="B750" s="198"/>
      <c r="C750" s="199"/>
      <c r="D750" s="200" t="s">
        <v>71</v>
      </c>
      <c r="E750" s="212" t="s">
        <v>1009</v>
      </c>
      <c r="F750" s="212" t="s">
        <v>1010</v>
      </c>
      <c r="G750" s="199"/>
      <c r="H750" s="199"/>
      <c r="I750" s="202"/>
      <c r="J750" s="213">
        <f>BK750</f>
        <v>0</v>
      </c>
      <c r="K750" s="199"/>
      <c r="L750" s="204"/>
      <c r="M750" s="205"/>
      <c r="N750" s="206"/>
      <c r="O750" s="206"/>
      <c r="P750" s="207">
        <f>SUM(P751:P788)</f>
        <v>0</v>
      </c>
      <c r="Q750" s="206"/>
      <c r="R750" s="207">
        <f>SUM(R751:R788)</f>
        <v>0.078910000000000008</v>
      </c>
      <c r="S750" s="206"/>
      <c r="T750" s="208">
        <f>SUM(T751:T788)</f>
        <v>0.02367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09" t="s">
        <v>81</v>
      </c>
      <c r="AT750" s="210" t="s">
        <v>71</v>
      </c>
      <c r="AU750" s="210" t="s">
        <v>79</v>
      </c>
      <c r="AY750" s="209" t="s">
        <v>140</v>
      </c>
      <c r="BK750" s="211">
        <f>SUM(BK751:BK788)</f>
        <v>0</v>
      </c>
    </row>
    <row r="751" s="2" customFormat="1" ht="16.5" customHeight="1">
      <c r="A751" s="39"/>
      <c r="B751" s="40"/>
      <c r="C751" s="214" t="s">
        <v>1011</v>
      </c>
      <c r="D751" s="214" t="s">
        <v>143</v>
      </c>
      <c r="E751" s="215" t="s">
        <v>1012</v>
      </c>
      <c r="F751" s="216" t="s">
        <v>1013</v>
      </c>
      <c r="G751" s="217" t="s">
        <v>236</v>
      </c>
      <c r="H751" s="218">
        <v>13</v>
      </c>
      <c r="I751" s="219"/>
      <c r="J751" s="220">
        <f>ROUND(I751*H751,2)</f>
        <v>0</v>
      </c>
      <c r="K751" s="216" t="s">
        <v>147</v>
      </c>
      <c r="L751" s="45"/>
      <c r="M751" s="221" t="s">
        <v>19</v>
      </c>
      <c r="N751" s="222" t="s">
        <v>43</v>
      </c>
      <c r="O751" s="85"/>
      <c r="P751" s="223">
        <f>O751*H751</f>
        <v>0</v>
      </c>
      <c r="Q751" s="223">
        <v>0.00020000000000000001</v>
      </c>
      <c r="R751" s="223">
        <f>Q751*H751</f>
        <v>0.0026000000000000003</v>
      </c>
      <c r="S751" s="223">
        <v>0</v>
      </c>
      <c r="T751" s="224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25" t="s">
        <v>347</v>
      </c>
      <c r="AT751" s="225" t="s">
        <v>143</v>
      </c>
      <c r="AU751" s="225" t="s">
        <v>81</v>
      </c>
      <c r="AY751" s="18" t="s">
        <v>140</v>
      </c>
      <c r="BE751" s="226">
        <f>IF(N751="základní",J751,0)</f>
        <v>0</v>
      </c>
      <c r="BF751" s="226">
        <f>IF(N751="snížená",J751,0)</f>
        <v>0</v>
      </c>
      <c r="BG751" s="226">
        <f>IF(N751="zákl. přenesená",J751,0)</f>
        <v>0</v>
      </c>
      <c r="BH751" s="226">
        <f>IF(N751="sníž. přenesená",J751,0)</f>
        <v>0</v>
      </c>
      <c r="BI751" s="226">
        <f>IF(N751="nulová",J751,0)</f>
        <v>0</v>
      </c>
      <c r="BJ751" s="18" t="s">
        <v>79</v>
      </c>
      <c r="BK751" s="226">
        <f>ROUND(I751*H751,2)</f>
        <v>0</v>
      </c>
      <c r="BL751" s="18" t="s">
        <v>347</v>
      </c>
      <c r="BM751" s="225" t="s">
        <v>1014</v>
      </c>
    </row>
    <row r="752" s="2" customFormat="1">
      <c r="A752" s="39"/>
      <c r="B752" s="40"/>
      <c r="C752" s="41"/>
      <c r="D752" s="227" t="s">
        <v>150</v>
      </c>
      <c r="E752" s="41"/>
      <c r="F752" s="228" t="s">
        <v>1015</v>
      </c>
      <c r="G752" s="41"/>
      <c r="H752" s="41"/>
      <c r="I752" s="229"/>
      <c r="J752" s="41"/>
      <c r="K752" s="41"/>
      <c r="L752" s="45"/>
      <c r="M752" s="230"/>
      <c r="N752" s="231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150</v>
      </c>
      <c r="AU752" s="18" t="s">
        <v>81</v>
      </c>
    </row>
    <row r="753" s="2" customFormat="1">
      <c r="A753" s="39"/>
      <c r="B753" s="40"/>
      <c r="C753" s="41"/>
      <c r="D753" s="232" t="s">
        <v>151</v>
      </c>
      <c r="E753" s="41"/>
      <c r="F753" s="233" t="s">
        <v>1016</v>
      </c>
      <c r="G753" s="41"/>
      <c r="H753" s="41"/>
      <c r="I753" s="229"/>
      <c r="J753" s="41"/>
      <c r="K753" s="41"/>
      <c r="L753" s="45"/>
      <c r="M753" s="230"/>
      <c r="N753" s="231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151</v>
      </c>
      <c r="AU753" s="18" t="s">
        <v>81</v>
      </c>
    </row>
    <row r="754" s="13" customFormat="1">
      <c r="A754" s="13"/>
      <c r="B754" s="234"/>
      <c r="C754" s="235"/>
      <c r="D754" s="227" t="s">
        <v>153</v>
      </c>
      <c r="E754" s="236" t="s">
        <v>19</v>
      </c>
      <c r="F754" s="237" t="s">
        <v>319</v>
      </c>
      <c r="G754" s="235"/>
      <c r="H754" s="236" t="s">
        <v>19</v>
      </c>
      <c r="I754" s="238"/>
      <c r="J754" s="235"/>
      <c r="K754" s="235"/>
      <c r="L754" s="239"/>
      <c r="M754" s="240"/>
      <c r="N754" s="241"/>
      <c r="O754" s="241"/>
      <c r="P754" s="241"/>
      <c r="Q754" s="241"/>
      <c r="R754" s="241"/>
      <c r="S754" s="241"/>
      <c r="T754" s="24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3" t="s">
        <v>153</v>
      </c>
      <c r="AU754" s="243" t="s">
        <v>81</v>
      </c>
      <c r="AV754" s="13" t="s">
        <v>79</v>
      </c>
      <c r="AW754" s="13" t="s">
        <v>33</v>
      </c>
      <c r="AX754" s="13" t="s">
        <v>72</v>
      </c>
      <c r="AY754" s="243" t="s">
        <v>140</v>
      </c>
    </row>
    <row r="755" s="13" customFormat="1">
      <c r="A755" s="13"/>
      <c r="B755" s="234"/>
      <c r="C755" s="235"/>
      <c r="D755" s="227" t="s">
        <v>153</v>
      </c>
      <c r="E755" s="236" t="s">
        <v>19</v>
      </c>
      <c r="F755" s="237" t="s">
        <v>330</v>
      </c>
      <c r="G755" s="235"/>
      <c r="H755" s="236" t="s">
        <v>19</v>
      </c>
      <c r="I755" s="238"/>
      <c r="J755" s="235"/>
      <c r="K755" s="235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153</v>
      </c>
      <c r="AU755" s="243" t="s">
        <v>81</v>
      </c>
      <c r="AV755" s="13" t="s">
        <v>79</v>
      </c>
      <c r="AW755" s="13" t="s">
        <v>33</v>
      </c>
      <c r="AX755" s="13" t="s">
        <v>72</v>
      </c>
      <c r="AY755" s="243" t="s">
        <v>140</v>
      </c>
    </row>
    <row r="756" s="14" customFormat="1">
      <c r="A756" s="14"/>
      <c r="B756" s="244"/>
      <c r="C756" s="245"/>
      <c r="D756" s="227" t="s">
        <v>153</v>
      </c>
      <c r="E756" s="246" t="s">
        <v>19</v>
      </c>
      <c r="F756" s="247" t="s">
        <v>338</v>
      </c>
      <c r="G756" s="245"/>
      <c r="H756" s="248">
        <v>13</v>
      </c>
      <c r="I756" s="249"/>
      <c r="J756" s="245"/>
      <c r="K756" s="245"/>
      <c r="L756" s="250"/>
      <c r="M756" s="251"/>
      <c r="N756" s="252"/>
      <c r="O756" s="252"/>
      <c r="P756" s="252"/>
      <c r="Q756" s="252"/>
      <c r="R756" s="252"/>
      <c r="S756" s="252"/>
      <c r="T756" s="25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4" t="s">
        <v>153</v>
      </c>
      <c r="AU756" s="254" t="s">
        <v>81</v>
      </c>
      <c r="AV756" s="14" t="s">
        <v>81</v>
      </c>
      <c r="AW756" s="14" t="s">
        <v>33</v>
      </c>
      <c r="AX756" s="14" t="s">
        <v>72</v>
      </c>
      <c r="AY756" s="254" t="s">
        <v>140</v>
      </c>
    </row>
    <row r="757" s="15" customFormat="1">
      <c r="A757" s="15"/>
      <c r="B757" s="255"/>
      <c r="C757" s="256"/>
      <c r="D757" s="227" t="s">
        <v>153</v>
      </c>
      <c r="E757" s="257" t="s">
        <v>19</v>
      </c>
      <c r="F757" s="258" t="s">
        <v>155</v>
      </c>
      <c r="G757" s="256"/>
      <c r="H757" s="259">
        <v>13</v>
      </c>
      <c r="I757" s="260"/>
      <c r="J757" s="256"/>
      <c r="K757" s="256"/>
      <c r="L757" s="261"/>
      <c r="M757" s="262"/>
      <c r="N757" s="263"/>
      <c r="O757" s="263"/>
      <c r="P757" s="263"/>
      <c r="Q757" s="263"/>
      <c r="R757" s="263"/>
      <c r="S757" s="263"/>
      <c r="T757" s="264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65" t="s">
        <v>153</v>
      </c>
      <c r="AU757" s="265" t="s">
        <v>81</v>
      </c>
      <c r="AV757" s="15" t="s">
        <v>156</v>
      </c>
      <c r="AW757" s="15" t="s">
        <v>33</v>
      </c>
      <c r="AX757" s="15" t="s">
        <v>79</v>
      </c>
      <c r="AY757" s="265" t="s">
        <v>140</v>
      </c>
    </row>
    <row r="758" s="2" customFormat="1" ht="21.75" customHeight="1">
      <c r="A758" s="39"/>
      <c r="B758" s="40"/>
      <c r="C758" s="214" t="s">
        <v>1017</v>
      </c>
      <c r="D758" s="214" t="s">
        <v>143</v>
      </c>
      <c r="E758" s="215" t="s">
        <v>1018</v>
      </c>
      <c r="F758" s="216" t="s">
        <v>1019</v>
      </c>
      <c r="G758" s="217" t="s">
        <v>236</v>
      </c>
      <c r="H758" s="218">
        <v>6.5</v>
      </c>
      <c r="I758" s="219"/>
      <c r="J758" s="220">
        <f>ROUND(I758*H758,2)</f>
        <v>0</v>
      </c>
      <c r="K758" s="216" t="s">
        <v>147</v>
      </c>
      <c r="L758" s="45"/>
      <c r="M758" s="221" t="s">
        <v>19</v>
      </c>
      <c r="N758" s="222" t="s">
        <v>43</v>
      </c>
      <c r="O758" s="85"/>
      <c r="P758" s="223">
        <f>O758*H758</f>
        <v>0</v>
      </c>
      <c r="Q758" s="223">
        <v>0.0074999999999999997</v>
      </c>
      <c r="R758" s="223">
        <f>Q758*H758</f>
        <v>0.048750000000000002</v>
      </c>
      <c r="S758" s="223">
        <v>0</v>
      </c>
      <c r="T758" s="224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25" t="s">
        <v>347</v>
      </c>
      <c r="AT758" s="225" t="s">
        <v>143</v>
      </c>
      <c r="AU758" s="225" t="s">
        <v>81</v>
      </c>
      <c r="AY758" s="18" t="s">
        <v>140</v>
      </c>
      <c r="BE758" s="226">
        <f>IF(N758="základní",J758,0)</f>
        <v>0</v>
      </c>
      <c r="BF758" s="226">
        <f>IF(N758="snížená",J758,0)</f>
        <v>0</v>
      </c>
      <c r="BG758" s="226">
        <f>IF(N758="zákl. přenesená",J758,0)</f>
        <v>0</v>
      </c>
      <c r="BH758" s="226">
        <f>IF(N758="sníž. přenesená",J758,0)</f>
        <v>0</v>
      </c>
      <c r="BI758" s="226">
        <f>IF(N758="nulová",J758,0)</f>
        <v>0</v>
      </c>
      <c r="BJ758" s="18" t="s">
        <v>79</v>
      </c>
      <c r="BK758" s="226">
        <f>ROUND(I758*H758,2)</f>
        <v>0</v>
      </c>
      <c r="BL758" s="18" t="s">
        <v>347</v>
      </c>
      <c r="BM758" s="225" t="s">
        <v>1020</v>
      </c>
    </row>
    <row r="759" s="2" customFormat="1">
      <c r="A759" s="39"/>
      <c r="B759" s="40"/>
      <c r="C759" s="41"/>
      <c r="D759" s="227" t="s">
        <v>150</v>
      </c>
      <c r="E759" s="41"/>
      <c r="F759" s="228" t="s">
        <v>1021</v>
      </c>
      <c r="G759" s="41"/>
      <c r="H759" s="41"/>
      <c r="I759" s="229"/>
      <c r="J759" s="41"/>
      <c r="K759" s="41"/>
      <c r="L759" s="45"/>
      <c r="M759" s="230"/>
      <c r="N759" s="231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150</v>
      </c>
      <c r="AU759" s="18" t="s">
        <v>81</v>
      </c>
    </row>
    <row r="760" s="2" customFormat="1">
      <c r="A760" s="39"/>
      <c r="B760" s="40"/>
      <c r="C760" s="41"/>
      <c r="D760" s="232" t="s">
        <v>151</v>
      </c>
      <c r="E760" s="41"/>
      <c r="F760" s="233" t="s">
        <v>1022</v>
      </c>
      <c r="G760" s="41"/>
      <c r="H760" s="41"/>
      <c r="I760" s="229"/>
      <c r="J760" s="41"/>
      <c r="K760" s="41"/>
      <c r="L760" s="45"/>
      <c r="M760" s="230"/>
      <c r="N760" s="231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151</v>
      </c>
      <c r="AU760" s="18" t="s">
        <v>81</v>
      </c>
    </row>
    <row r="761" s="13" customFormat="1">
      <c r="A761" s="13"/>
      <c r="B761" s="234"/>
      <c r="C761" s="235"/>
      <c r="D761" s="227" t="s">
        <v>153</v>
      </c>
      <c r="E761" s="236" t="s">
        <v>19</v>
      </c>
      <c r="F761" s="237" t="s">
        <v>319</v>
      </c>
      <c r="G761" s="235"/>
      <c r="H761" s="236" t="s">
        <v>19</v>
      </c>
      <c r="I761" s="238"/>
      <c r="J761" s="235"/>
      <c r="K761" s="235"/>
      <c r="L761" s="239"/>
      <c r="M761" s="240"/>
      <c r="N761" s="241"/>
      <c r="O761" s="241"/>
      <c r="P761" s="241"/>
      <c r="Q761" s="241"/>
      <c r="R761" s="241"/>
      <c r="S761" s="241"/>
      <c r="T761" s="24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3" t="s">
        <v>153</v>
      </c>
      <c r="AU761" s="243" t="s">
        <v>81</v>
      </c>
      <c r="AV761" s="13" t="s">
        <v>79</v>
      </c>
      <c r="AW761" s="13" t="s">
        <v>33</v>
      </c>
      <c r="AX761" s="13" t="s">
        <v>72</v>
      </c>
      <c r="AY761" s="243" t="s">
        <v>140</v>
      </c>
    </row>
    <row r="762" s="13" customFormat="1">
      <c r="A762" s="13"/>
      <c r="B762" s="234"/>
      <c r="C762" s="235"/>
      <c r="D762" s="227" t="s">
        <v>153</v>
      </c>
      <c r="E762" s="236" t="s">
        <v>19</v>
      </c>
      <c r="F762" s="237" t="s">
        <v>330</v>
      </c>
      <c r="G762" s="235"/>
      <c r="H762" s="236" t="s">
        <v>19</v>
      </c>
      <c r="I762" s="238"/>
      <c r="J762" s="235"/>
      <c r="K762" s="235"/>
      <c r="L762" s="239"/>
      <c r="M762" s="240"/>
      <c r="N762" s="241"/>
      <c r="O762" s="241"/>
      <c r="P762" s="241"/>
      <c r="Q762" s="241"/>
      <c r="R762" s="241"/>
      <c r="S762" s="241"/>
      <c r="T762" s="24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3" t="s">
        <v>153</v>
      </c>
      <c r="AU762" s="243" t="s">
        <v>81</v>
      </c>
      <c r="AV762" s="13" t="s">
        <v>79</v>
      </c>
      <c r="AW762" s="13" t="s">
        <v>33</v>
      </c>
      <c r="AX762" s="13" t="s">
        <v>72</v>
      </c>
      <c r="AY762" s="243" t="s">
        <v>140</v>
      </c>
    </row>
    <row r="763" s="14" customFormat="1">
      <c r="A763" s="14"/>
      <c r="B763" s="244"/>
      <c r="C763" s="245"/>
      <c r="D763" s="227" t="s">
        <v>153</v>
      </c>
      <c r="E763" s="246" t="s">
        <v>19</v>
      </c>
      <c r="F763" s="247" t="s">
        <v>331</v>
      </c>
      <c r="G763" s="245"/>
      <c r="H763" s="248">
        <v>6.5</v>
      </c>
      <c r="I763" s="249"/>
      <c r="J763" s="245"/>
      <c r="K763" s="245"/>
      <c r="L763" s="250"/>
      <c r="M763" s="251"/>
      <c r="N763" s="252"/>
      <c r="O763" s="252"/>
      <c r="P763" s="252"/>
      <c r="Q763" s="252"/>
      <c r="R763" s="252"/>
      <c r="S763" s="252"/>
      <c r="T763" s="253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4" t="s">
        <v>153</v>
      </c>
      <c r="AU763" s="254" t="s">
        <v>81</v>
      </c>
      <c r="AV763" s="14" t="s">
        <v>81</v>
      </c>
      <c r="AW763" s="14" t="s">
        <v>33</v>
      </c>
      <c r="AX763" s="14" t="s">
        <v>72</v>
      </c>
      <c r="AY763" s="254" t="s">
        <v>140</v>
      </c>
    </row>
    <row r="764" s="15" customFormat="1">
      <c r="A764" s="15"/>
      <c r="B764" s="255"/>
      <c r="C764" s="256"/>
      <c r="D764" s="227" t="s">
        <v>153</v>
      </c>
      <c r="E764" s="257" t="s">
        <v>19</v>
      </c>
      <c r="F764" s="258" t="s">
        <v>155</v>
      </c>
      <c r="G764" s="256"/>
      <c r="H764" s="259">
        <v>6.5</v>
      </c>
      <c r="I764" s="260"/>
      <c r="J764" s="256"/>
      <c r="K764" s="256"/>
      <c r="L764" s="261"/>
      <c r="M764" s="262"/>
      <c r="N764" s="263"/>
      <c r="O764" s="263"/>
      <c r="P764" s="263"/>
      <c r="Q764" s="263"/>
      <c r="R764" s="263"/>
      <c r="S764" s="263"/>
      <c r="T764" s="264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5" t="s">
        <v>153</v>
      </c>
      <c r="AU764" s="265" t="s">
        <v>81</v>
      </c>
      <c r="AV764" s="15" t="s">
        <v>156</v>
      </c>
      <c r="AW764" s="15" t="s">
        <v>33</v>
      </c>
      <c r="AX764" s="15" t="s">
        <v>79</v>
      </c>
      <c r="AY764" s="265" t="s">
        <v>140</v>
      </c>
    </row>
    <row r="765" s="2" customFormat="1" ht="16.5" customHeight="1">
      <c r="A765" s="39"/>
      <c r="B765" s="40"/>
      <c r="C765" s="214" t="s">
        <v>1023</v>
      </c>
      <c r="D765" s="214" t="s">
        <v>143</v>
      </c>
      <c r="E765" s="215" t="s">
        <v>1024</v>
      </c>
      <c r="F765" s="216" t="s">
        <v>1025</v>
      </c>
      <c r="G765" s="217" t="s">
        <v>236</v>
      </c>
      <c r="H765" s="218">
        <v>7.8899999999999997</v>
      </c>
      <c r="I765" s="219"/>
      <c r="J765" s="220">
        <f>ROUND(I765*H765,2)</f>
        <v>0</v>
      </c>
      <c r="K765" s="216" t="s">
        <v>147</v>
      </c>
      <c r="L765" s="45"/>
      <c r="M765" s="221" t="s">
        <v>19</v>
      </c>
      <c r="N765" s="222" t="s">
        <v>43</v>
      </c>
      <c r="O765" s="85"/>
      <c r="P765" s="223">
        <f>O765*H765</f>
        <v>0</v>
      </c>
      <c r="Q765" s="223">
        <v>0</v>
      </c>
      <c r="R765" s="223">
        <f>Q765*H765</f>
        <v>0</v>
      </c>
      <c r="S765" s="223">
        <v>0.0030000000000000001</v>
      </c>
      <c r="T765" s="224">
        <f>S765*H765</f>
        <v>0.02367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25" t="s">
        <v>347</v>
      </c>
      <c r="AT765" s="225" t="s">
        <v>143</v>
      </c>
      <c r="AU765" s="225" t="s">
        <v>81</v>
      </c>
      <c r="AY765" s="18" t="s">
        <v>140</v>
      </c>
      <c r="BE765" s="226">
        <f>IF(N765="základní",J765,0)</f>
        <v>0</v>
      </c>
      <c r="BF765" s="226">
        <f>IF(N765="snížená",J765,0)</f>
        <v>0</v>
      </c>
      <c r="BG765" s="226">
        <f>IF(N765="zákl. přenesená",J765,0)</f>
        <v>0</v>
      </c>
      <c r="BH765" s="226">
        <f>IF(N765="sníž. přenesená",J765,0)</f>
        <v>0</v>
      </c>
      <c r="BI765" s="226">
        <f>IF(N765="nulová",J765,0)</f>
        <v>0</v>
      </c>
      <c r="BJ765" s="18" t="s">
        <v>79</v>
      </c>
      <c r="BK765" s="226">
        <f>ROUND(I765*H765,2)</f>
        <v>0</v>
      </c>
      <c r="BL765" s="18" t="s">
        <v>347</v>
      </c>
      <c r="BM765" s="225" t="s">
        <v>1026</v>
      </c>
    </row>
    <row r="766" s="2" customFormat="1">
      <c r="A766" s="39"/>
      <c r="B766" s="40"/>
      <c r="C766" s="41"/>
      <c r="D766" s="227" t="s">
        <v>150</v>
      </c>
      <c r="E766" s="41"/>
      <c r="F766" s="228" t="s">
        <v>1027</v>
      </c>
      <c r="G766" s="41"/>
      <c r="H766" s="41"/>
      <c r="I766" s="229"/>
      <c r="J766" s="41"/>
      <c r="K766" s="41"/>
      <c r="L766" s="45"/>
      <c r="M766" s="230"/>
      <c r="N766" s="231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150</v>
      </c>
      <c r="AU766" s="18" t="s">
        <v>81</v>
      </c>
    </row>
    <row r="767" s="2" customFormat="1">
      <c r="A767" s="39"/>
      <c r="B767" s="40"/>
      <c r="C767" s="41"/>
      <c r="D767" s="232" t="s">
        <v>151</v>
      </c>
      <c r="E767" s="41"/>
      <c r="F767" s="233" t="s">
        <v>1028</v>
      </c>
      <c r="G767" s="41"/>
      <c r="H767" s="41"/>
      <c r="I767" s="229"/>
      <c r="J767" s="41"/>
      <c r="K767" s="41"/>
      <c r="L767" s="45"/>
      <c r="M767" s="230"/>
      <c r="N767" s="231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151</v>
      </c>
      <c r="AU767" s="18" t="s">
        <v>81</v>
      </c>
    </row>
    <row r="768" s="13" customFormat="1">
      <c r="A768" s="13"/>
      <c r="B768" s="234"/>
      <c r="C768" s="235"/>
      <c r="D768" s="227" t="s">
        <v>153</v>
      </c>
      <c r="E768" s="236" t="s">
        <v>19</v>
      </c>
      <c r="F768" s="237" t="s">
        <v>293</v>
      </c>
      <c r="G768" s="235"/>
      <c r="H768" s="236" t="s">
        <v>19</v>
      </c>
      <c r="I768" s="238"/>
      <c r="J768" s="235"/>
      <c r="K768" s="235"/>
      <c r="L768" s="239"/>
      <c r="M768" s="240"/>
      <c r="N768" s="241"/>
      <c r="O768" s="241"/>
      <c r="P768" s="241"/>
      <c r="Q768" s="241"/>
      <c r="R768" s="241"/>
      <c r="S768" s="241"/>
      <c r="T768" s="24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3" t="s">
        <v>153</v>
      </c>
      <c r="AU768" s="243" t="s">
        <v>81</v>
      </c>
      <c r="AV768" s="13" t="s">
        <v>79</v>
      </c>
      <c r="AW768" s="13" t="s">
        <v>33</v>
      </c>
      <c r="AX768" s="13" t="s">
        <v>72</v>
      </c>
      <c r="AY768" s="243" t="s">
        <v>140</v>
      </c>
    </row>
    <row r="769" s="13" customFormat="1">
      <c r="A769" s="13"/>
      <c r="B769" s="234"/>
      <c r="C769" s="235"/>
      <c r="D769" s="227" t="s">
        <v>153</v>
      </c>
      <c r="E769" s="236" t="s">
        <v>19</v>
      </c>
      <c r="F769" s="237" t="s">
        <v>1029</v>
      </c>
      <c r="G769" s="235"/>
      <c r="H769" s="236" t="s">
        <v>19</v>
      </c>
      <c r="I769" s="238"/>
      <c r="J769" s="235"/>
      <c r="K769" s="235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153</v>
      </c>
      <c r="AU769" s="243" t="s">
        <v>81</v>
      </c>
      <c r="AV769" s="13" t="s">
        <v>79</v>
      </c>
      <c r="AW769" s="13" t="s">
        <v>33</v>
      </c>
      <c r="AX769" s="13" t="s">
        <v>72</v>
      </c>
      <c r="AY769" s="243" t="s">
        <v>140</v>
      </c>
    </row>
    <row r="770" s="14" customFormat="1">
      <c r="A770" s="14"/>
      <c r="B770" s="244"/>
      <c r="C770" s="245"/>
      <c r="D770" s="227" t="s">
        <v>153</v>
      </c>
      <c r="E770" s="246" t="s">
        <v>19</v>
      </c>
      <c r="F770" s="247" t="s">
        <v>1030</v>
      </c>
      <c r="G770" s="245"/>
      <c r="H770" s="248">
        <v>7.8899999999999997</v>
      </c>
      <c r="I770" s="249"/>
      <c r="J770" s="245"/>
      <c r="K770" s="245"/>
      <c r="L770" s="250"/>
      <c r="M770" s="251"/>
      <c r="N770" s="252"/>
      <c r="O770" s="252"/>
      <c r="P770" s="252"/>
      <c r="Q770" s="252"/>
      <c r="R770" s="252"/>
      <c r="S770" s="252"/>
      <c r="T770" s="25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4" t="s">
        <v>153</v>
      </c>
      <c r="AU770" s="254" t="s">
        <v>81</v>
      </c>
      <c r="AV770" s="14" t="s">
        <v>81</v>
      </c>
      <c r="AW770" s="14" t="s">
        <v>33</v>
      </c>
      <c r="AX770" s="14" t="s">
        <v>72</v>
      </c>
      <c r="AY770" s="254" t="s">
        <v>140</v>
      </c>
    </row>
    <row r="771" s="15" customFormat="1">
      <c r="A771" s="15"/>
      <c r="B771" s="255"/>
      <c r="C771" s="256"/>
      <c r="D771" s="227" t="s">
        <v>153</v>
      </c>
      <c r="E771" s="257" t="s">
        <v>19</v>
      </c>
      <c r="F771" s="258" t="s">
        <v>155</v>
      </c>
      <c r="G771" s="256"/>
      <c r="H771" s="259">
        <v>7.8899999999999997</v>
      </c>
      <c r="I771" s="260"/>
      <c r="J771" s="256"/>
      <c r="K771" s="256"/>
      <c r="L771" s="261"/>
      <c r="M771" s="262"/>
      <c r="N771" s="263"/>
      <c r="O771" s="263"/>
      <c r="P771" s="263"/>
      <c r="Q771" s="263"/>
      <c r="R771" s="263"/>
      <c r="S771" s="263"/>
      <c r="T771" s="264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65" t="s">
        <v>153</v>
      </c>
      <c r="AU771" s="265" t="s">
        <v>81</v>
      </c>
      <c r="AV771" s="15" t="s">
        <v>156</v>
      </c>
      <c r="AW771" s="15" t="s">
        <v>33</v>
      </c>
      <c r="AX771" s="15" t="s">
        <v>79</v>
      </c>
      <c r="AY771" s="265" t="s">
        <v>140</v>
      </c>
    </row>
    <row r="772" s="2" customFormat="1" ht="16.5" customHeight="1">
      <c r="A772" s="39"/>
      <c r="B772" s="40"/>
      <c r="C772" s="214" t="s">
        <v>1031</v>
      </c>
      <c r="D772" s="214" t="s">
        <v>143</v>
      </c>
      <c r="E772" s="215" t="s">
        <v>1032</v>
      </c>
      <c r="F772" s="216" t="s">
        <v>1033</v>
      </c>
      <c r="G772" s="217" t="s">
        <v>236</v>
      </c>
      <c r="H772" s="218">
        <v>6.5</v>
      </c>
      <c r="I772" s="219"/>
      <c r="J772" s="220">
        <f>ROUND(I772*H772,2)</f>
        <v>0</v>
      </c>
      <c r="K772" s="216" t="s">
        <v>147</v>
      </c>
      <c r="L772" s="45"/>
      <c r="M772" s="221" t="s">
        <v>19</v>
      </c>
      <c r="N772" s="222" t="s">
        <v>43</v>
      </c>
      <c r="O772" s="85"/>
      <c r="P772" s="223">
        <f>O772*H772</f>
        <v>0</v>
      </c>
      <c r="Q772" s="223">
        <v>0.00050000000000000001</v>
      </c>
      <c r="R772" s="223">
        <f>Q772*H772</f>
        <v>0.0032500000000000003</v>
      </c>
      <c r="S772" s="223">
        <v>0</v>
      </c>
      <c r="T772" s="224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25" t="s">
        <v>347</v>
      </c>
      <c r="AT772" s="225" t="s">
        <v>143</v>
      </c>
      <c r="AU772" s="225" t="s">
        <v>81</v>
      </c>
      <c r="AY772" s="18" t="s">
        <v>140</v>
      </c>
      <c r="BE772" s="226">
        <f>IF(N772="základní",J772,0)</f>
        <v>0</v>
      </c>
      <c r="BF772" s="226">
        <f>IF(N772="snížená",J772,0)</f>
        <v>0</v>
      </c>
      <c r="BG772" s="226">
        <f>IF(N772="zákl. přenesená",J772,0)</f>
        <v>0</v>
      </c>
      <c r="BH772" s="226">
        <f>IF(N772="sníž. přenesená",J772,0)</f>
        <v>0</v>
      </c>
      <c r="BI772" s="226">
        <f>IF(N772="nulová",J772,0)</f>
        <v>0</v>
      </c>
      <c r="BJ772" s="18" t="s">
        <v>79</v>
      </c>
      <c r="BK772" s="226">
        <f>ROUND(I772*H772,2)</f>
        <v>0</v>
      </c>
      <c r="BL772" s="18" t="s">
        <v>347</v>
      </c>
      <c r="BM772" s="225" t="s">
        <v>1034</v>
      </c>
    </row>
    <row r="773" s="2" customFormat="1">
      <c r="A773" s="39"/>
      <c r="B773" s="40"/>
      <c r="C773" s="41"/>
      <c r="D773" s="227" t="s">
        <v>150</v>
      </c>
      <c r="E773" s="41"/>
      <c r="F773" s="228" t="s">
        <v>1035</v>
      </c>
      <c r="G773" s="41"/>
      <c r="H773" s="41"/>
      <c r="I773" s="229"/>
      <c r="J773" s="41"/>
      <c r="K773" s="41"/>
      <c r="L773" s="45"/>
      <c r="M773" s="230"/>
      <c r="N773" s="231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150</v>
      </c>
      <c r="AU773" s="18" t="s">
        <v>81</v>
      </c>
    </row>
    <row r="774" s="2" customFormat="1">
      <c r="A774" s="39"/>
      <c r="B774" s="40"/>
      <c r="C774" s="41"/>
      <c r="D774" s="232" t="s">
        <v>151</v>
      </c>
      <c r="E774" s="41"/>
      <c r="F774" s="233" t="s">
        <v>1036</v>
      </c>
      <c r="G774" s="41"/>
      <c r="H774" s="41"/>
      <c r="I774" s="229"/>
      <c r="J774" s="41"/>
      <c r="K774" s="41"/>
      <c r="L774" s="45"/>
      <c r="M774" s="230"/>
      <c r="N774" s="231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151</v>
      </c>
      <c r="AU774" s="18" t="s">
        <v>81</v>
      </c>
    </row>
    <row r="775" s="13" customFormat="1">
      <c r="A775" s="13"/>
      <c r="B775" s="234"/>
      <c r="C775" s="235"/>
      <c r="D775" s="227" t="s">
        <v>153</v>
      </c>
      <c r="E775" s="236" t="s">
        <v>19</v>
      </c>
      <c r="F775" s="237" t="s">
        <v>319</v>
      </c>
      <c r="G775" s="235"/>
      <c r="H775" s="236" t="s">
        <v>19</v>
      </c>
      <c r="I775" s="238"/>
      <c r="J775" s="235"/>
      <c r="K775" s="235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153</v>
      </c>
      <c r="AU775" s="243" t="s">
        <v>81</v>
      </c>
      <c r="AV775" s="13" t="s">
        <v>79</v>
      </c>
      <c r="AW775" s="13" t="s">
        <v>33</v>
      </c>
      <c r="AX775" s="13" t="s">
        <v>72</v>
      </c>
      <c r="AY775" s="243" t="s">
        <v>140</v>
      </c>
    </row>
    <row r="776" s="13" customFormat="1">
      <c r="A776" s="13"/>
      <c r="B776" s="234"/>
      <c r="C776" s="235"/>
      <c r="D776" s="227" t="s">
        <v>153</v>
      </c>
      <c r="E776" s="236" t="s">
        <v>19</v>
      </c>
      <c r="F776" s="237" t="s">
        <v>330</v>
      </c>
      <c r="G776" s="235"/>
      <c r="H776" s="236" t="s">
        <v>19</v>
      </c>
      <c r="I776" s="238"/>
      <c r="J776" s="235"/>
      <c r="K776" s="235"/>
      <c r="L776" s="239"/>
      <c r="M776" s="240"/>
      <c r="N776" s="241"/>
      <c r="O776" s="241"/>
      <c r="P776" s="241"/>
      <c r="Q776" s="241"/>
      <c r="R776" s="241"/>
      <c r="S776" s="241"/>
      <c r="T776" s="24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3" t="s">
        <v>153</v>
      </c>
      <c r="AU776" s="243" t="s">
        <v>81</v>
      </c>
      <c r="AV776" s="13" t="s">
        <v>79</v>
      </c>
      <c r="AW776" s="13" t="s">
        <v>33</v>
      </c>
      <c r="AX776" s="13" t="s">
        <v>72</v>
      </c>
      <c r="AY776" s="243" t="s">
        <v>140</v>
      </c>
    </row>
    <row r="777" s="14" customFormat="1">
      <c r="A777" s="14"/>
      <c r="B777" s="244"/>
      <c r="C777" s="245"/>
      <c r="D777" s="227" t="s">
        <v>153</v>
      </c>
      <c r="E777" s="246" t="s">
        <v>19</v>
      </c>
      <c r="F777" s="247" t="s">
        <v>331</v>
      </c>
      <c r="G777" s="245"/>
      <c r="H777" s="248">
        <v>6.5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153</v>
      </c>
      <c r="AU777" s="254" t="s">
        <v>81</v>
      </c>
      <c r="AV777" s="14" t="s">
        <v>81</v>
      </c>
      <c r="AW777" s="14" t="s">
        <v>33</v>
      </c>
      <c r="AX777" s="14" t="s">
        <v>72</v>
      </c>
      <c r="AY777" s="254" t="s">
        <v>140</v>
      </c>
    </row>
    <row r="778" s="15" customFormat="1">
      <c r="A778" s="15"/>
      <c r="B778" s="255"/>
      <c r="C778" s="256"/>
      <c r="D778" s="227" t="s">
        <v>153</v>
      </c>
      <c r="E778" s="257" t="s">
        <v>19</v>
      </c>
      <c r="F778" s="258" t="s">
        <v>155</v>
      </c>
      <c r="G778" s="256"/>
      <c r="H778" s="259">
        <v>6.5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5" t="s">
        <v>153</v>
      </c>
      <c r="AU778" s="265" t="s">
        <v>81</v>
      </c>
      <c r="AV778" s="15" t="s">
        <v>156</v>
      </c>
      <c r="AW778" s="15" t="s">
        <v>33</v>
      </c>
      <c r="AX778" s="15" t="s">
        <v>79</v>
      </c>
      <c r="AY778" s="265" t="s">
        <v>140</v>
      </c>
    </row>
    <row r="779" s="2" customFormat="1" ht="16.5" customHeight="1">
      <c r="A779" s="39"/>
      <c r="B779" s="40"/>
      <c r="C779" s="270" t="s">
        <v>1037</v>
      </c>
      <c r="D779" s="270" t="s">
        <v>348</v>
      </c>
      <c r="E779" s="271" t="s">
        <v>1038</v>
      </c>
      <c r="F779" s="272" t="s">
        <v>1039</v>
      </c>
      <c r="G779" s="273" t="s">
        <v>236</v>
      </c>
      <c r="H779" s="274">
        <v>7.1500000000000004</v>
      </c>
      <c r="I779" s="275"/>
      <c r="J779" s="276">
        <f>ROUND(I779*H779,2)</f>
        <v>0</v>
      </c>
      <c r="K779" s="272" t="s">
        <v>19</v>
      </c>
      <c r="L779" s="277"/>
      <c r="M779" s="278" t="s">
        <v>19</v>
      </c>
      <c r="N779" s="279" t="s">
        <v>43</v>
      </c>
      <c r="O779" s="85"/>
      <c r="P779" s="223">
        <f>O779*H779</f>
        <v>0</v>
      </c>
      <c r="Q779" s="223">
        <v>0.0033999999999999998</v>
      </c>
      <c r="R779" s="223">
        <f>Q779*H779</f>
        <v>0.024309999999999998</v>
      </c>
      <c r="S779" s="223">
        <v>0</v>
      </c>
      <c r="T779" s="224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25" t="s">
        <v>470</v>
      </c>
      <c r="AT779" s="225" t="s">
        <v>348</v>
      </c>
      <c r="AU779" s="225" t="s">
        <v>81</v>
      </c>
      <c r="AY779" s="18" t="s">
        <v>140</v>
      </c>
      <c r="BE779" s="226">
        <f>IF(N779="základní",J779,0)</f>
        <v>0</v>
      </c>
      <c r="BF779" s="226">
        <f>IF(N779="snížená",J779,0)</f>
        <v>0</v>
      </c>
      <c r="BG779" s="226">
        <f>IF(N779="zákl. přenesená",J779,0)</f>
        <v>0</v>
      </c>
      <c r="BH779" s="226">
        <f>IF(N779="sníž. přenesená",J779,0)</f>
        <v>0</v>
      </c>
      <c r="BI779" s="226">
        <f>IF(N779="nulová",J779,0)</f>
        <v>0</v>
      </c>
      <c r="BJ779" s="18" t="s">
        <v>79</v>
      </c>
      <c r="BK779" s="226">
        <f>ROUND(I779*H779,2)</f>
        <v>0</v>
      </c>
      <c r="BL779" s="18" t="s">
        <v>347</v>
      </c>
      <c r="BM779" s="225" t="s">
        <v>1040</v>
      </c>
    </row>
    <row r="780" s="2" customFormat="1">
      <c r="A780" s="39"/>
      <c r="B780" s="40"/>
      <c r="C780" s="41"/>
      <c r="D780" s="227" t="s">
        <v>150</v>
      </c>
      <c r="E780" s="41"/>
      <c r="F780" s="228" t="s">
        <v>1039</v>
      </c>
      <c r="G780" s="41"/>
      <c r="H780" s="41"/>
      <c r="I780" s="229"/>
      <c r="J780" s="41"/>
      <c r="K780" s="41"/>
      <c r="L780" s="45"/>
      <c r="M780" s="230"/>
      <c r="N780" s="231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150</v>
      </c>
      <c r="AU780" s="18" t="s">
        <v>81</v>
      </c>
    </row>
    <row r="781" s="14" customFormat="1">
      <c r="A781" s="14"/>
      <c r="B781" s="244"/>
      <c r="C781" s="245"/>
      <c r="D781" s="227" t="s">
        <v>153</v>
      </c>
      <c r="E781" s="246" t="s">
        <v>19</v>
      </c>
      <c r="F781" s="247" t="s">
        <v>1041</v>
      </c>
      <c r="G781" s="245"/>
      <c r="H781" s="248">
        <v>7.1500000000000004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153</v>
      </c>
      <c r="AU781" s="254" t="s">
        <v>81</v>
      </c>
      <c r="AV781" s="14" t="s">
        <v>81</v>
      </c>
      <c r="AW781" s="14" t="s">
        <v>33</v>
      </c>
      <c r="AX781" s="14" t="s">
        <v>72</v>
      </c>
      <c r="AY781" s="254" t="s">
        <v>140</v>
      </c>
    </row>
    <row r="782" s="15" customFormat="1">
      <c r="A782" s="15"/>
      <c r="B782" s="255"/>
      <c r="C782" s="256"/>
      <c r="D782" s="227" t="s">
        <v>153</v>
      </c>
      <c r="E782" s="257" t="s">
        <v>19</v>
      </c>
      <c r="F782" s="258" t="s">
        <v>155</v>
      </c>
      <c r="G782" s="256"/>
      <c r="H782" s="259">
        <v>7.1500000000000004</v>
      </c>
      <c r="I782" s="260"/>
      <c r="J782" s="256"/>
      <c r="K782" s="256"/>
      <c r="L782" s="261"/>
      <c r="M782" s="262"/>
      <c r="N782" s="263"/>
      <c r="O782" s="263"/>
      <c r="P782" s="263"/>
      <c r="Q782" s="263"/>
      <c r="R782" s="263"/>
      <c r="S782" s="263"/>
      <c r="T782" s="264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65" t="s">
        <v>153</v>
      </c>
      <c r="AU782" s="265" t="s">
        <v>81</v>
      </c>
      <c r="AV782" s="15" t="s">
        <v>156</v>
      </c>
      <c r="AW782" s="15" t="s">
        <v>33</v>
      </c>
      <c r="AX782" s="15" t="s">
        <v>79</v>
      </c>
      <c r="AY782" s="265" t="s">
        <v>140</v>
      </c>
    </row>
    <row r="783" s="2" customFormat="1" ht="16.5" customHeight="1">
      <c r="A783" s="39"/>
      <c r="B783" s="40"/>
      <c r="C783" s="214" t="s">
        <v>1042</v>
      </c>
      <c r="D783" s="214" t="s">
        <v>143</v>
      </c>
      <c r="E783" s="215" t="s">
        <v>1043</v>
      </c>
      <c r="F783" s="216" t="s">
        <v>1044</v>
      </c>
      <c r="G783" s="217" t="s">
        <v>460</v>
      </c>
      <c r="H783" s="218">
        <v>0.079000000000000001</v>
      </c>
      <c r="I783" s="219"/>
      <c r="J783" s="220">
        <f>ROUND(I783*H783,2)</f>
        <v>0</v>
      </c>
      <c r="K783" s="216" t="s">
        <v>147</v>
      </c>
      <c r="L783" s="45"/>
      <c r="M783" s="221" t="s">
        <v>19</v>
      </c>
      <c r="N783" s="222" t="s">
        <v>43</v>
      </c>
      <c r="O783" s="85"/>
      <c r="P783" s="223">
        <f>O783*H783</f>
        <v>0</v>
      </c>
      <c r="Q783" s="223">
        <v>0</v>
      </c>
      <c r="R783" s="223">
        <f>Q783*H783</f>
        <v>0</v>
      </c>
      <c r="S783" s="223">
        <v>0</v>
      </c>
      <c r="T783" s="224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25" t="s">
        <v>347</v>
      </c>
      <c r="AT783" s="225" t="s">
        <v>143</v>
      </c>
      <c r="AU783" s="225" t="s">
        <v>81</v>
      </c>
      <c r="AY783" s="18" t="s">
        <v>140</v>
      </c>
      <c r="BE783" s="226">
        <f>IF(N783="základní",J783,0)</f>
        <v>0</v>
      </c>
      <c r="BF783" s="226">
        <f>IF(N783="snížená",J783,0)</f>
        <v>0</v>
      </c>
      <c r="BG783" s="226">
        <f>IF(N783="zákl. přenesená",J783,0)</f>
        <v>0</v>
      </c>
      <c r="BH783" s="226">
        <f>IF(N783="sníž. přenesená",J783,0)</f>
        <v>0</v>
      </c>
      <c r="BI783" s="226">
        <f>IF(N783="nulová",J783,0)</f>
        <v>0</v>
      </c>
      <c r="BJ783" s="18" t="s">
        <v>79</v>
      </c>
      <c r="BK783" s="226">
        <f>ROUND(I783*H783,2)</f>
        <v>0</v>
      </c>
      <c r="BL783" s="18" t="s">
        <v>347</v>
      </c>
      <c r="BM783" s="225" t="s">
        <v>1045</v>
      </c>
    </row>
    <row r="784" s="2" customFormat="1">
      <c r="A784" s="39"/>
      <c r="B784" s="40"/>
      <c r="C784" s="41"/>
      <c r="D784" s="227" t="s">
        <v>150</v>
      </c>
      <c r="E784" s="41"/>
      <c r="F784" s="228" t="s">
        <v>1046</v>
      </c>
      <c r="G784" s="41"/>
      <c r="H784" s="41"/>
      <c r="I784" s="229"/>
      <c r="J784" s="41"/>
      <c r="K784" s="41"/>
      <c r="L784" s="45"/>
      <c r="M784" s="230"/>
      <c r="N784" s="231"/>
      <c r="O784" s="85"/>
      <c r="P784" s="85"/>
      <c r="Q784" s="85"/>
      <c r="R784" s="85"/>
      <c r="S784" s="85"/>
      <c r="T784" s="86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T784" s="18" t="s">
        <v>150</v>
      </c>
      <c r="AU784" s="18" t="s">
        <v>81</v>
      </c>
    </row>
    <row r="785" s="2" customFormat="1">
      <c r="A785" s="39"/>
      <c r="B785" s="40"/>
      <c r="C785" s="41"/>
      <c r="D785" s="232" t="s">
        <v>151</v>
      </c>
      <c r="E785" s="41"/>
      <c r="F785" s="233" t="s">
        <v>1047</v>
      </c>
      <c r="G785" s="41"/>
      <c r="H785" s="41"/>
      <c r="I785" s="229"/>
      <c r="J785" s="41"/>
      <c r="K785" s="41"/>
      <c r="L785" s="45"/>
      <c r="M785" s="230"/>
      <c r="N785" s="231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151</v>
      </c>
      <c r="AU785" s="18" t="s">
        <v>81</v>
      </c>
    </row>
    <row r="786" s="2" customFormat="1" ht="16.5" customHeight="1">
      <c r="A786" s="39"/>
      <c r="B786" s="40"/>
      <c r="C786" s="214" t="s">
        <v>1048</v>
      </c>
      <c r="D786" s="214" t="s">
        <v>143</v>
      </c>
      <c r="E786" s="215" t="s">
        <v>1049</v>
      </c>
      <c r="F786" s="216" t="s">
        <v>1050</v>
      </c>
      <c r="G786" s="217" t="s">
        <v>460</v>
      </c>
      <c r="H786" s="218">
        <v>0.079000000000000001</v>
      </c>
      <c r="I786" s="219"/>
      <c r="J786" s="220">
        <f>ROUND(I786*H786,2)</f>
        <v>0</v>
      </c>
      <c r="K786" s="216" t="s">
        <v>147</v>
      </c>
      <c r="L786" s="45"/>
      <c r="M786" s="221" t="s">
        <v>19</v>
      </c>
      <c r="N786" s="222" t="s">
        <v>43</v>
      </c>
      <c r="O786" s="85"/>
      <c r="P786" s="223">
        <f>O786*H786</f>
        <v>0</v>
      </c>
      <c r="Q786" s="223">
        <v>0</v>
      </c>
      <c r="R786" s="223">
        <f>Q786*H786</f>
        <v>0</v>
      </c>
      <c r="S786" s="223">
        <v>0</v>
      </c>
      <c r="T786" s="224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25" t="s">
        <v>347</v>
      </c>
      <c r="AT786" s="225" t="s">
        <v>143</v>
      </c>
      <c r="AU786" s="225" t="s">
        <v>81</v>
      </c>
      <c r="AY786" s="18" t="s">
        <v>140</v>
      </c>
      <c r="BE786" s="226">
        <f>IF(N786="základní",J786,0)</f>
        <v>0</v>
      </c>
      <c r="BF786" s="226">
        <f>IF(N786="snížená",J786,0)</f>
        <v>0</v>
      </c>
      <c r="BG786" s="226">
        <f>IF(N786="zákl. přenesená",J786,0)</f>
        <v>0</v>
      </c>
      <c r="BH786" s="226">
        <f>IF(N786="sníž. přenesená",J786,0)</f>
        <v>0</v>
      </c>
      <c r="BI786" s="226">
        <f>IF(N786="nulová",J786,0)</f>
        <v>0</v>
      </c>
      <c r="BJ786" s="18" t="s">
        <v>79</v>
      </c>
      <c r="BK786" s="226">
        <f>ROUND(I786*H786,2)</f>
        <v>0</v>
      </c>
      <c r="BL786" s="18" t="s">
        <v>347</v>
      </c>
      <c r="BM786" s="225" t="s">
        <v>1051</v>
      </c>
    </row>
    <row r="787" s="2" customFormat="1">
      <c r="A787" s="39"/>
      <c r="B787" s="40"/>
      <c r="C787" s="41"/>
      <c r="D787" s="227" t="s">
        <v>150</v>
      </c>
      <c r="E787" s="41"/>
      <c r="F787" s="228" t="s">
        <v>1052</v>
      </c>
      <c r="G787" s="41"/>
      <c r="H787" s="41"/>
      <c r="I787" s="229"/>
      <c r="J787" s="41"/>
      <c r="K787" s="41"/>
      <c r="L787" s="45"/>
      <c r="M787" s="230"/>
      <c r="N787" s="231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150</v>
      </c>
      <c r="AU787" s="18" t="s">
        <v>81</v>
      </c>
    </row>
    <row r="788" s="2" customFormat="1">
      <c r="A788" s="39"/>
      <c r="B788" s="40"/>
      <c r="C788" s="41"/>
      <c r="D788" s="232" t="s">
        <v>151</v>
      </c>
      <c r="E788" s="41"/>
      <c r="F788" s="233" t="s">
        <v>1053</v>
      </c>
      <c r="G788" s="41"/>
      <c r="H788" s="41"/>
      <c r="I788" s="229"/>
      <c r="J788" s="41"/>
      <c r="K788" s="41"/>
      <c r="L788" s="45"/>
      <c r="M788" s="230"/>
      <c r="N788" s="231"/>
      <c r="O788" s="85"/>
      <c r="P788" s="85"/>
      <c r="Q788" s="85"/>
      <c r="R788" s="85"/>
      <c r="S788" s="85"/>
      <c r="T788" s="86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T788" s="18" t="s">
        <v>151</v>
      </c>
      <c r="AU788" s="18" t="s">
        <v>81</v>
      </c>
    </row>
    <row r="789" s="12" customFormat="1" ht="22.8" customHeight="1">
      <c r="A789" s="12"/>
      <c r="B789" s="198"/>
      <c r="C789" s="199"/>
      <c r="D789" s="200" t="s">
        <v>71</v>
      </c>
      <c r="E789" s="212" t="s">
        <v>1054</v>
      </c>
      <c r="F789" s="212" t="s">
        <v>1055</v>
      </c>
      <c r="G789" s="199"/>
      <c r="H789" s="199"/>
      <c r="I789" s="202"/>
      <c r="J789" s="213">
        <f>BK789</f>
        <v>0</v>
      </c>
      <c r="K789" s="199"/>
      <c r="L789" s="204"/>
      <c r="M789" s="205"/>
      <c r="N789" s="206"/>
      <c r="O789" s="206"/>
      <c r="P789" s="207">
        <f>SUM(P790:P848)</f>
        <v>0</v>
      </c>
      <c r="Q789" s="206"/>
      <c r="R789" s="207">
        <f>SUM(R790:R848)</f>
        <v>1.5800592</v>
      </c>
      <c r="S789" s="206"/>
      <c r="T789" s="208">
        <f>SUM(T790:T848)</f>
        <v>0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209" t="s">
        <v>81</v>
      </c>
      <c r="AT789" s="210" t="s">
        <v>71</v>
      </c>
      <c r="AU789" s="210" t="s">
        <v>79</v>
      </c>
      <c r="AY789" s="209" t="s">
        <v>140</v>
      </c>
      <c r="BK789" s="211">
        <f>SUM(BK790:BK848)</f>
        <v>0</v>
      </c>
    </row>
    <row r="790" s="2" customFormat="1" ht="16.5" customHeight="1">
      <c r="A790" s="39"/>
      <c r="B790" s="40"/>
      <c r="C790" s="214" t="s">
        <v>1056</v>
      </c>
      <c r="D790" s="214" t="s">
        <v>143</v>
      </c>
      <c r="E790" s="215" t="s">
        <v>1057</v>
      </c>
      <c r="F790" s="216" t="s">
        <v>1058</v>
      </c>
      <c r="G790" s="217" t="s">
        <v>236</v>
      </c>
      <c r="H790" s="218">
        <v>100.852</v>
      </c>
      <c r="I790" s="219"/>
      <c r="J790" s="220">
        <f>ROUND(I790*H790,2)</f>
        <v>0</v>
      </c>
      <c r="K790" s="216" t="s">
        <v>147</v>
      </c>
      <c r="L790" s="45"/>
      <c r="M790" s="221" t="s">
        <v>19</v>
      </c>
      <c r="N790" s="222" t="s">
        <v>43</v>
      </c>
      <c r="O790" s="85"/>
      <c r="P790" s="223">
        <f>O790*H790</f>
        <v>0</v>
      </c>
      <c r="Q790" s="223">
        <v>0.00029999999999999997</v>
      </c>
      <c r="R790" s="223">
        <f>Q790*H790</f>
        <v>0.030255599999999997</v>
      </c>
      <c r="S790" s="223">
        <v>0</v>
      </c>
      <c r="T790" s="224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25" t="s">
        <v>347</v>
      </c>
      <c r="AT790" s="225" t="s">
        <v>143</v>
      </c>
      <c r="AU790" s="225" t="s">
        <v>81</v>
      </c>
      <c r="AY790" s="18" t="s">
        <v>140</v>
      </c>
      <c r="BE790" s="226">
        <f>IF(N790="základní",J790,0)</f>
        <v>0</v>
      </c>
      <c r="BF790" s="226">
        <f>IF(N790="snížená",J790,0)</f>
        <v>0</v>
      </c>
      <c r="BG790" s="226">
        <f>IF(N790="zákl. přenesená",J790,0)</f>
        <v>0</v>
      </c>
      <c r="BH790" s="226">
        <f>IF(N790="sníž. přenesená",J790,0)</f>
        <v>0</v>
      </c>
      <c r="BI790" s="226">
        <f>IF(N790="nulová",J790,0)</f>
        <v>0</v>
      </c>
      <c r="BJ790" s="18" t="s">
        <v>79</v>
      </c>
      <c r="BK790" s="226">
        <f>ROUND(I790*H790,2)</f>
        <v>0</v>
      </c>
      <c r="BL790" s="18" t="s">
        <v>347</v>
      </c>
      <c r="BM790" s="225" t="s">
        <v>1059</v>
      </c>
    </row>
    <row r="791" s="2" customFormat="1">
      <c r="A791" s="39"/>
      <c r="B791" s="40"/>
      <c r="C791" s="41"/>
      <c r="D791" s="227" t="s">
        <v>150</v>
      </c>
      <c r="E791" s="41"/>
      <c r="F791" s="228" t="s">
        <v>1060</v>
      </c>
      <c r="G791" s="41"/>
      <c r="H791" s="41"/>
      <c r="I791" s="229"/>
      <c r="J791" s="41"/>
      <c r="K791" s="41"/>
      <c r="L791" s="45"/>
      <c r="M791" s="230"/>
      <c r="N791" s="231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150</v>
      </c>
      <c r="AU791" s="18" t="s">
        <v>81</v>
      </c>
    </row>
    <row r="792" s="2" customFormat="1">
      <c r="A792" s="39"/>
      <c r="B792" s="40"/>
      <c r="C792" s="41"/>
      <c r="D792" s="232" t="s">
        <v>151</v>
      </c>
      <c r="E792" s="41"/>
      <c r="F792" s="233" t="s">
        <v>1061</v>
      </c>
      <c r="G792" s="41"/>
      <c r="H792" s="41"/>
      <c r="I792" s="229"/>
      <c r="J792" s="41"/>
      <c r="K792" s="41"/>
      <c r="L792" s="45"/>
      <c r="M792" s="230"/>
      <c r="N792" s="231"/>
      <c r="O792" s="85"/>
      <c r="P792" s="85"/>
      <c r="Q792" s="85"/>
      <c r="R792" s="85"/>
      <c r="S792" s="85"/>
      <c r="T792" s="86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151</v>
      </c>
      <c r="AU792" s="18" t="s">
        <v>81</v>
      </c>
    </row>
    <row r="793" s="13" customFormat="1">
      <c r="A793" s="13"/>
      <c r="B793" s="234"/>
      <c r="C793" s="235"/>
      <c r="D793" s="227" t="s">
        <v>153</v>
      </c>
      <c r="E793" s="236" t="s">
        <v>19</v>
      </c>
      <c r="F793" s="237" t="s">
        <v>1062</v>
      </c>
      <c r="G793" s="235"/>
      <c r="H793" s="236" t="s">
        <v>19</v>
      </c>
      <c r="I793" s="238"/>
      <c r="J793" s="235"/>
      <c r="K793" s="235"/>
      <c r="L793" s="239"/>
      <c r="M793" s="240"/>
      <c r="N793" s="241"/>
      <c r="O793" s="241"/>
      <c r="P793" s="241"/>
      <c r="Q793" s="241"/>
      <c r="R793" s="241"/>
      <c r="S793" s="241"/>
      <c r="T793" s="24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3" t="s">
        <v>153</v>
      </c>
      <c r="AU793" s="243" t="s">
        <v>81</v>
      </c>
      <c r="AV793" s="13" t="s">
        <v>79</v>
      </c>
      <c r="AW793" s="13" t="s">
        <v>33</v>
      </c>
      <c r="AX793" s="13" t="s">
        <v>72</v>
      </c>
      <c r="AY793" s="243" t="s">
        <v>140</v>
      </c>
    </row>
    <row r="794" s="13" customFormat="1">
      <c r="A794" s="13"/>
      <c r="B794" s="234"/>
      <c r="C794" s="235"/>
      <c r="D794" s="227" t="s">
        <v>153</v>
      </c>
      <c r="E794" s="236" t="s">
        <v>19</v>
      </c>
      <c r="F794" s="237" t="s">
        <v>1063</v>
      </c>
      <c r="G794" s="235"/>
      <c r="H794" s="236" t="s">
        <v>19</v>
      </c>
      <c r="I794" s="238"/>
      <c r="J794" s="235"/>
      <c r="K794" s="235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153</v>
      </c>
      <c r="AU794" s="243" t="s">
        <v>81</v>
      </c>
      <c r="AV794" s="13" t="s">
        <v>79</v>
      </c>
      <c r="AW794" s="13" t="s">
        <v>33</v>
      </c>
      <c r="AX794" s="13" t="s">
        <v>72</v>
      </c>
      <c r="AY794" s="243" t="s">
        <v>140</v>
      </c>
    </row>
    <row r="795" s="14" customFormat="1">
      <c r="A795" s="14"/>
      <c r="B795" s="244"/>
      <c r="C795" s="245"/>
      <c r="D795" s="227" t="s">
        <v>153</v>
      </c>
      <c r="E795" s="246" t="s">
        <v>19</v>
      </c>
      <c r="F795" s="247" t="s">
        <v>1064</v>
      </c>
      <c r="G795" s="245"/>
      <c r="H795" s="248">
        <v>100.852</v>
      </c>
      <c r="I795" s="249"/>
      <c r="J795" s="245"/>
      <c r="K795" s="245"/>
      <c r="L795" s="250"/>
      <c r="M795" s="251"/>
      <c r="N795" s="252"/>
      <c r="O795" s="252"/>
      <c r="P795" s="252"/>
      <c r="Q795" s="252"/>
      <c r="R795" s="252"/>
      <c r="S795" s="252"/>
      <c r="T795" s="253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4" t="s">
        <v>153</v>
      </c>
      <c r="AU795" s="254" t="s">
        <v>81</v>
      </c>
      <c r="AV795" s="14" t="s">
        <v>81</v>
      </c>
      <c r="AW795" s="14" t="s">
        <v>33</v>
      </c>
      <c r="AX795" s="14" t="s">
        <v>72</v>
      </c>
      <c r="AY795" s="254" t="s">
        <v>140</v>
      </c>
    </row>
    <row r="796" s="15" customFormat="1">
      <c r="A796" s="15"/>
      <c r="B796" s="255"/>
      <c r="C796" s="256"/>
      <c r="D796" s="227" t="s">
        <v>153</v>
      </c>
      <c r="E796" s="257" t="s">
        <v>19</v>
      </c>
      <c r="F796" s="258" t="s">
        <v>155</v>
      </c>
      <c r="G796" s="256"/>
      <c r="H796" s="259">
        <v>100.852</v>
      </c>
      <c r="I796" s="260"/>
      <c r="J796" s="256"/>
      <c r="K796" s="256"/>
      <c r="L796" s="261"/>
      <c r="M796" s="262"/>
      <c r="N796" s="263"/>
      <c r="O796" s="263"/>
      <c r="P796" s="263"/>
      <c r="Q796" s="263"/>
      <c r="R796" s="263"/>
      <c r="S796" s="263"/>
      <c r="T796" s="264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65" t="s">
        <v>153</v>
      </c>
      <c r="AU796" s="265" t="s">
        <v>81</v>
      </c>
      <c r="AV796" s="15" t="s">
        <v>156</v>
      </c>
      <c r="AW796" s="15" t="s">
        <v>33</v>
      </c>
      <c r="AX796" s="15" t="s">
        <v>79</v>
      </c>
      <c r="AY796" s="265" t="s">
        <v>140</v>
      </c>
    </row>
    <row r="797" s="2" customFormat="1" ht="16.5" customHeight="1">
      <c r="A797" s="39"/>
      <c r="B797" s="40"/>
      <c r="C797" s="214" t="s">
        <v>1065</v>
      </c>
      <c r="D797" s="214" t="s">
        <v>143</v>
      </c>
      <c r="E797" s="215" t="s">
        <v>1066</v>
      </c>
      <c r="F797" s="216" t="s">
        <v>1067</v>
      </c>
      <c r="G797" s="217" t="s">
        <v>236</v>
      </c>
      <c r="H797" s="218">
        <v>30.256</v>
      </c>
      <c r="I797" s="219"/>
      <c r="J797" s="220">
        <f>ROUND(I797*H797,2)</f>
        <v>0</v>
      </c>
      <c r="K797" s="216" t="s">
        <v>147</v>
      </c>
      <c r="L797" s="45"/>
      <c r="M797" s="221" t="s">
        <v>19</v>
      </c>
      <c r="N797" s="222" t="s">
        <v>43</v>
      </c>
      <c r="O797" s="85"/>
      <c r="P797" s="223">
        <f>O797*H797</f>
        <v>0</v>
      </c>
      <c r="Q797" s="223">
        <v>0.0015</v>
      </c>
      <c r="R797" s="223">
        <f>Q797*H797</f>
        <v>0.045384000000000001</v>
      </c>
      <c r="S797" s="223">
        <v>0</v>
      </c>
      <c r="T797" s="224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25" t="s">
        <v>347</v>
      </c>
      <c r="AT797" s="225" t="s">
        <v>143</v>
      </c>
      <c r="AU797" s="225" t="s">
        <v>81</v>
      </c>
      <c r="AY797" s="18" t="s">
        <v>140</v>
      </c>
      <c r="BE797" s="226">
        <f>IF(N797="základní",J797,0)</f>
        <v>0</v>
      </c>
      <c r="BF797" s="226">
        <f>IF(N797="snížená",J797,0)</f>
        <v>0</v>
      </c>
      <c r="BG797" s="226">
        <f>IF(N797="zákl. přenesená",J797,0)</f>
        <v>0</v>
      </c>
      <c r="BH797" s="226">
        <f>IF(N797="sníž. přenesená",J797,0)</f>
        <v>0</v>
      </c>
      <c r="BI797" s="226">
        <f>IF(N797="nulová",J797,0)</f>
        <v>0</v>
      </c>
      <c r="BJ797" s="18" t="s">
        <v>79</v>
      </c>
      <c r="BK797" s="226">
        <f>ROUND(I797*H797,2)</f>
        <v>0</v>
      </c>
      <c r="BL797" s="18" t="s">
        <v>347</v>
      </c>
      <c r="BM797" s="225" t="s">
        <v>1068</v>
      </c>
    </row>
    <row r="798" s="2" customFormat="1">
      <c r="A798" s="39"/>
      <c r="B798" s="40"/>
      <c r="C798" s="41"/>
      <c r="D798" s="227" t="s">
        <v>150</v>
      </c>
      <c r="E798" s="41"/>
      <c r="F798" s="228" t="s">
        <v>1069</v>
      </c>
      <c r="G798" s="41"/>
      <c r="H798" s="41"/>
      <c r="I798" s="229"/>
      <c r="J798" s="41"/>
      <c r="K798" s="41"/>
      <c r="L798" s="45"/>
      <c r="M798" s="230"/>
      <c r="N798" s="231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150</v>
      </c>
      <c r="AU798" s="18" t="s">
        <v>81</v>
      </c>
    </row>
    <row r="799" s="2" customFormat="1">
      <c r="A799" s="39"/>
      <c r="B799" s="40"/>
      <c r="C799" s="41"/>
      <c r="D799" s="232" t="s">
        <v>151</v>
      </c>
      <c r="E799" s="41"/>
      <c r="F799" s="233" t="s">
        <v>1070</v>
      </c>
      <c r="G799" s="41"/>
      <c r="H799" s="41"/>
      <c r="I799" s="229"/>
      <c r="J799" s="41"/>
      <c r="K799" s="41"/>
      <c r="L799" s="45"/>
      <c r="M799" s="230"/>
      <c r="N799" s="231"/>
      <c r="O799" s="85"/>
      <c r="P799" s="85"/>
      <c r="Q799" s="85"/>
      <c r="R799" s="85"/>
      <c r="S799" s="85"/>
      <c r="T799" s="86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151</v>
      </c>
      <c r="AU799" s="18" t="s">
        <v>81</v>
      </c>
    </row>
    <row r="800" s="13" customFormat="1">
      <c r="A800" s="13"/>
      <c r="B800" s="234"/>
      <c r="C800" s="235"/>
      <c r="D800" s="227" t="s">
        <v>153</v>
      </c>
      <c r="E800" s="236" t="s">
        <v>19</v>
      </c>
      <c r="F800" s="237" t="s">
        <v>1062</v>
      </c>
      <c r="G800" s="235"/>
      <c r="H800" s="236" t="s">
        <v>19</v>
      </c>
      <c r="I800" s="238"/>
      <c r="J800" s="235"/>
      <c r="K800" s="235"/>
      <c r="L800" s="239"/>
      <c r="M800" s="240"/>
      <c r="N800" s="241"/>
      <c r="O800" s="241"/>
      <c r="P800" s="241"/>
      <c r="Q800" s="241"/>
      <c r="R800" s="241"/>
      <c r="S800" s="241"/>
      <c r="T800" s="24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3" t="s">
        <v>153</v>
      </c>
      <c r="AU800" s="243" t="s">
        <v>81</v>
      </c>
      <c r="AV800" s="13" t="s">
        <v>79</v>
      </c>
      <c r="AW800" s="13" t="s">
        <v>33</v>
      </c>
      <c r="AX800" s="13" t="s">
        <v>72</v>
      </c>
      <c r="AY800" s="243" t="s">
        <v>140</v>
      </c>
    </row>
    <row r="801" s="13" customFormat="1">
      <c r="A801" s="13"/>
      <c r="B801" s="234"/>
      <c r="C801" s="235"/>
      <c r="D801" s="227" t="s">
        <v>153</v>
      </c>
      <c r="E801" s="236" t="s">
        <v>19</v>
      </c>
      <c r="F801" s="237" t="s">
        <v>1071</v>
      </c>
      <c r="G801" s="235"/>
      <c r="H801" s="236" t="s">
        <v>19</v>
      </c>
      <c r="I801" s="238"/>
      <c r="J801" s="235"/>
      <c r="K801" s="235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153</v>
      </c>
      <c r="AU801" s="243" t="s">
        <v>81</v>
      </c>
      <c r="AV801" s="13" t="s">
        <v>79</v>
      </c>
      <c r="AW801" s="13" t="s">
        <v>33</v>
      </c>
      <c r="AX801" s="13" t="s">
        <v>72</v>
      </c>
      <c r="AY801" s="243" t="s">
        <v>140</v>
      </c>
    </row>
    <row r="802" s="14" customFormat="1">
      <c r="A802" s="14"/>
      <c r="B802" s="244"/>
      <c r="C802" s="245"/>
      <c r="D802" s="227" t="s">
        <v>153</v>
      </c>
      <c r="E802" s="246" t="s">
        <v>19</v>
      </c>
      <c r="F802" s="247" t="s">
        <v>1072</v>
      </c>
      <c r="G802" s="245"/>
      <c r="H802" s="248">
        <v>30.256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153</v>
      </c>
      <c r="AU802" s="254" t="s">
        <v>81</v>
      </c>
      <c r="AV802" s="14" t="s">
        <v>81</v>
      </c>
      <c r="AW802" s="14" t="s">
        <v>33</v>
      </c>
      <c r="AX802" s="14" t="s">
        <v>72</v>
      </c>
      <c r="AY802" s="254" t="s">
        <v>140</v>
      </c>
    </row>
    <row r="803" s="15" customFormat="1">
      <c r="A803" s="15"/>
      <c r="B803" s="255"/>
      <c r="C803" s="256"/>
      <c r="D803" s="227" t="s">
        <v>153</v>
      </c>
      <c r="E803" s="257" t="s">
        <v>19</v>
      </c>
      <c r="F803" s="258" t="s">
        <v>155</v>
      </c>
      <c r="G803" s="256"/>
      <c r="H803" s="259">
        <v>30.256</v>
      </c>
      <c r="I803" s="260"/>
      <c r="J803" s="256"/>
      <c r="K803" s="256"/>
      <c r="L803" s="261"/>
      <c r="M803" s="262"/>
      <c r="N803" s="263"/>
      <c r="O803" s="263"/>
      <c r="P803" s="263"/>
      <c r="Q803" s="263"/>
      <c r="R803" s="263"/>
      <c r="S803" s="263"/>
      <c r="T803" s="264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65" t="s">
        <v>153</v>
      </c>
      <c r="AU803" s="265" t="s">
        <v>81</v>
      </c>
      <c r="AV803" s="15" t="s">
        <v>156</v>
      </c>
      <c r="AW803" s="15" t="s">
        <v>33</v>
      </c>
      <c r="AX803" s="15" t="s">
        <v>79</v>
      </c>
      <c r="AY803" s="265" t="s">
        <v>140</v>
      </c>
    </row>
    <row r="804" s="2" customFormat="1" ht="16.5" customHeight="1">
      <c r="A804" s="39"/>
      <c r="B804" s="40"/>
      <c r="C804" s="214" t="s">
        <v>1073</v>
      </c>
      <c r="D804" s="214" t="s">
        <v>143</v>
      </c>
      <c r="E804" s="215" t="s">
        <v>1074</v>
      </c>
      <c r="F804" s="216" t="s">
        <v>1075</v>
      </c>
      <c r="G804" s="217" t="s">
        <v>236</v>
      </c>
      <c r="H804" s="218">
        <v>18.411999999999999</v>
      </c>
      <c r="I804" s="219"/>
      <c r="J804" s="220">
        <f>ROUND(I804*H804,2)</f>
        <v>0</v>
      </c>
      <c r="K804" s="216" t="s">
        <v>147</v>
      </c>
      <c r="L804" s="45"/>
      <c r="M804" s="221" t="s">
        <v>19</v>
      </c>
      <c r="N804" s="222" t="s">
        <v>43</v>
      </c>
      <c r="O804" s="85"/>
      <c r="P804" s="223">
        <f>O804*H804</f>
        <v>0</v>
      </c>
      <c r="Q804" s="223">
        <v>0.0044999999999999997</v>
      </c>
      <c r="R804" s="223">
        <f>Q804*H804</f>
        <v>0.082853999999999983</v>
      </c>
      <c r="S804" s="223">
        <v>0</v>
      </c>
      <c r="T804" s="224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25" t="s">
        <v>347</v>
      </c>
      <c r="AT804" s="225" t="s">
        <v>143</v>
      </c>
      <c r="AU804" s="225" t="s">
        <v>81</v>
      </c>
      <c r="AY804" s="18" t="s">
        <v>140</v>
      </c>
      <c r="BE804" s="226">
        <f>IF(N804="základní",J804,0)</f>
        <v>0</v>
      </c>
      <c r="BF804" s="226">
        <f>IF(N804="snížená",J804,0)</f>
        <v>0</v>
      </c>
      <c r="BG804" s="226">
        <f>IF(N804="zákl. přenesená",J804,0)</f>
        <v>0</v>
      </c>
      <c r="BH804" s="226">
        <f>IF(N804="sníž. přenesená",J804,0)</f>
        <v>0</v>
      </c>
      <c r="BI804" s="226">
        <f>IF(N804="nulová",J804,0)</f>
        <v>0</v>
      </c>
      <c r="BJ804" s="18" t="s">
        <v>79</v>
      </c>
      <c r="BK804" s="226">
        <f>ROUND(I804*H804,2)</f>
        <v>0</v>
      </c>
      <c r="BL804" s="18" t="s">
        <v>347</v>
      </c>
      <c r="BM804" s="225" t="s">
        <v>1076</v>
      </c>
    </row>
    <row r="805" s="2" customFormat="1">
      <c r="A805" s="39"/>
      <c r="B805" s="40"/>
      <c r="C805" s="41"/>
      <c r="D805" s="227" t="s">
        <v>150</v>
      </c>
      <c r="E805" s="41"/>
      <c r="F805" s="228" t="s">
        <v>1077</v>
      </c>
      <c r="G805" s="41"/>
      <c r="H805" s="41"/>
      <c r="I805" s="229"/>
      <c r="J805" s="41"/>
      <c r="K805" s="41"/>
      <c r="L805" s="45"/>
      <c r="M805" s="230"/>
      <c r="N805" s="231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150</v>
      </c>
      <c r="AU805" s="18" t="s">
        <v>81</v>
      </c>
    </row>
    <row r="806" s="2" customFormat="1">
      <c r="A806" s="39"/>
      <c r="B806" s="40"/>
      <c r="C806" s="41"/>
      <c r="D806" s="232" t="s">
        <v>151</v>
      </c>
      <c r="E806" s="41"/>
      <c r="F806" s="233" t="s">
        <v>1078</v>
      </c>
      <c r="G806" s="41"/>
      <c r="H806" s="41"/>
      <c r="I806" s="229"/>
      <c r="J806" s="41"/>
      <c r="K806" s="41"/>
      <c r="L806" s="45"/>
      <c r="M806" s="230"/>
      <c r="N806" s="231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151</v>
      </c>
      <c r="AU806" s="18" t="s">
        <v>81</v>
      </c>
    </row>
    <row r="807" s="13" customFormat="1">
      <c r="A807" s="13"/>
      <c r="B807" s="234"/>
      <c r="C807" s="235"/>
      <c r="D807" s="227" t="s">
        <v>153</v>
      </c>
      <c r="E807" s="236" t="s">
        <v>19</v>
      </c>
      <c r="F807" s="237" t="s">
        <v>1062</v>
      </c>
      <c r="G807" s="235"/>
      <c r="H807" s="236" t="s">
        <v>19</v>
      </c>
      <c r="I807" s="238"/>
      <c r="J807" s="235"/>
      <c r="K807" s="235"/>
      <c r="L807" s="239"/>
      <c r="M807" s="240"/>
      <c r="N807" s="241"/>
      <c r="O807" s="241"/>
      <c r="P807" s="241"/>
      <c r="Q807" s="241"/>
      <c r="R807" s="241"/>
      <c r="S807" s="241"/>
      <c r="T807" s="24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3" t="s">
        <v>153</v>
      </c>
      <c r="AU807" s="243" t="s">
        <v>81</v>
      </c>
      <c r="AV807" s="13" t="s">
        <v>79</v>
      </c>
      <c r="AW807" s="13" t="s">
        <v>33</v>
      </c>
      <c r="AX807" s="13" t="s">
        <v>72</v>
      </c>
      <c r="AY807" s="243" t="s">
        <v>140</v>
      </c>
    </row>
    <row r="808" s="13" customFormat="1">
      <c r="A808" s="13"/>
      <c r="B808" s="234"/>
      <c r="C808" s="235"/>
      <c r="D808" s="227" t="s">
        <v>153</v>
      </c>
      <c r="E808" s="236" t="s">
        <v>19</v>
      </c>
      <c r="F808" s="237" t="s">
        <v>1079</v>
      </c>
      <c r="G808" s="235"/>
      <c r="H808" s="236" t="s">
        <v>19</v>
      </c>
      <c r="I808" s="238"/>
      <c r="J808" s="235"/>
      <c r="K808" s="235"/>
      <c r="L808" s="239"/>
      <c r="M808" s="240"/>
      <c r="N808" s="241"/>
      <c r="O808" s="241"/>
      <c r="P808" s="241"/>
      <c r="Q808" s="241"/>
      <c r="R808" s="241"/>
      <c r="S808" s="241"/>
      <c r="T808" s="24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3" t="s">
        <v>153</v>
      </c>
      <c r="AU808" s="243" t="s">
        <v>81</v>
      </c>
      <c r="AV808" s="13" t="s">
        <v>79</v>
      </c>
      <c r="AW808" s="13" t="s">
        <v>33</v>
      </c>
      <c r="AX808" s="13" t="s">
        <v>72</v>
      </c>
      <c r="AY808" s="243" t="s">
        <v>140</v>
      </c>
    </row>
    <row r="809" s="14" customFormat="1">
      <c r="A809" s="14"/>
      <c r="B809" s="244"/>
      <c r="C809" s="245"/>
      <c r="D809" s="227" t="s">
        <v>153</v>
      </c>
      <c r="E809" s="246" t="s">
        <v>19</v>
      </c>
      <c r="F809" s="247" t="s">
        <v>1080</v>
      </c>
      <c r="G809" s="245"/>
      <c r="H809" s="248">
        <v>18.411999999999999</v>
      </c>
      <c r="I809" s="249"/>
      <c r="J809" s="245"/>
      <c r="K809" s="245"/>
      <c r="L809" s="250"/>
      <c r="M809" s="251"/>
      <c r="N809" s="252"/>
      <c r="O809" s="252"/>
      <c r="P809" s="252"/>
      <c r="Q809" s="252"/>
      <c r="R809" s="252"/>
      <c r="S809" s="252"/>
      <c r="T809" s="25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4" t="s">
        <v>153</v>
      </c>
      <c r="AU809" s="254" t="s">
        <v>81</v>
      </c>
      <c r="AV809" s="14" t="s">
        <v>81</v>
      </c>
      <c r="AW809" s="14" t="s">
        <v>33</v>
      </c>
      <c r="AX809" s="14" t="s">
        <v>72</v>
      </c>
      <c r="AY809" s="254" t="s">
        <v>140</v>
      </c>
    </row>
    <row r="810" s="15" customFormat="1">
      <c r="A810" s="15"/>
      <c r="B810" s="255"/>
      <c r="C810" s="256"/>
      <c r="D810" s="227" t="s">
        <v>153</v>
      </c>
      <c r="E810" s="257" t="s">
        <v>19</v>
      </c>
      <c r="F810" s="258" t="s">
        <v>155</v>
      </c>
      <c r="G810" s="256"/>
      <c r="H810" s="259">
        <v>18.411999999999999</v>
      </c>
      <c r="I810" s="260"/>
      <c r="J810" s="256"/>
      <c r="K810" s="256"/>
      <c r="L810" s="261"/>
      <c r="M810" s="262"/>
      <c r="N810" s="263"/>
      <c r="O810" s="263"/>
      <c r="P810" s="263"/>
      <c r="Q810" s="263"/>
      <c r="R810" s="263"/>
      <c r="S810" s="263"/>
      <c r="T810" s="264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65" t="s">
        <v>153</v>
      </c>
      <c r="AU810" s="265" t="s">
        <v>81</v>
      </c>
      <c r="AV810" s="15" t="s">
        <v>156</v>
      </c>
      <c r="AW810" s="15" t="s">
        <v>33</v>
      </c>
      <c r="AX810" s="15" t="s">
        <v>79</v>
      </c>
      <c r="AY810" s="265" t="s">
        <v>140</v>
      </c>
    </row>
    <row r="811" s="2" customFormat="1" ht="21.75" customHeight="1">
      <c r="A811" s="39"/>
      <c r="B811" s="40"/>
      <c r="C811" s="214" t="s">
        <v>1081</v>
      </c>
      <c r="D811" s="214" t="s">
        <v>143</v>
      </c>
      <c r="E811" s="215" t="s">
        <v>1082</v>
      </c>
      <c r="F811" s="216" t="s">
        <v>1083</v>
      </c>
      <c r="G811" s="217" t="s">
        <v>236</v>
      </c>
      <c r="H811" s="218">
        <v>100.852</v>
      </c>
      <c r="I811" s="219"/>
      <c r="J811" s="220">
        <f>ROUND(I811*H811,2)</f>
        <v>0</v>
      </c>
      <c r="K811" s="216" t="s">
        <v>147</v>
      </c>
      <c r="L811" s="45"/>
      <c r="M811" s="221" t="s">
        <v>19</v>
      </c>
      <c r="N811" s="222" t="s">
        <v>43</v>
      </c>
      <c r="O811" s="85"/>
      <c r="P811" s="223">
        <f>O811*H811</f>
        <v>0</v>
      </c>
      <c r="Q811" s="223">
        <v>0.0047999999999999996</v>
      </c>
      <c r="R811" s="223">
        <f>Q811*H811</f>
        <v>0.48408959999999995</v>
      </c>
      <c r="S811" s="223">
        <v>0</v>
      </c>
      <c r="T811" s="224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25" t="s">
        <v>347</v>
      </c>
      <c r="AT811" s="225" t="s">
        <v>143</v>
      </c>
      <c r="AU811" s="225" t="s">
        <v>81</v>
      </c>
      <c r="AY811" s="18" t="s">
        <v>140</v>
      </c>
      <c r="BE811" s="226">
        <f>IF(N811="základní",J811,0)</f>
        <v>0</v>
      </c>
      <c r="BF811" s="226">
        <f>IF(N811="snížená",J811,0)</f>
        <v>0</v>
      </c>
      <c r="BG811" s="226">
        <f>IF(N811="zákl. přenesená",J811,0)</f>
        <v>0</v>
      </c>
      <c r="BH811" s="226">
        <f>IF(N811="sníž. přenesená",J811,0)</f>
        <v>0</v>
      </c>
      <c r="BI811" s="226">
        <f>IF(N811="nulová",J811,0)</f>
        <v>0</v>
      </c>
      <c r="BJ811" s="18" t="s">
        <v>79</v>
      </c>
      <c r="BK811" s="226">
        <f>ROUND(I811*H811,2)</f>
        <v>0</v>
      </c>
      <c r="BL811" s="18" t="s">
        <v>347</v>
      </c>
      <c r="BM811" s="225" t="s">
        <v>1084</v>
      </c>
    </row>
    <row r="812" s="2" customFormat="1">
      <c r="A812" s="39"/>
      <c r="B812" s="40"/>
      <c r="C812" s="41"/>
      <c r="D812" s="227" t="s">
        <v>150</v>
      </c>
      <c r="E812" s="41"/>
      <c r="F812" s="228" t="s">
        <v>1085</v>
      </c>
      <c r="G812" s="41"/>
      <c r="H812" s="41"/>
      <c r="I812" s="229"/>
      <c r="J812" s="41"/>
      <c r="K812" s="41"/>
      <c r="L812" s="45"/>
      <c r="M812" s="230"/>
      <c r="N812" s="231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150</v>
      </c>
      <c r="AU812" s="18" t="s">
        <v>81</v>
      </c>
    </row>
    <row r="813" s="2" customFormat="1">
      <c r="A813" s="39"/>
      <c r="B813" s="40"/>
      <c r="C813" s="41"/>
      <c r="D813" s="232" t="s">
        <v>151</v>
      </c>
      <c r="E813" s="41"/>
      <c r="F813" s="233" t="s">
        <v>1086</v>
      </c>
      <c r="G813" s="41"/>
      <c r="H813" s="41"/>
      <c r="I813" s="229"/>
      <c r="J813" s="41"/>
      <c r="K813" s="41"/>
      <c r="L813" s="45"/>
      <c r="M813" s="230"/>
      <c r="N813" s="231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151</v>
      </c>
      <c r="AU813" s="18" t="s">
        <v>81</v>
      </c>
    </row>
    <row r="814" s="13" customFormat="1">
      <c r="A814" s="13"/>
      <c r="B814" s="234"/>
      <c r="C814" s="235"/>
      <c r="D814" s="227" t="s">
        <v>153</v>
      </c>
      <c r="E814" s="236" t="s">
        <v>19</v>
      </c>
      <c r="F814" s="237" t="s">
        <v>1062</v>
      </c>
      <c r="G814" s="235"/>
      <c r="H814" s="236" t="s">
        <v>19</v>
      </c>
      <c r="I814" s="238"/>
      <c r="J814" s="235"/>
      <c r="K814" s="235"/>
      <c r="L814" s="239"/>
      <c r="M814" s="240"/>
      <c r="N814" s="241"/>
      <c r="O814" s="241"/>
      <c r="P814" s="241"/>
      <c r="Q814" s="241"/>
      <c r="R814" s="241"/>
      <c r="S814" s="241"/>
      <c r="T814" s="24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3" t="s">
        <v>153</v>
      </c>
      <c r="AU814" s="243" t="s">
        <v>81</v>
      </c>
      <c r="AV814" s="13" t="s">
        <v>79</v>
      </c>
      <c r="AW814" s="13" t="s">
        <v>33</v>
      </c>
      <c r="AX814" s="13" t="s">
        <v>72</v>
      </c>
      <c r="AY814" s="243" t="s">
        <v>140</v>
      </c>
    </row>
    <row r="815" s="13" customFormat="1">
      <c r="A815" s="13"/>
      <c r="B815" s="234"/>
      <c r="C815" s="235"/>
      <c r="D815" s="227" t="s">
        <v>153</v>
      </c>
      <c r="E815" s="236" t="s">
        <v>19</v>
      </c>
      <c r="F815" s="237" t="s">
        <v>1063</v>
      </c>
      <c r="G815" s="235"/>
      <c r="H815" s="236" t="s">
        <v>19</v>
      </c>
      <c r="I815" s="238"/>
      <c r="J815" s="235"/>
      <c r="K815" s="235"/>
      <c r="L815" s="239"/>
      <c r="M815" s="240"/>
      <c r="N815" s="241"/>
      <c r="O815" s="241"/>
      <c r="P815" s="241"/>
      <c r="Q815" s="241"/>
      <c r="R815" s="241"/>
      <c r="S815" s="241"/>
      <c r="T815" s="24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3" t="s">
        <v>153</v>
      </c>
      <c r="AU815" s="243" t="s">
        <v>81</v>
      </c>
      <c r="AV815" s="13" t="s">
        <v>79</v>
      </c>
      <c r="AW815" s="13" t="s">
        <v>33</v>
      </c>
      <c r="AX815" s="13" t="s">
        <v>72</v>
      </c>
      <c r="AY815" s="243" t="s">
        <v>140</v>
      </c>
    </row>
    <row r="816" s="14" customFormat="1">
      <c r="A816" s="14"/>
      <c r="B816" s="244"/>
      <c r="C816" s="245"/>
      <c r="D816" s="227" t="s">
        <v>153</v>
      </c>
      <c r="E816" s="246" t="s">
        <v>19</v>
      </c>
      <c r="F816" s="247" t="s">
        <v>1064</v>
      </c>
      <c r="G816" s="245"/>
      <c r="H816" s="248">
        <v>100.852</v>
      </c>
      <c r="I816" s="249"/>
      <c r="J816" s="245"/>
      <c r="K816" s="245"/>
      <c r="L816" s="250"/>
      <c r="M816" s="251"/>
      <c r="N816" s="252"/>
      <c r="O816" s="252"/>
      <c r="P816" s="252"/>
      <c r="Q816" s="252"/>
      <c r="R816" s="252"/>
      <c r="S816" s="252"/>
      <c r="T816" s="25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4" t="s">
        <v>153</v>
      </c>
      <c r="AU816" s="254" t="s">
        <v>81</v>
      </c>
      <c r="AV816" s="14" t="s">
        <v>81</v>
      </c>
      <c r="AW816" s="14" t="s">
        <v>33</v>
      </c>
      <c r="AX816" s="14" t="s">
        <v>72</v>
      </c>
      <c r="AY816" s="254" t="s">
        <v>140</v>
      </c>
    </row>
    <row r="817" s="15" customFormat="1">
      <c r="A817" s="15"/>
      <c r="B817" s="255"/>
      <c r="C817" s="256"/>
      <c r="D817" s="227" t="s">
        <v>153</v>
      </c>
      <c r="E817" s="257" t="s">
        <v>19</v>
      </c>
      <c r="F817" s="258" t="s">
        <v>155</v>
      </c>
      <c r="G817" s="256"/>
      <c r="H817" s="259">
        <v>100.852</v>
      </c>
      <c r="I817" s="260"/>
      <c r="J817" s="256"/>
      <c r="K817" s="256"/>
      <c r="L817" s="261"/>
      <c r="M817" s="262"/>
      <c r="N817" s="263"/>
      <c r="O817" s="263"/>
      <c r="P817" s="263"/>
      <c r="Q817" s="263"/>
      <c r="R817" s="263"/>
      <c r="S817" s="263"/>
      <c r="T817" s="264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65" t="s">
        <v>153</v>
      </c>
      <c r="AU817" s="265" t="s">
        <v>81</v>
      </c>
      <c r="AV817" s="15" t="s">
        <v>156</v>
      </c>
      <c r="AW817" s="15" t="s">
        <v>33</v>
      </c>
      <c r="AX817" s="15" t="s">
        <v>79</v>
      </c>
      <c r="AY817" s="265" t="s">
        <v>140</v>
      </c>
    </row>
    <row r="818" s="2" customFormat="1" ht="16.5" customHeight="1">
      <c r="A818" s="39"/>
      <c r="B818" s="40"/>
      <c r="C818" s="270" t="s">
        <v>1087</v>
      </c>
      <c r="D818" s="270" t="s">
        <v>348</v>
      </c>
      <c r="E818" s="271" t="s">
        <v>1088</v>
      </c>
      <c r="F818" s="272" t="s">
        <v>1089</v>
      </c>
      <c r="G818" s="273" t="s">
        <v>236</v>
      </c>
      <c r="H818" s="274">
        <v>110.937</v>
      </c>
      <c r="I818" s="275"/>
      <c r="J818" s="276">
        <f>ROUND(I818*H818,2)</f>
        <v>0</v>
      </c>
      <c r="K818" s="272" t="s">
        <v>19</v>
      </c>
      <c r="L818" s="277"/>
      <c r="M818" s="278" t="s">
        <v>19</v>
      </c>
      <c r="N818" s="279" t="s">
        <v>43</v>
      </c>
      <c r="O818" s="85"/>
      <c r="P818" s="223">
        <f>O818*H818</f>
        <v>0</v>
      </c>
      <c r="Q818" s="223">
        <v>0.0080000000000000002</v>
      </c>
      <c r="R818" s="223">
        <f>Q818*H818</f>
        <v>0.88749599999999995</v>
      </c>
      <c r="S818" s="223">
        <v>0</v>
      </c>
      <c r="T818" s="224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25" t="s">
        <v>470</v>
      </c>
      <c r="AT818" s="225" t="s">
        <v>348</v>
      </c>
      <c r="AU818" s="225" t="s">
        <v>81</v>
      </c>
      <c r="AY818" s="18" t="s">
        <v>140</v>
      </c>
      <c r="BE818" s="226">
        <f>IF(N818="základní",J818,0)</f>
        <v>0</v>
      </c>
      <c r="BF818" s="226">
        <f>IF(N818="snížená",J818,0)</f>
        <v>0</v>
      </c>
      <c r="BG818" s="226">
        <f>IF(N818="zákl. přenesená",J818,0)</f>
        <v>0</v>
      </c>
      <c r="BH818" s="226">
        <f>IF(N818="sníž. přenesená",J818,0)</f>
        <v>0</v>
      </c>
      <c r="BI818" s="226">
        <f>IF(N818="nulová",J818,0)</f>
        <v>0</v>
      </c>
      <c r="BJ818" s="18" t="s">
        <v>79</v>
      </c>
      <c r="BK818" s="226">
        <f>ROUND(I818*H818,2)</f>
        <v>0</v>
      </c>
      <c r="BL818" s="18" t="s">
        <v>347</v>
      </c>
      <c r="BM818" s="225" t="s">
        <v>1090</v>
      </c>
    </row>
    <row r="819" s="2" customFormat="1">
      <c r="A819" s="39"/>
      <c r="B819" s="40"/>
      <c r="C819" s="41"/>
      <c r="D819" s="227" t="s">
        <v>150</v>
      </c>
      <c r="E819" s="41"/>
      <c r="F819" s="228" t="s">
        <v>1089</v>
      </c>
      <c r="G819" s="41"/>
      <c r="H819" s="41"/>
      <c r="I819" s="229"/>
      <c r="J819" s="41"/>
      <c r="K819" s="41"/>
      <c r="L819" s="45"/>
      <c r="M819" s="230"/>
      <c r="N819" s="231"/>
      <c r="O819" s="85"/>
      <c r="P819" s="85"/>
      <c r="Q819" s="85"/>
      <c r="R819" s="85"/>
      <c r="S819" s="85"/>
      <c r="T819" s="86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T819" s="18" t="s">
        <v>150</v>
      </c>
      <c r="AU819" s="18" t="s">
        <v>81</v>
      </c>
    </row>
    <row r="820" s="14" customFormat="1">
      <c r="A820" s="14"/>
      <c r="B820" s="244"/>
      <c r="C820" s="245"/>
      <c r="D820" s="227" t="s">
        <v>153</v>
      </c>
      <c r="E820" s="246" t="s">
        <v>19</v>
      </c>
      <c r="F820" s="247" t="s">
        <v>1091</v>
      </c>
      <c r="G820" s="245"/>
      <c r="H820" s="248">
        <v>110.937</v>
      </c>
      <c r="I820" s="249"/>
      <c r="J820" s="245"/>
      <c r="K820" s="245"/>
      <c r="L820" s="250"/>
      <c r="M820" s="251"/>
      <c r="N820" s="252"/>
      <c r="O820" s="252"/>
      <c r="P820" s="252"/>
      <c r="Q820" s="252"/>
      <c r="R820" s="252"/>
      <c r="S820" s="252"/>
      <c r="T820" s="253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4" t="s">
        <v>153</v>
      </c>
      <c r="AU820" s="254" t="s">
        <v>81</v>
      </c>
      <c r="AV820" s="14" t="s">
        <v>81</v>
      </c>
      <c r="AW820" s="14" t="s">
        <v>33</v>
      </c>
      <c r="AX820" s="14" t="s">
        <v>72</v>
      </c>
      <c r="AY820" s="254" t="s">
        <v>140</v>
      </c>
    </row>
    <row r="821" s="15" customFormat="1">
      <c r="A821" s="15"/>
      <c r="B821" s="255"/>
      <c r="C821" s="256"/>
      <c r="D821" s="227" t="s">
        <v>153</v>
      </c>
      <c r="E821" s="257" t="s">
        <v>19</v>
      </c>
      <c r="F821" s="258" t="s">
        <v>155</v>
      </c>
      <c r="G821" s="256"/>
      <c r="H821" s="259">
        <v>110.937</v>
      </c>
      <c r="I821" s="260"/>
      <c r="J821" s="256"/>
      <c r="K821" s="256"/>
      <c r="L821" s="261"/>
      <c r="M821" s="262"/>
      <c r="N821" s="263"/>
      <c r="O821" s="263"/>
      <c r="P821" s="263"/>
      <c r="Q821" s="263"/>
      <c r="R821" s="263"/>
      <c r="S821" s="263"/>
      <c r="T821" s="264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65" t="s">
        <v>153</v>
      </c>
      <c r="AU821" s="265" t="s">
        <v>81</v>
      </c>
      <c r="AV821" s="15" t="s">
        <v>156</v>
      </c>
      <c r="AW821" s="15" t="s">
        <v>33</v>
      </c>
      <c r="AX821" s="15" t="s">
        <v>79</v>
      </c>
      <c r="AY821" s="265" t="s">
        <v>140</v>
      </c>
    </row>
    <row r="822" s="2" customFormat="1" ht="16.5" customHeight="1">
      <c r="A822" s="39"/>
      <c r="B822" s="40"/>
      <c r="C822" s="214" t="s">
        <v>1092</v>
      </c>
      <c r="D822" s="214" t="s">
        <v>143</v>
      </c>
      <c r="E822" s="215" t="s">
        <v>1093</v>
      </c>
      <c r="F822" s="216" t="s">
        <v>1094</v>
      </c>
      <c r="G822" s="217" t="s">
        <v>236</v>
      </c>
      <c r="H822" s="218">
        <v>100.852</v>
      </c>
      <c r="I822" s="219"/>
      <c r="J822" s="220">
        <f>ROUND(I822*H822,2)</f>
        <v>0</v>
      </c>
      <c r="K822" s="216" t="s">
        <v>147</v>
      </c>
      <c r="L822" s="45"/>
      <c r="M822" s="221" t="s">
        <v>19</v>
      </c>
      <c r="N822" s="222" t="s">
        <v>43</v>
      </c>
      <c r="O822" s="85"/>
      <c r="P822" s="223">
        <f>O822*H822</f>
        <v>0</v>
      </c>
      <c r="Q822" s="223">
        <v>0</v>
      </c>
      <c r="R822" s="223">
        <f>Q822*H822</f>
        <v>0</v>
      </c>
      <c r="S822" s="223">
        <v>0</v>
      </c>
      <c r="T822" s="224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25" t="s">
        <v>347</v>
      </c>
      <c r="AT822" s="225" t="s">
        <v>143</v>
      </c>
      <c r="AU822" s="225" t="s">
        <v>81</v>
      </c>
      <c r="AY822" s="18" t="s">
        <v>140</v>
      </c>
      <c r="BE822" s="226">
        <f>IF(N822="základní",J822,0)</f>
        <v>0</v>
      </c>
      <c r="BF822" s="226">
        <f>IF(N822="snížená",J822,0)</f>
        <v>0</v>
      </c>
      <c r="BG822" s="226">
        <f>IF(N822="zákl. přenesená",J822,0)</f>
        <v>0</v>
      </c>
      <c r="BH822" s="226">
        <f>IF(N822="sníž. přenesená",J822,0)</f>
        <v>0</v>
      </c>
      <c r="BI822" s="226">
        <f>IF(N822="nulová",J822,0)</f>
        <v>0</v>
      </c>
      <c r="BJ822" s="18" t="s">
        <v>79</v>
      </c>
      <c r="BK822" s="226">
        <f>ROUND(I822*H822,2)</f>
        <v>0</v>
      </c>
      <c r="BL822" s="18" t="s">
        <v>347</v>
      </c>
      <c r="BM822" s="225" t="s">
        <v>1095</v>
      </c>
    </row>
    <row r="823" s="2" customFormat="1">
      <c r="A823" s="39"/>
      <c r="B823" s="40"/>
      <c r="C823" s="41"/>
      <c r="D823" s="227" t="s">
        <v>150</v>
      </c>
      <c r="E823" s="41"/>
      <c r="F823" s="228" t="s">
        <v>1096</v>
      </c>
      <c r="G823" s="41"/>
      <c r="H823" s="41"/>
      <c r="I823" s="229"/>
      <c r="J823" s="41"/>
      <c r="K823" s="41"/>
      <c r="L823" s="45"/>
      <c r="M823" s="230"/>
      <c r="N823" s="231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150</v>
      </c>
      <c r="AU823" s="18" t="s">
        <v>81</v>
      </c>
    </row>
    <row r="824" s="2" customFormat="1">
      <c r="A824" s="39"/>
      <c r="B824" s="40"/>
      <c r="C824" s="41"/>
      <c r="D824" s="232" t="s">
        <v>151</v>
      </c>
      <c r="E824" s="41"/>
      <c r="F824" s="233" t="s">
        <v>1097</v>
      </c>
      <c r="G824" s="41"/>
      <c r="H824" s="41"/>
      <c r="I824" s="229"/>
      <c r="J824" s="41"/>
      <c r="K824" s="41"/>
      <c r="L824" s="45"/>
      <c r="M824" s="230"/>
      <c r="N824" s="231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151</v>
      </c>
      <c r="AU824" s="18" t="s">
        <v>81</v>
      </c>
    </row>
    <row r="825" s="2" customFormat="1" ht="16.5" customHeight="1">
      <c r="A825" s="39"/>
      <c r="B825" s="40"/>
      <c r="C825" s="214" t="s">
        <v>1098</v>
      </c>
      <c r="D825" s="214" t="s">
        <v>143</v>
      </c>
      <c r="E825" s="215" t="s">
        <v>1099</v>
      </c>
      <c r="F825" s="216" t="s">
        <v>1100</v>
      </c>
      <c r="G825" s="217" t="s">
        <v>236</v>
      </c>
      <c r="H825" s="218">
        <v>100.852</v>
      </c>
      <c r="I825" s="219"/>
      <c r="J825" s="220">
        <f>ROUND(I825*H825,2)</f>
        <v>0</v>
      </c>
      <c r="K825" s="216" t="s">
        <v>147</v>
      </c>
      <c r="L825" s="45"/>
      <c r="M825" s="221" t="s">
        <v>19</v>
      </c>
      <c r="N825" s="222" t="s">
        <v>43</v>
      </c>
      <c r="O825" s="85"/>
      <c r="P825" s="223">
        <f>O825*H825</f>
        <v>0</v>
      </c>
      <c r="Q825" s="223">
        <v>0</v>
      </c>
      <c r="R825" s="223">
        <f>Q825*H825</f>
        <v>0</v>
      </c>
      <c r="S825" s="223">
        <v>0</v>
      </c>
      <c r="T825" s="224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25" t="s">
        <v>347</v>
      </c>
      <c r="AT825" s="225" t="s">
        <v>143</v>
      </c>
      <c r="AU825" s="225" t="s">
        <v>81</v>
      </c>
      <c r="AY825" s="18" t="s">
        <v>140</v>
      </c>
      <c r="BE825" s="226">
        <f>IF(N825="základní",J825,0)</f>
        <v>0</v>
      </c>
      <c r="BF825" s="226">
        <f>IF(N825="snížená",J825,0)</f>
        <v>0</v>
      </c>
      <c r="BG825" s="226">
        <f>IF(N825="zákl. přenesená",J825,0)</f>
        <v>0</v>
      </c>
      <c r="BH825" s="226">
        <f>IF(N825="sníž. přenesená",J825,0)</f>
        <v>0</v>
      </c>
      <c r="BI825" s="226">
        <f>IF(N825="nulová",J825,0)</f>
        <v>0</v>
      </c>
      <c r="BJ825" s="18" t="s">
        <v>79</v>
      </c>
      <c r="BK825" s="226">
        <f>ROUND(I825*H825,2)</f>
        <v>0</v>
      </c>
      <c r="BL825" s="18" t="s">
        <v>347</v>
      </c>
      <c r="BM825" s="225" t="s">
        <v>1101</v>
      </c>
    </row>
    <row r="826" s="2" customFormat="1">
      <c r="A826" s="39"/>
      <c r="B826" s="40"/>
      <c r="C826" s="41"/>
      <c r="D826" s="227" t="s">
        <v>150</v>
      </c>
      <c r="E826" s="41"/>
      <c r="F826" s="228" t="s">
        <v>1102</v>
      </c>
      <c r="G826" s="41"/>
      <c r="H826" s="41"/>
      <c r="I826" s="229"/>
      <c r="J826" s="41"/>
      <c r="K826" s="41"/>
      <c r="L826" s="45"/>
      <c r="M826" s="230"/>
      <c r="N826" s="231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150</v>
      </c>
      <c r="AU826" s="18" t="s">
        <v>81</v>
      </c>
    </row>
    <row r="827" s="2" customFormat="1">
      <c r="A827" s="39"/>
      <c r="B827" s="40"/>
      <c r="C827" s="41"/>
      <c r="D827" s="232" t="s">
        <v>151</v>
      </c>
      <c r="E827" s="41"/>
      <c r="F827" s="233" t="s">
        <v>1103</v>
      </c>
      <c r="G827" s="41"/>
      <c r="H827" s="41"/>
      <c r="I827" s="229"/>
      <c r="J827" s="41"/>
      <c r="K827" s="41"/>
      <c r="L827" s="45"/>
      <c r="M827" s="230"/>
      <c r="N827" s="231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151</v>
      </c>
      <c r="AU827" s="18" t="s">
        <v>81</v>
      </c>
    </row>
    <row r="828" s="2" customFormat="1" ht="16.5" customHeight="1">
      <c r="A828" s="39"/>
      <c r="B828" s="40"/>
      <c r="C828" s="214" t="s">
        <v>1104</v>
      </c>
      <c r="D828" s="214" t="s">
        <v>143</v>
      </c>
      <c r="E828" s="215" t="s">
        <v>1105</v>
      </c>
      <c r="F828" s="216" t="s">
        <v>1106</v>
      </c>
      <c r="G828" s="217" t="s">
        <v>306</v>
      </c>
      <c r="H828" s="218">
        <v>86.400000000000006</v>
      </c>
      <c r="I828" s="219"/>
      <c r="J828" s="220">
        <f>ROUND(I828*H828,2)</f>
        <v>0</v>
      </c>
      <c r="K828" s="216" t="s">
        <v>147</v>
      </c>
      <c r="L828" s="45"/>
      <c r="M828" s="221" t="s">
        <v>19</v>
      </c>
      <c r="N828" s="222" t="s">
        <v>43</v>
      </c>
      <c r="O828" s="85"/>
      <c r="P828" s="223">
        <f>O828*H828</f>
        <v>0</v>
      </c>
      <c r="Q828" s="223">
        <v>0.00055000000000000003</v>
      </c>
      <c r="R828" s="223">
        <f>Q828*H828</f>
        <v>0.047520000000000007</v>
      </c>
      <c r="S828" s="223">
        <v>0</v>
      </c>
      <c r="T828" s="224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25" t="s">
        <v>347</v>
      </c>
      <c r="AT828" s="225" t="s">
        <v>143</v>
      </c>
      <c r="AU828" s="225" t="s">
        <v>81</v>
      </c>
      <c r="AY828" s="18" t="s">
        <v>140</v>
      </c>
      <c r="BE828" s="226">
        <f>IF(N828="základní",J828,0)</f>
        <v>0</v>
      </c>
      <c r="BF828" s="226">
        <f>IF(N828="snížená",J828,0)</f>
        <v>0</v>
      </c>
      <c r="BG828" s="226">
        <f>IF(N828="zákl. přenesená",J828,0)</f>
        <v>0</v>
      </c>
      <c r="BH828" s="226">
        <f>IF(N828="sníž. přenesená",J828,0)</f>
        <v>0</v>
      </c>
      <c r="BI828" s="226">
        <f>IF(N828="nulová",J828,0)</f>
        <v>0</v>
      </c>
      <c r="BJ828" s="18" t="s">
        <v>79</v>
      </c>
      <c r="BK828" s="226">
        <f>ROUND(I828*H828,2)</f>
        <v>0</v>
      </c>
      <c r="BL828" s="18" t="s">
        <v>347</v>
      </c>
      <c r="BM828" s="225" t="s">
        <v>1107</v>
      </c>
    </row>
    <row r="829" s="2" customFormat="1">
      <c r="A829" s="39"/>
      <c r="B829" s="40"/>
      <c r="C829" s="41"/>
      <c r="D829" s="227" t="s">
        <v>150</v>
      </c>
      <c r="E829" s="41"/>
      <c r="F829" s="228" t="s">
        <v>1108</v>
      </c>
      <c r="G829" s="41"/>
      <c r="H829" s="41"/>
      <c r="I829" s="229"/>
      <c r="J829" s="41"/>
      <c r="K829" s="41"/>
      <c r="L829" s="45"/>
      <c r="M829" s="230"/>
      <c r="N829" s="231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150</v>
      </c>
      <c r="AU829" s="18" t="s">
        <v>81</v>
      </c>
    </row>
    <row r="830" s="2" customFormat="1">
      <c r="A830" s="39"/>
      <c r="B830" s="40"/>
      <c r="C830" s="41"/>
      <c r="D830" s="232" t="s">
        <v>151</v>
      </c>
      <c r="E830" s="41"/>
      <c r="F830" s="233" t="s">
        <v>1109</v>
      </c>
      <c r="G830" s="41"/>
      <c r="H830" s="41"/>
      <c r="I830" s="229"/>
      <c r="J830" s="41"/>
      <c r="K830" s="41"/>
      <c r="L830" s="45"/>
      <c r="M830" s="230"/>
      <c r="N830" s="231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151</v>
      </c>
      <c r="AU830" s="18" t="s">
        <v>81</v>
      </c>
    </row>
    <row r="831" s="13" customFormat="1">
      <c r="A831" s="13"/>
      <c r="B831" s="234"/>
      <c r="C831" s="235"/>
      <c r="D831" s="227" t="s">
        <v>153</v>
      </c>
      <c r="E831" s="236" t="s">
        <v>19</v>
      </c>
      <c r="F831" s="237" t="s">
        <v>1062</v>
      </c>
      <c r="G831" s="235"/>
      <c r="H831" s="236" t="s">
        <v>19</v>
      </c>
      <c r="I831" s="238"/>
      <c r="J831" s="235"/>
      <c r="K831" s="235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153</v>
      </c>
      <c r="AU831" s="243" t="s">
        <v>81</v>
      </c>
      <c r="AV831" s="13" t="s">
        <v>79</v>
      </c>
      <c r="AW831" s="13" t="s">
        <v>33</v>
      </c>
      <c r="AX831" s="13" t="s">
        <v>72</v>
      </c>
      <c r="AY831" s="243" t="s">
        <v>140</v>
      </c>
    </row>
    <row r="832" s="14" customFormat="1">
      <c r="A832" s="14"/>
      <c r="B832" s="244"/>
      <c r="C832" s="245"/>
      <c r="D832" s="227" t="s">
        <v>153</v>
      </c>
      <c r="E832" s="246" t="s">
        <v>19</v>
      </c>
      <c r="F832" s="247" t="s">
        <v>1110</v>
      </c>
      <c r="G832" s="245"/>
      <c r="H832" s="248">
        <v>86.400000000000006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153</v>
      </c>
      <c r="AU832" s="254" t="s">
        <v>81</v>
      </c>
      <c r="AV832" s="14" t="s">
        <v>81</v>
      </c>
      <c r="AW832" s="14" t="s">
        <v>33</v>
      </c>
      <c r="AX832" s="14" t="s">
        <v>72</v>
      </c>
      <c r="AY832" s="254" t="s">
        <v>140</v>
      </c>
    </row>
    <row r="833" s="15" customFormat="1">
      <c r="A833" s="15"/>
      <c r="B833" s="255"/>
      <c r="C833" s="256"/>
      <c r="D833" s="227" t="s">
        <v>153</v>
      </c>
      <c r="E833" s="257" t="s">
        <v>19</v>
      </c>
      <c r="F833" s="258" t="s">
        <v>155</v>
      </c>
      <c r="G833" s="256"/>
      <c r="H833" s="259">
        <v>86.400000000000006</v>
      </c>
      <c r="I833" s="260"/>
      <c r="J833" s="256"/>
      <c r="K833" s="256"/>
      <c r="L833" s="261"/>
      <c r="M833" s="262"/>
      <c r="N833" s="263"/>
      <c r="O833" s="263"/>
      <c r="P833" s="263"/>
      <c r="Q833" s="263"/>
      <c r="R833" s="263"/>
      <c r="S833" s="263"/>
      <c r="T833" s="264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65" t="s">
        <v>153</v>
      </c>
      <c r="AU833" s="265" t="s">
        <v>81</v>
      </c>
      <c r="AV833" s="15" t="s">
        <v>156</v>
      </c>
      <c r="AW833" s="15" t="s">
        <v>33</v>
      </c>
      <c r="AX833" s="15" t="s">
        <v>79</v>
      </c>
      <c r="AY833" s="265" t="s">
        <v>140</v>
      </c>
    </row>
    <row r="834" s="2" customFormat="1" ht="16.5" customHeight="1">
      <c r="A834" s="39"/>
      <c r="B834" s="40"/>
      <c r="C834" s="214" t="s">
        <v>1111</v>
      </c>
      <c r="D834" s="214" t="s">
        <v>143</v>
      </c>
      <c r="E834" s="215" t="s">
        <v>1112</v>
      </c>
      <c r="F834" s="216" t="s">
        <v>1113</v>
      </c>
      <c r="G834" s="217" t="s">
        <v>306</v>
      </c>
      <c r="H834" s="218">
        <v>4.9199999999999999</v>
      </c>
      <c r="I834" s="219"/>
      <c r="J834" s="220">
        <f>ROUND(I834*H834,2)</f>
        <v>0</v>
      </c>
      <c r="K834" s="216" t="s">
        <v>147</v>
      </c>
      <c r="L834" s="45"/>
      <c r="M834" s="221" t="s">
        <v>19</v>
      </c>
      <c r="N834" s="222" t="s">
        <v>43</v>
      </c>
      <c r="O834" s="85"/>
      <c r="P834" s="223">
        <f>O834*H834</f>
        <v>0</v>
      </c>
      <c r="Q834" s="223">
        <v>0.00050000000000000001</v>
      </c>
      <c r="R834" s="223">
        <f>Q834*H834</f>
        <v>0.0024599999999999999</v>
      </c>
      <c r="S834" s="223">
        <v>0</v>
      </c>
      <c r="T834" s="224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25" t="s">
        <v>347</v>
      </c>
      <c r="AT834" s="225" t="s">
        <v>143</v>
      </c>
      <c r="AU834" s="225" t="s">
        <v>81</v>
      </c>
      <c r="AY834" s="18" t="s">
        <v>140</v>
      </c>
      <c r="BE834" s="226">
        <f>IF(N834="základní",J834,0)</f>
        <v>0</v>
      </c>
      <c r="BF834" s="226">
        <f>IF(N834="snížená",J834,0)</f>
        <v>0</v>
      </c>
      <c r="BG834" s="226">
        <f>IF(N834="zákl. přenesená",J834,0)</f>
        <v>0</v>
      </c>
      <c r="BH834" s="226">
        <f>IF(N834="sníž. přenesená",J834,0)</f>
        <v>0</v>
      </c>
      <c r="BI834" s="226">
        <f>IF(N834="nulová",J834,0)</f>
        <v>0</v>
      </c>
      <c r="BJ834" s="18" t="s">
        <v>79</v>
      </c>
      <c r="BK834" s="226">
        <f>ROUND(I834*H834,2)</f>
        <v>0</v>
      </c>
      <c r="BL834" s="18" t="s">
        <v>347</v>
      </c>
      <c r="BM834" s="225" t="s">
        <v>1114</v>
      </c>
    </row>
    <row r="835" s="2" customFormat="1">
      <c r="A835" s="39"/>
      <c r="B835" s="40"/>
      <c r="C835" s="41"/>
      <c r="D835" s="227" t="s">
        <v>150</v>
      </c>
      <c r="E835" s="41"/>
      <c r="F835" s="228" t="s">
        <v>1115</v>
      </c>
      <c r="G835" s="41"/>
      <c r="H835" s="41"/>
      <c r="I835" s="229"/>
      <c r="J835" s="41"/>
      <c r="K835" s="41"/>
      <c r="L835" s="45"/>
      <c r="M835" s="230"/>
      <c r="N835" s="231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150</v>
      </c>
      <c r="AU835" s="18" t="s">
        <v>81</v>
      </c>
    </row>
    <row r="836" s="2" customFormat="1">
      <c r="A836" s="39"/>
      <c r="B836" s="40"/>
      <c r="C836" s="41"/>
      <c r="D836" s="232" t="s">
        <v>151</v>
      </c>
      <c r="E836" s="41"/>
      <c r="F836" s="233" t="s">
        <v>1116</v>
      </c>
      <c r="G836" s="41"/>
      <c r="H836" s="41"/>
      <c r="I836" s="229"/>
      <c r="J836" s="41"/>
      <c r="K836" s="41"/>
      <c r="L836" s="45"/>
      <c r="M836" s="230"/>
      <c r="N836" s="231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151</v>
      </c>
      <c r="AU836" s="18" t="s">
        <v>81</v>
      </c>
    </row>
    <row r="837" s="13" customFormat="1">
      <c r="A837" s="13"/>
      <c r="B837" s="234"/>
      <c r="C837" s="235"/>
      <c r="D837" s="227" t="s">
        <v>153</v>
      </c>
      <c r="E837" s="236" t="s">
        <v>19</v>
      </c>
      <c r="F837" s="237" t="s">
        <v>1062</v>
      </c>
      <c r="G837" s="235"/>
      <c r="H837" s="236" t="s">
        <v>19</v>
      </c>
      <c r="I837" s="238"/>
      <c r="J837" s="235"/>
      <c r="K837" s="235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153</v>
      </c>
      <c r="AU837" s="243" t="s">
        <v>81</v>
      </c>
      <c r="AV837" s="13" t="s">
        <v>79</v>
      </c>
      <c r="AW837" s="13" t="s">
        <v>33</v>
      </c>
      <c r="AX837" s="13" t="s">
        <v>72</v>
      </c>
      <c r="AY837" s="243" t="s">
        <v>140</v>
      </c>
    </row>
    <row r="838" s="14" customFormat="1">
      <c r="A838" s="14"/>
      <c r="B838" s="244"/>
      <c r="C838" s="245"/>
      <c r="D838" s="227" t="s">
        <v>153</v>
      </c>
      <c r="E838" s="246" t="s">
        <v>19</v>
      </c>
      <c r="F838" s="247" t="s">
        <v>1117</v>
      </c>
      <c r="G838" s="245"/>
      <c r="H838" s="248">
        <v>4.9199999999999999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153</v>
      </c>
      <c r="AU838" s="254" t="s">
        <v>81</v>
      </c>
      <c r="AV838" s="14" t="s">
        <v>81</v>
      </c>
      <c r="AW838" s="14" t="s">
        <v>33</v>
      </c>
      <c r="AX838" s="14" t="s">
        <v>72</v>
      </c>
      <c r="AY838" s="254" t="s">
        <v>140</v>
      </c>
    </row>
    <row r="839" s="15" customFormat="1">
      <c r="A839" s="15"/>
      <c r="B839" s="255"/>
      <c r="C839" s="256"/>
      <c r="D839" s="227" t="s">
        <v>153</v>
      </c>
      <c r="E839" s="257" t="s">
        <v>19</v>
      </c>
      <c r="F839" s="258" t="s">
        <v>155</v>
      </c>
      <c r="G839" s="256"/>
      <c r="H839" s="259">
        <v>4.9199999999999999</v>
      </c>
      <c r="I839" s="260"/>
      <c r="J839" s="256"/>
      <c r="K839" s="256"/>
      <c r="L839" s="261"/>
      <c r="M839" s="262"/>
      <c r="N839" s="263"/>
      <c r="O839" s="263"/>
      <c r="P839" s="263"/>
      <c r="Q839" s="263"/>
      <c r="R839" s="263"/>
      <c r="S839" s="263"/>
      <c r="T839" s="264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5" t="s">
        <v>153</v>
      </c>
      <c r="AU839" s="265" t="s">
        <v>81</v>
      </c>
      <c r="AV839" s="15" t="s">
        <v>156</v>
      </c>
      <c r="AW839" s="15" t="s">
        <v>33</v>
      </c>
      <c r="AX839" s="15" t="s">
        <v>79</v>
      </c>
      <c r="AY839" s="265" t="s">
        <v>140</v>
      </c>
    </row>
    <row r="840" s="2" customFormat="1" ht="16.5" customHeight="1">
      <c r="A840" s="39"/>
      <c r="B840" s="40"/>
      <c r="C840" s="214" t="s">
        <v>1118</v>
      </c>
      <c r="D840" s="214" t="s">
        <v>143</v>
      </c>
      <c r="E840" s="215" t="s">
        <v>1119</v>
      </c>
      <c r="F840" s="216" t="s">
        <v>1120</v>
      </c>
      <c r="G840" s="217" t="s">
        <v>306</v>
      </c>
      <c r="H840" s="218">
        <v>20</v>
      </c>
      <c r="I840" s="219"/>
      <c r="J840" s="220">
        <f>ROUND(I840*H840,2)</f>
        <v>0</v>
      </c>
      <c r="K840" s="216" t="s">
        <v>147</v>
      </c>
      <c r="L840" s="45"/>
      <c r="M840" s="221" t="s">
        <v>19</v>
      </c>
      <c r="N840" s="222" t="s">
        <v>43</v>
      </c>
      <c r="O840" s="85"/>
      <c r="P840" s="223">
        <f>O840*H840</f>
        <v>0</v>
      </c>
      <c r="Q840" s="223">
        <v>0</v>
      </c>
      <c r="R840" s="223">
        <f>Q840*H840</f>
        <v>0</v>
      </c>
      <c r="S840" s="223">
        <v>0</v>
      </c>
      <c r="T840" s="224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25" t="s">
        <v>347</v>
      </c>
      <c r="AT840" s="225" t="s">
        <v>143</v>
      </c>
      <c r="AU840" s="225" t="s">
        <v>81</v>
      </c>
      <c r="AY840" s="18" t="s">
        <v>140</v>
      </c>
      <c r="BE840" s="226">
        <f>IF(N840="základní",J840,0)</f>
        <v>0</v>
      </c>
      <c r="BF840" s="226">
        <f>IF(N840="snížená",J840,0)</f>
        <v>0</v>
      </c>
      <c r="BG840" s="226">
        <f>IF(N840="zákl. přenesená",J840,0)</f>
        <v>0</v>
      </c>
      <c r="BH840" s="226">
        <f>IF(N840="sníž. přenesená",J840,0)</f>
        <v>0</v>
      </c>
      <c r="BI840" s="226">
        <f>IF(N840="nulová",J840,0)</f>
        <v>0</v>
      </c>
      <c r="BJ840" s="18" t="s">
        <v>79</v>
      </c>
      <c r="BK840" s="226">
        <f>ROUND(I840*H840,2)</f>
        <v>0</v>
      </c>
      <c r="BL840" s="18" t="s">
        <v>347</v>
      </c>
      <c r="BM840" s="225" t="s">
        <v>1121</v>
      </c>
    </row>
    <row r="841" s="2" customFormat="1">
      <c r="A841" s="39"/>
      <c r="B841" s="40"/>
      <c r="C841" s="41"/>
      <c r="D841" s="227" t="s">
        <v>150</v>
      </c>
      <c r="E841" s="41"/>
      <c r="F841" s="228" t="s">
        <v>1122</v>
      </c>
      <c r="G841" s="41"/>
      <c r="H841" s="41"/>
      <c r="I841" s="229"/>
      <c r="J841" s="41"/>
      <c r="K841" s="41"/>
      <c r="L841" s="45"/>
      <c r="M841" s="230"/>
      <c r="N841" s="231"/>
      <c r="O841" s="85"/>
      <c r="P841" s="85"/>
      <c r="Q841" s="85"/>
      <c r="R841" s="85"/>
      <c r="S841" s="85"/>
      <c r="T841" s="86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150</v>
      </c>
      <c r="AU841" s="18" t="s">
        <v>81</v>
      </c>
    </row>
    <row r="842" s="2" customFormat="1">
      <c r="A842" s="39"/>
      <c r="B842" s="40"/>
      <c r="C842" s="41"/>
      <c r="D842" s="232" t="s">
        <v>151</v>
      </c>
      <c r="E842" s="41"/>
      <c r="F842" s="233" t="s">
        <v>1123</v>
      </c>
      <c r="G842" s="41"/>
      <c r="H842" s="41"/>
      <c r="I842" s="229"/>
      <c r="J842" s="41"/>
      <c r="K842" s="41"/>
      <c r="L842" s="45"/>
      <c r="M842" s="230"/>
      <c r="N842" s="231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151</v>
      </c>
      <c r="AU842" s="18" t="s">
        <v>81</v>
      </c>
    </row>
    <row r="843" s="2" customFormat="1" ht="16.5" customHeight="1">
      <c r="A843" s="39"/>
      <c r="B843" s="40"/>
      <c r="C843" s="214" t="s">
        <v>1124</v>
      </c>
      <c r="D843" s="214" t="s">
        <v>143</v>
      </c>
      <c r="E843" s="215" t="s">
        <v>1125</v>
      </c>
      <c r="F843" s="216" t="s">
        <v>1126</v>
      </c>
      <c r="G843" s="217" t="s">
        <v>460</v>
      </c>
      <c r="H843" s="218">
        <v>1.5800000000000001</v>
      </c>
      <c r="I843" s="219"/>
      <c r="J843" s="220">
        <f>ROUND(I843*H843,2)</f>
        <v>0</v>
      </c>
      <c r="K843" s="216" t="s">
        <v>147</v>
      </c>
      <c r="L843" s="45"/>
      <c r="M843" s="221" t="s">
        <v>19</v>
      </c>
      <c r="N843" s="222" t="s">
        <v>43</v>
      </c>
      <c r="O843" s="85"/>
      <c r="P843" s="223">
        <f>O843*H843</f>
        <v>0</v>
      </c>
      <c r="Q843" s="223">
        <v>0</v>
      </c>
      <c r="R843" s="223">
        <f>Q843*H843</f>
        <v>0</v>
      </c>
      <c r="S843" s="223">
        <v>0</v>
      </c>
      <c r="T843" s="224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25" t="s">
        <v>347</v>
      </c>
      <c r="AT843" s="225" t="s">
        <v>143</v>
      </c>
      <c r="AU843" s="225" t="s">
        <v>81</v>
      </c>
      <c r="AY843" s="18" t="s">
        <v>140</v>
      </c>
      <c r="BE843" s="226">
        <f>IF(N843="základní",J843,0)</f>
        <v>0</v>
      </c>
      <c r="BF843" s="226">
        <f>IF(N843="snížená",J843,0)</f>
        <v>0</v>
      </c>
      <c r="BG843" s="226">
        <f>IF(N843="zákl. přenesená",J843,0)</f>
        <v>0</v>
      </c>
      <c r="BH843" s="226">
        <f>IF(N843="sníž. přenesená",J843,0)</f>
        <v>0</v>
      </c>
      <c r="BI843" s="226">
        <f>IF(N843="nulová",J843,0)</f>
        <v>0</v>
      </c>
      <c r="BJ843" s="18" t="s">
        <v>79</v>
      </c>
      <c r="BK843" s="226">
        <f>ROUND(I843*H843,2)</f>
        <v>0</v>
      </c>
      <c r="BL843" s="18" t="s">
        <v>347</v>
      </c>
      <c r="BM843" s="225" t="s">
        <v>1127</v>
      </c>
    </row>
    <row r="844" s="2" customFormat="1">
      <c r="A844" s="39"/>
      <c r="B844" s="40"/>
      <c r="C844" s="41"/>
      <c r="D844" s="227" t="s">
        <v>150</v>
      </c>
      <c r="E844" s="41"/>
      <c r="F844" s="228" t="s">
        <v>1128</v>
      </c>
      <c r="G844" s="41"/>
      <c r="H844" s="41"/>
      <c r="I844" s="229"/>
      <c r="J844" s="41"/>
      <c r="K844" s="41"/>
      <c r="L844" s="45"/>
      <c r="M844" s="230"/>
      <c r="N844" s="231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150</v>
      </c>
      <c r="AU844" s="18" t="s">
        <v>81</v>
      </c>
    </row>
    <row r="845" s="2" customFormat="1">
      <c r="A845" s="39"/>
      <c r="B845" s="40"/>
      <c r="C845" s="41"/>
      <c r="D845" s="232" t="s">
        <v>151</v>
      </c>
      <c r="E845" s="41"/>
      <c r="F845" s="233" t="s">
        <v>1129</v>
      </c>
      <c r="G845" s="41"/>
      <c r="H845" s="41"/>
      <c r="I845" s="229"/>
      <c r="J845" s="41"/>
      <c r="K845" s="41"/>
      <c r="L845" s="45"/>
      <c r="M845" s="230"/>
      <c r="N845" s="231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151</v>
      </c>
      <c r="AU845" s="18" t="s">
        <v>81</v>
      </c>
    </row>
    <row r="846" s="2" customFormat="1" ht="16.5" customHeight="1">
      <c r="A846" s="39"/>
      <c r="B846" s="40"/>
      <c r="C846" s="214" t="s">
        <v>1130</v>
      </c>
      <c r="D846" s="214" t="s">
        <v>143</v>
      </c>
      <c r="E846" s="215" t="s">
        <v>1131</v>
      </c>
      <c r="F846" s="216" t="s">
        <v>1132</v>
      </c>
      <c r="G846" s="217" t="s">
        <v>460</v>
      </c>
      <c r="H846" s="218">
        <v>1.5800000000000001</v>
      </c>
      <c r="I846" s="219"/>
      <c r="J846" s="220">
        <f>ROUND(I846*H846,2)</f>
        <v>0</v>
      </c>
      <c r="K846" s="216" t="s">
        <v>147</v>
      </c>
      <c r="L846" s="45"/>
      <c r="M846" s="221" t="s">
        <v>19</v>
      </c>
      <c r="N846" s="222" t="s">
        <v>43</v>
      </c>
      <c r="O846" s="85"/>
      <c r="P846" s="223">
        <f>O846*H846</f>
        <v>0</v>
      </c>
      <c r="Q846" s="223">
        <v>0</v>
      </c>
      <c r="R846" s="223">
        <f>Q846*H846</f>
        <v>0</v>
      </c>
      <c r="S846" s="223">
        <v>0</v>
      </c>
      <c r="T846" s="224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25" t="s">
        <v>347</v>
      </c>
      <c r="AT846" s="225" t="s">
        <v>143</v>
      </c>
      <c r="AU846" s="225" t="s">
        <v>81</v>
      </c>
      <c r="AY846" s="18" t="s">
        <v>140</v>
      </c>
      <c r="BE846" s="226">
        <f>IF(N846="základní",J846,0)</f>
        <v>0</v>
      </c>
      <c r="BF846" s="226">
        <f>IF(N846="snížená",J846,0)</f>
        <v>0</v>
      </c>
      <c r="BG846" s="226">
        <f>IF(N846="zákl. přenesená",J846,0)</f>
        <v>0</v>
      </c>
      <c r="BH846" s="226">
        <f>IF(N846="sníž. přenesená",J846,0)</f>
        <v>0</v>
      </c>
      <c r="BI846" s="226">
        <f>IF(N846="nulová",J846,0)</f>
        <v>0</v>
      </c>
      <c r="BJ846" s="18" t="s">
        <v>79</v>
      </c>
      <c r="BK846" s="226">
        <f>ROUND(I846*H846,2)</f>
        <v>0</v>
      </c>
      <c r="BL846" s="18" t="s">
        <v>347</v>
      </c>
      <c r="BM846" s="225" t="s">
        <v>1133</v>
      </c>
    </row>
    <row r="847" s="2" customFormat="1">
      <c r="A847" s="39"/>
      <c r="B847" s="40"/>
      <c r="C847" s="41"/>
      <c r="D847" s="227" t="s">
        <v>150</v>
      </c>
      <c r="E847" s="41"/>
      <c r="F847" s="228" t="s">
        <v>1134</v>
      </c>
      <c r="G847" s="41"/>
      <c r="H847" s="41"/>
      <c r="I847" s="229"/>
      <c r="J847" s="41"/>
      <c r="K847" s="41"/>
      <c r="L847" s="45"/>
      <c r="M847" s="230"/>
      <c r="N847" s="231"/>
      <c r="O847" s="85"/>
      <c r="P847" s="85"/>
      <c r="Q847" s="85"/>
      <c r="R847" s="85"/>
      <c r="S847" s="85"/>
      <c r="T847" s="86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150</v>
      </c>
      <c r="AU847" s="18" t="s">
        <v>81</v>
      </c>
    </row>
    <row r="848" s="2" customFormat="1">
      <c r="A848" s="39"/>
      <c r="B848" s="40"/>
      <c r="C848" s="41"/>
      <c r="D848" s="232" t="s">
        <v>151</v>
      </c>
      <c r="E848" s="41"/>
      <c r="F848" s="233" t="s">
        <v>1135</v>
      </c>
      <c r="G848" s="41"/>
      <c r="H848" s="41"/>
      <c r="I848" s="229"/>
      <c r="J848" s="41"/>
      <c r="K848" s="41"/>
      <c r="L848" s="45"/>
      <c r="M848" s="230"/>
      <c r="N848" s="231"/>
      <c r="O848" s="85"/>
      <c r="P848" s="85"/>
      <c r="Q848" s="85"/>
      <c r="R848" s="85"/>
      <c r="S848" s="85"/>
      <c r="T848" s="86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151</v>
      </c>
      <c r="AU848" s="18" t="s">
        <v>81</v>
      </c>
    </row>
    <row r="849" s="12" customFormat="1" ht="22.8" customHeight="1">
      <c r="A849" s="12"/>
      <c r="B849" s="198"/>
      <c r="C849" s="199"/>
      <c r="D849" s="200" t="s">
        <v>71</v>
      </c>
      <c r="E849" s="212" t="s">
        <v>1136</v>
      </c>
      <c r="F849" s="212" t="s">
        <v>1137</v>
      </c>
      <c r="G849" s="199"/>
      <c r="H849" s="199"/>
      <c r="I849" s="202"/>
      <c r="J849" s="213">
        <f>BK849</f>
        <v>0</v>
      </c>
      <c r="K849" s="199"/>
      <c r="L849" s="204"/>
      <c r="M849" s="205"/>
      <c r="N849" s="206"/>
      <c r="O849" s="206"/>
      <c r="P849" s="207">
        <f>SUM(P850:P870)</f>
        <v>0</v>
      </c>
      <c r="Q849" s="206"/>
      <c r="R849" s="207">
        <f>SUM(R850:R870)</f>
        <v>0.0029160000000000002</v>
      </c>
      <c r="S849" s="206"/>
      <c r="T849" s="208">
        <f>SUM(T850:T870)</f>
        <v>0</v>
      </c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R849" s="209" t="s">
        <v>81</v>
      </c>
      <c r="AT849" s="210" t="s">
        <v>71</v>
      </c>
      <c r="AU849" s="210" t="s">
        <v>79</v>
      </c>
      <c r="AY849" s="209" t="s">
        <v>140</v>
      </c>
      <c r="BK849" s="211">
        <f>SUM(BK850:BK870)</f>
        <v>0</v>
      </c>
    </row>
    <row r="850" s="2" customFormat="1" ht="16.5" customHeight="1">
      <c r="A850" s="39"/>
      <c r="B850" s="40"/>
      <c r="C850" s="214" t="s">
        <v>1138</v>
      </c>
      <c r="D850" s="214" t="s">
        <v>143</v>
      </c>
      <c r="E850" s="215" t="s">
        <v>1139</v>
      </c>
      <c r="F850" s="216" t="s">
        <v>1140</v>
      </c>
      <c r="G850" s="217" t="s">
        <v>236</v>
      </c>
      <c r="H850" s="218">
        <v>7.29</v>
      </c>
      <c r="I850" s="219"/>
      <c r="J850" s="220">
        <f>ROUND(I850*H850,2)</f>
        <v>0</v>
      </c>
      <c r="K850" s="216" t="s">
        <v>147</v>
      </c>
      <c r="L850" s="45"/>
      <c r="M850" s="221" t="s">
        <v>19</v>
      </c>
      <c r="N850" s="222" t="s">
        <v>43</v>
      </c>
      <c r="O850" s="85"/>
      <c r="P850" s="223">
        <f>O850*H850</f>
        <v>0</v>
      </c>
      <c r="Q850" s="223">
        <v>6.9999999999999994E-05</v>
      </c>
      <c r="R850" s="223">
        <f>Q850*H850</f>
        <v>0.00051029999999999999</v>
      </c>
      <c r="S850" s="223">
        <v>0</v>
      </c>
      <c r="T850" s="224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25" t="s">
        <v>347</v>
      </c>
      <c r="AT850" s="225" t="s">
        <v>143</v>
      </c>
      <c r="AU850" s="225" t="s">
        <v>81</v>
      </c>
      <c r="AY850" s="18" t="s">
        <v>140</v>
      </c>
      <c r="BE850" s="226">
        <f>IF(N850="základní",J850,0)</f>
        <v>0</v>
      </c>
      <c r="BF850" s="226">
        <f>IF(N850="snížená",J850,0)</f>
        <v>0</v>
      </c>
      <c r="BG850" s="226">
        <f>IF(N850="zákl. přenesená",J850,0)</f>
        <v>0</v>
      </c>
      <c r="BH850" s="226">
        <f>IF(N850="sníž. přenesená",J850,0)</f>
        <v>0</v>
      </c>
      <c r="BI850" s="226">
        <f>IF(N850="nulová",J850,0)</f>
        <v>0</v>
      </c>
      <c r="BJ850" s="18" t="s">
        <v>79</v>
      </c>
      <c r="BK850" s="226">
        <f>ROUND(I850*H850,2)</f>
        <v>0</v>
      </c>
      <c r="BL850" s="18" t="s">
        <v>347</v>
      </c>
      <c r="BM850" s="225" t="s">
        <v>1141</v>
      </c>
    </row>
    <row r="851" s="2" customFormat="1">
      <c r="A851" s="39"/>
      <c r="B851" s="40"/>
      <c r="C851" s="41"/>
      <c r="D851" s="227" t="s">
        <v>150</v>
      </c>
      <c r="E851" s="41"/>
      <c r="F851" s="228" t="s">
        <v>1142</v>
      </c>
      <c r="G851" s="41"/>
      <c r="H851" s="41"/>
      <c r="I851" s="229"/>
      <c r="J851" s="41"/>
      <c r="K851" s="41"/>
      <c r="L851" s="45"/>
      <c r="M851" s="230"/>
      <c r="N851" s="231"/>
      <c r="O851" s="85"/>
      <c r="P851" s="85"/>
      <c r="Q851" s="85"/>
      <c r="R851" s="85"/>
      <c r="S851" s="85"/>
      <c r="T851" s="86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T851" s="18" t="s">
        <v>150</v>
      </c>
      <c r="AU851" s="18" t="s">
        <v>81</v>
      </c>
    </row>
    <row r="852" s="2" customFormat="1">
      <c r="A852" s="39"/>
      <c r="B852" s="40"/>
      <c r="C852" s="41"/>
      <c r="D852" s="232" t="s">
        <v>151</v>
      </c>
      <c r="E852" s="41"/>
      <c r="F852" s="233" t="s">
        <v>1143</v>
      </c>
      <c r="G852" s="41"/>
      <c r="H852" s="41"/>
      <c r="I852" s="229"/>
      <c r="J852" s="41"/>
      <c r="K852" s="41"/>
      <c r="L852" s="45"/>
      <c r="M852" s="230"/>
      <c r="N852" s="231"/>
      <c r="O852" s="85"/>
      <c r="P852" s="85"/>
      <c r="Q852" s="85"/>
      <c r="R852" s="85"/>
      <c r="S852" s="85"/>
      <c r="T852" s="86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151</v>
      </c>
      <c r="AU852" s="18" t="s">
        <v>81</v>
      </c>
    </row>
    <row r="853" s="13" customFormat="1">
      <c r="A853" s="13"/>
      <c r="B853" s="234"/>
      <c r="C853" s="235"/>
      <c r="D853" s="227" t="s">
        <v>153</v>
      </c>
      <c r="E853" s="236" t="s">
        <v>19</v>
      </c>
      <c r="F853" s="237" t="s">
        <v>1144</v>
      </c>
      <c r="G853" s="235"/>
      <c r="H853" s="236" t="s">
        <v>19</v>
      </c>
      <c r="I853" s="238"/>
      <c r="J853" s="235"/>
      <c r="K853" s="235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153</v>
      </c>
      <c r="AU853" s="243" t="s">
        <v>81</v>
      </c>
      <c r="AV853" s="13" t="s">
        <v>79</v>
      </c>
      <c r="AW853" s="13" t="s">
        <v>33</v>
      </c>
      <c r="AX853" s="13" t="s">
        <v>72</v>
      </c>
      <c r="AY853" s="243" t="s">
        <v>140</v>
      </c>
    </row>
    <row r="854" s="14" customFormat="1">
      <c r="A854" s="14"/>
      <c r="B854" s="244"/>
      <c r="C854" s="245"/>
      <c r="D854" s="227" t="s">
        <v>153</v>
      </c>
      <c r="E854" s="246" t="s">
        <v>19</v>
      </c>
      <c r="F854" s="247" t="s">
        <v>1145</v>
      </c>
      <c r="G854" s="245"/>
      <c r="H854" s="248">
        <v>7.29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153</v>
      </c>
      <c r="AU854" s="254" t="s">
        <v>81</v>
      </c>
      <c r="AV854" s="14" t="s">
        <v>81</v>
      </c>
      <c r="AW854" s="14" t="s">
        <v>33</v>
      </c>
      <c r="AX854" s="14" t="s">
        <v>72</v>
      </c>
      <c r="AY854" s="254" t="s">
        <v>140</v>
      </c>
    </row>
    <row r="855" s="15" customFormat="1">
      <c r="A855" s="15"/>
      <c r="B855" s="255"/>
      <c r="C855" s="256"/>
      <c r="D855" s="227" t="s">
        <v>153</v>
      </c>
      <c r="E855" s="257" t="s">
        <v>19</v>
      </c>
      <c r="F855" s="258" t="s">
        <v>155</v>
      </c>
      <c r="G855" s="256"/>
      <c r="H855" s="259">
        <v>7.29</v>
      </c>
      <c r="I855" s="260"/>
      <c r="J855" s="256"/>
      <c r="K855" s="256"/>
      <c r="L855" s="261"/>
      <c r="M855" s="262"/>
      <c r="N855" s="263"/>
      <c r="O855" s="263"/>
      <c r="P855" s="263"/>
      <c r="Q855" s="263"/>
      <c r="R855" s="263"/>
      <c r="S855" s="263"/>
      <c r="T855" s="264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5" t="s">
        <v>153</v>
      </c>
      <c r="AU855" s="265" t="s">
        <v>81</v>
      </c>
      <c r="AV855" s="15" t="s">
        <v>156</v>
      </c>
      <c r="AW855" s="15" t="s">
        <v>33</v>
      </c>
      <c r="AX855" s="15" t="s">
        <v>79</v>
      </c>
      <c r="AY855" s="265" t="s">
        <v>140</v>
      </c>
    </row>
    <row r="856" s="2" customFormat="1" ht="16.5" customHeight="1">
      <c r="A856" s="39"/>
      <c r="B856" s="40"/>
      <c r="C856" s="214" t="s">
        <v>1146</v>
      </c>
      <c r="D856" s="214" t="s">
        <v>143</v>
      </c>
      <c r="E856" s="215" t="s">
        <v>1147</v>
      </c>
      <c r="F856" s="216" t="s">
        <v>1148</v>
      </c>
      <c r="G856" s="217" t="s">
        <v>236</v>
      </c>
      <c r="H856" s="218">
        <v>7.29</v>
      </c>
      <c r="I856" s="219"/>
      <c r="J856" s="220">
        <f>ROUND(I856*H856,2)</f>
        <v>0</v>
      </c>
      <c r="K856" s="216" t="s">
        <v>147</v>
      </c>
      <c r="L856" s="45"/>
      <c r="M856" s="221" t="s">
        <v>19</v>
      </c>
      <c r="N856" s="222" t="s">
        <v>43</v>
      </c>
      <c r="O856" s="85"/>
      <c r="P856" s="223">
        <f>O856*H856</f>
        <v>0</v>
      </c>
      <c r="Q856" s="223">
        <v>6.9999999999999994E-05</v>
      </c>
      <c r="R856" s="223">
        <f>Q856*H856</f>
        <v>0.00051029999999999999</v>
      </c>
      <c r="S856" s="223">
        <v>0</v>
      </c>
      <c r="T856" s="224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25" t="s">
        <v>347</v>
      </c>
      <c r="AT856" s="225" t="s">
        <v>143</v>
      </c>
      <c r="AU856" s="225" t="s">
        <v>81</v>
      </c>
      <c r="AY856" s="18" t="s">
        <v>140</v>
      </c>
      <c r="BE856" s="226">
        <f>IF(N856="základní",J856,0)</f>
        <v>0</v>
      </c>
      <c r="BF856" s="226">
        <f>IF(N856="snížená",J856,0)</f>
        <v>0</v>
      </c>
      <c r="BG856" s="226">
        <f>IF(N856="zákl. přenesená",J856,0)</f>
        <v>0</v>
      </c>
      <c r="BH856" s="226">
        <f>IF(N856="sníž. přenesená",J856,0)</f>
        <v>0</v>
      </c>
      <c r="BI856" s="226">
        <f>IF(N856="nulová",J856,0)</f>
        <v>0</v>
      </c>
      <c r="BJ856" s="18" t="s">
        <v>79</v>
      </c>
      <c r="BK856" s="226">
        <f>ROUND(I856*H856,2)</f>
        <v>0</v>
      </c>
      <c r="BL856" s="18" t="s">
        <v>347</v>
      </c>
      <c r="BM856" s="225" t="s">
        <v>1149</v>
      </c>
    </row>
    <row r="857" s="2" customFormat="1">
      <c r="A857" s="39"/>
      <c r="B857" s="40"/>
      <c r="C857" s="41"/>
      <c r="D857" s="227" t="s">
        <v>150</v>
      </c>
      <c r="E857" s="41"/>
      <c r="F857" s="228" t="s">
        <v>1150</v>
      </c>
      <c r="G857" s="41"/>
      <c r="H857" s="41"/>
      <c r="I857" s="229"/>
      <c r="J857" s="41"/>
      <c r="K857" s="41"/>
      <c r="L857" s="45"/>
      <c r="M857" s="230"/>
      <c r="N857" s="231"/>
      <c r="O857" s="85"/>
      <c r="P857" s="85"/>
      <c r="Q857" s="85"/>
      <c r="R857" s="85"/>
      <c r="S857" s="85"/>
      <c r="T857" s="86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150</v>
      </c>
      <c r="AU857" s="18" t="s">
        <v>81</v>
      </c>
    </row>
    <row r="858" s="2" customFormat="1">
      <c r="A858" s="39"/>
      <c r="B858" s="40"/>
      <c r="C858" s="41"/>
      <c r="D858" s="232" t="s">
        <v>151</v>
      </c>
      <c r="E858" s="41"/>
      <c r="F858" s="233" t="s">
        <v>1151</v>
      </c>
      <c r="G858" s="41"/>
      <c r="H858" s="41"/>
      <c r="I858" s="229"/>
      <c r="J858" s="41"/>
      <c r="K858" s="41"/>
      <c r="L858" s="45"/>
      <c r="M858" s="230"/>
      <c r="N858" s="231"/>
      <c r="O858" s="85"/>
      <c r="P858" s="85"/>
      <c r="Q858" s="85"/>
      <c r="R858" s="85"/>
      <c r="S858" s="85"/>
      <c r="T858" s="86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151</v>
      </c>
      <c r="AU858" s="18" t="s">
        <v>81</v>
      </c>
    </row>
    <row r="859" s="2" customFormat="1" ht="16.5" customHeight="1">
      <c r="A859" s="39"/>
      <c r="B859" s="40"/>
      <c r="C859" s="214" t="s">
        <v>1152</v>
      </c>
      <c r="D859" s="214" t="s">
        <v>143</v>
      </c>
      <c r="E859" s="215" t="s">
        <v>1153</v>
      </c>
      <c r="F859" s="216" t="s">
        <v>1154</v>
      </c>
      <c r="G859" s="217" t="s">
        <v>236</v>
      </c>
      <c r="H859" s="218">
        <v>7.29</v>
      </c>
      <c r="I859" s="219"/>
      <c r="J859" s="220">
        <f>ROUND(I859*H859,2)</f>
        <v>0</v>
      </c>
      <c r="K859" s="216" t="s">
        <v>147</v>
      </c>
      <c r="L859" s="45"/>
      <c r="M859" s="221" t="s">
        <v>19</v>
      </c>
      <c r="N859" s="222" t="s">
        <v>43</v>
      </c>
      <c r="O859" s="85"/>
      <c r="P859" s="223">
        <f>O859*H859</f>
        <v>0</v>
      </c>
      <c r="Q859" s="223">
        <v>0.00013999999999999999</v>
      </c>
      <c r="R859" s="223">
        <f>Q859*H859</f>
        <v>0.0010206</v>
      </c>
      <c r="S859" s="223">
        <v>0</v>
      </c>
      <c r="T859" s="224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25" t="s">
        <v>347</v>
      </c>
      <c r="AT859" s="225" t="s">
        <v>143</v>
      </c>
      <c r="AU859" s="225" t="s">
        <v>81</v>
      </c>
      <c r="AY859" s="18" t="s">
        <v>140</v>
      </c>
      <c r="BE859" s="226">
        <f>IF(N859="základní",J859,0)</f>
        <v>0</v>
      </c>
      <c r="BF859" s="226">
        <f>IF(N859="snížená",J859,0)</f>
        <v>0</v>
      </c>
      <c r="BG859" s="226">
        <f>IF(N859="zákl. přenesená",J859,0)</f>
        <v>0</v>
      </c>
      <c r="BH859" s="226">
        <f>IF(N859="sníž. přenesená",J859,0)</f>
        <v>0</v>
      </c>
      <c r="BI859" s="226">
        <f>IF(N859="nulová",J859,0)</f>
        <v>0</v>
      </c>
      <c r="BJ859" s="18" t="s">
        <v>79</v>
      </c>
      <c r="BK859" s="226">
        <f>ROUND(I859*H859,2)</f>
        <v>0</v>
      </c>
      <c r="BL859" s="18" t="s">
        <v>347</v>
      </c>
      <c r="BM859" s="225" t="s">
        <v>1155</v>
      </c>
    </row>
    <row r="860" s="2" customFormat="1">
      <c r="A860" s="39"/>
      <c r="B860" s="40"/>
      <c r="C860" s="41"/>
      <c r="D860" s="227" t="s">
        <v>150</v>
      </c>
      <c r="E860" s="41"/>
      <c r="F860" s="228" t="s">
        <v>1156</v>
      </c>
      <c r="G860" s="41"/>
      <c r="H860" s="41"/>
      <c r="I860" s="229"/>
      <c r="J860" s="41"/>
      <c r="K860" s="41"/>
      <c r="L860" s="45"/>
      <c r="M860" s="230"/>
      <c r="N860" s="231"/>
      <c r="O860" s="85"/>
      <c r="P860" s="85"/>
      <c r="Q860" s="85"/>
      <c r="R860" s="85"/>
      <c r="S860" s="85"/>
      <c r="T860" s="86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150</v>
      </c>
      <c r="AU860" s="18" t="s">
        <v>81</v>
      </c>
    </row>
    <row r="861" s="2" customFormat="1">
      <c r="A861" s="39"/>
      <c r="B861" s="40"/>
      <c r="C861" s="41"/>
      <c r="D861" s="232" t="s">
        <v>151</v>
      </c>
      <c r="E861" s="41"/>
      <c r="F861" s="233" t="s">
        <v>1157</v>
      </c>
      <c r="G861" s="41"/>
      <c r="H861" s="41"/>
      <c r="I861" s="229"/>
      <c r="J861" s="41"/>
      <c r="K861" s="41"/>
      <c r="L861" s="45"/>
      <c r="M861" s="230"/>
      <c r="N861" s="231"/>
      <c r="O861" s="85"/>
      <c r="P861" s="85"/>
      <c r="Q861" s="85"/>
      <c r="R861" s="85"/>
      <c r="S861" s="85"/>
      <c r="T861" s="86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T861" s="18" t="s">
        <v>151</v>
      </c>
      <c r="AU861" s="18" t="s">
        <v>81</v>
      </c>
    </row>
    <row r="862" s="13" customFormat="1">
      <c r="A862" s="13"/>
      <c r="B862" s="234"/>
      <c r="C862" s="235"/>
      <c r="D862" s="227" t="s">
        <v>153</v>
      </c>
      <c r="E862" s="236" t="s">
        <v>19</v>
      </c>
      <c r="F862" s="237" t="s">
        <v>1144</v>
      </c>
      <c r="G862" s="235"/>
      <c r="H862" s="236" t="s">
        <v>19</v>
      </c>
      <c r="I862" s="238"/>
      <c r="J862" s="235"/>
      <c r="K862" s="235"/>
      <c r="L862" s="239"/>
      <c r="M862" s="240"/>
      <c r="N862" s="241"/>
      <c r="O862" s="241"/>
      <c r="P862" s="241"/>
      <c r="Q862" s="241"/>
      <c r="R862" s="241"/>
      <c r="S862" s="241"/>
      <c r="T862" s="242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3" t="s">
        <v>153</v>
      </c>
      <c r="AU862" s="243" t="s">
        <v>81</v>
      </c>
      <c r="AV862" s="13" t="s">
        <v>79</v>
      </c>
      <c r="AW862" s="13" t="s">
        <v>33</v>
      </c>
      <c r="AX862" s="13" t="s">
        <v>72</v>
      </c>
      <c r="AY862" s="243" t="s">
        <v>140</v>
      </c>
    </row>
    <row r="863" s="14" customFormat="1">
      <c r="A863" s="14"/>
      <c r="B863" s="244"/>
      <c r="C863" s="245"/>
      <c r="D863" s="227" t="s">
        <v>153</v>
      </c>
      <c r="E863" s="246" t="s">
        <v>19</v>
      </c>
      <c r="F863" s="247" t="s">
        <v>1145</v>
      </c>
      <c r="G863" s="245"/>
      <c r="H863" s="248">
        <v>7.29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153</v>
      </c>
      <c r="AU863" s="254" t="s">
        <v>81</v>
      </c>
      <c r="AV863" s="14" t="s">
        <v>81</v>
      </c>
      <c r="AW863" s="14" t="s">
        <v>33</v>
      </c>
      <c r="AX863" s="14" t="s">
        <v>72</v>
      </c>
      <c r="AY863" s="254" t="s">
        <v>140</v>
      </c>
    </row>
    <row r="864" s="15" customFormat="1">
      <c r="A864" s="15"/>
      <c r="B864" s="255"/>
      <c r="C864" s="256"/>
      <c r="D864" s="227" t="s">
        <v>153</v>
      </c>
      <c r="E864" s="257" t="s">
        <v>19</v>
      </c>
      <c r="F864" s="258" t="s">
        <v>155</v>
      </c>
      <c r="G864" s="256"/>
      <c r="H864" s="259">
        <v>7.29</v>
      </c>
      <c r="I864" s="260"/>
      <c r="J864" s="256"/>
      <c r="K864" s="256"/>
      <c r="L864" s="261"/>
      <c r="M864" s="262"/>
      <c r="N864" s="263"/>
      <c r="O864" s="263"/>
      <c r="P864" s="263"/>
      <c r="Q864" s="263"/>
      <c r="R864" s="263"/>
      <c r="S864" s="263"/>
      <c r="T864" s="264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T864" s="265" t="s">
        <v>153</v>
      </c>
      <c r="AU864" s="265" t="s">
        <v>81</v>
      </c>
      <c r="AV864" s="15" t="s">
        <v>156</v>
      </c>
      <c r="AW864" s="15" t="s">
        <v>33</v>
      </c>
      <c r="AX864" s="15" t="s">
        <v>79</v>
      </c>
      <c r="AY864" s="265" t="s">
        <v>140</v>
      </c>
    </row>
    <row r="865" s="2" customFormat="1" ht="16.5" customHeight="1">
      <c r="A865" s="39"/>
      <c r="B865" s="40"/>
      <c r="C865" s="214" t="s">
        <v>1158</v>
      </c>
      <c r="D865" s="214" t="s">
        <v>143</v>
      </c>
      <c r="E865" s="215" t="s">
        <v>1159</v>
      </c>
      <c r="F865" s="216" t="s">
        <v>1160</v>
      </c>
      <c r="G865" s="217" t="s">
        <v>236</v>
      </c>
      <c r="H865" s="218">
        <v>7.29</v>
      </c>
      <c r="I865" s="219"/>
      <c r="J865" s="220">
        <f>ROUND(I865*H865,2)</f>
        <v>0</v>
      </c>
      <c r="K865" s="216" t="s">
        <v>147</v>
      </c>
      <c r="L865" s="45"/>
      <c r="M865" s="221" t="s">
        <v>19</v>
      </c>
      <c r="N865" s="222" t="s">
        <v>43</v>
      </c>
      <c r="O865" s="85"/>
      <c r="P865" s="223">
        <f>O865*H865</f>
        <v>0</v>
      </c>
      <c r="Q865" s="223">
        <v>0.00012</v>
      </c>
      <c r="R865" s="223">
        <f>Q865*H865</f>
        <v>0.00087480000000000001</v>
      </c>
      <c r="S865" s="223">
        <v>0</v>
      </c>
      <c r="T865" s="224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25" t="s">
        <v>347</v>
      </c>
      <c r="AT865" s="225" t="s">
        <v>143</v>
      </c>
      <c r="AU865" s="225" t="s">
        <v>81</v>
      </c>
      <c r="AY865" s="18" t="s">
        <v>140</v>
      </c>
      <c r="BE865" s="226">
        <f>IF(N865="základní",J865,0)</f>
        <v>0</v>
      </c>
      <c r="BF865" s="226">
        <f>IF(N865="snížená",J865,0)</f>
        <v>0</v>
      </c>
      <c r="BG865" s="226">
        <f>IF(N865="zákl. přenesená",J865,0)</f>
        <v>0</v>
      </c>
      <c r="BH865" s="226">
        <f>IF(N865="sníž. přenesená",J865,0)</f>
        <v>0</v>
      </c>
      <c r="BI865" s="226">
        <f>IF(N865="nulová",J865,0)</f>
        <v>0</v>
      </c>
      <c r="BJ865" s="18" t="s">
        <v>79</v>
      </c>
      <c r="BK865" s="226">
        <f>ROUND(I865*H865,2)</f>
        <v>0</v>
      </c>
      <c r="BL865" s="18" t="s">
        <v>347</v>
      </c>
      <c r="BM865" s="225" t="s">
        <v>1161</v>
      </c>
    </row>
    <row r="866" s="2" customFormat="1">
      <c r="A866" s="39"/>
      <c r="B866" s="40"/>
      <c r="C866" s="41"/>
      <c r="D866" s="227" t="s">
        <v>150</v>
      </c>
      <c r="E866" s="41"/>
      <c r="F866" s="228" t="s">
        <v>1162</v>
      </c>
      <c r="G866" s="41"/>
      <c r="H866" s="41"/>
      <c r="I866" s="229"/>
      <c r="J866" s="41"/>
      <c r="K866" s="41"/>
      <c r="L866" s="45"/>
      <c r="M866" s="230"/>
      <c r="N866" s="231"/>
      <c r="O866" s="85"/>
      <c r="P866" s="85"/>
      <c r="Q866" s="85"/>
      <c r="R866" s="85"/>
      <c r="S866" s="85"/>
      <c r="T866" s="86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150</v>
      </c>
      <c r="AU866" s="18" t="s">
        <v>81</v>
      </c>
    </row>
    <row r="867" s="2" customFormat="1">
      <c r="A867" s="39"/>
      <c r="B867" s="40"/>
      <c r="C867" s="41"/>
      <c r="D867" s="232" t="s">
        <v>151</v>
      </c>
      <c r="E867" s="41"/>
      <c r="F867" s="233" t="s">
        <v>1163</v>
      </c>
      <c r="G867" s="41"/>
      <c r="H867" s="41"/>
      <c r="I867" s="229"/>
      <c r="J867" s="41"/>
      <c r="K867" s="41"/>
      <c r="L867" s="45"/>
      <c r="M867" s="230"/>
      <c r="N867" s="231"/>
      <c r="O867" s="85"/>
      <c r="P867" s="85"/>
      <c r="Q867" s="85"/>
      <c r="R867" s="85"/>
      <c r="S867" s="85"/>
      <c r="T867" s="86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151</v>
      </c>
      <c r="AU867" s="18" t="s">
        <v>81</v>
      </c>
    </row>
    <row r="868" s="13" customFormat="1">
      <c r="A868" s="13"/>
      <c r="B868" s="234"/>
      <c r="C868" s="235"/>
      <c r="D868" s="227" t="s">
        <v>153</v>
      </c>
      <c r="E868" s="236" t="s">
        <v>19</v>
      </c>
      <c r="F868" s="237" t="s">
        <v>1144</v>
      </c>
      <c r="G868" s="235"/>
      <c r="H868" s="236" t="s">
        <v>19</v>
      </c>
      <c r="I868" s="238"/>
      <c r="J868" s="235"/>
      <c r="K868" s="235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153</v>
      </c>
      <c r="AU868" s="243" t="s">
        <v>81</v>
      </c>
      <c r="AV868" s="13" t="s">
        <v>79</v>
      </c>
      <c r="AW868" s="13" t="s">
        <v>33</v>
      </c>
      <c r="AX868" s="13" t="s">
        <v>72</v>
      </c>
      <c r="AY868" s="243" t="s">
        <v>140</v>
      </c>
    </row>
    <row r="869" s="14" customFormat="1">
      <c r="A869" s="14"/>
      <c r="B869" s="244"/>
      <c r="C869" s="245"/>
      <c r="D869" s="227" t="s">
        <v>153</v>
      </c>
      <c r="E869" s="246" t="s">
        <v>19</v>
      </c>
      <c r="F869" s="247" t="s">
        <v>1145</v>
      </c>
      <c r="G869" s="245"/>
      <c r="H869" s="248">
        <v>7.29</v>
      </c>
      <c r="I869" s="249"/>
      <c r="J869" s="245"/>
      <c r="K869" s="245"/>
      <c r="L869" s="250"/>
      <c r="M869" s="251"/>
      <c r="N869" s="252"/>
      <c r="O869" s="252"/>
      <c r="P869" s="252"/>
      <c r="Q869" s="252"/>
      <c r="R869" s="252"/>
      <c r="S869" s="252"/>
      <c r="T869" s="25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4" t="s">
        <v>153</v>
      </c>
      <c r="AU869" s="254" t="s">
        <v>81</v>
      </c>
      <c r="AV869" s="14" t="s">
        <v>81</v>
      </c>
      <c r="AW869" s="14" t="s">
        <v>33</v>
      </c>
      <c r="AX869" s="14" t="s">
        <v>72</v>
      </c>
      <c r="AY869" s="254" t="s">
        <v>140</v>
      </c>
    </row>
    <row r="870" s="15" customFormat="1">
      <c r="A870" s="15"/>
      <c r="B870" s="255"/>
      <c r="C870" s="256"/>
      <c r="D870" s="227" t="s">
        <v>153</v>
      </c>
      <c r="E870" s="257" t="s">
        <v>19</v>
      </c>
      <c r="F870" s="258" t="s">
        <v>155</v>
      </c>
      <c r="G870" s="256"/>
      <c r="H870" s="259">
        <v>7.29</v>
      </c>
      <c r="I870" s="260"/>
      <c r="J870" s="256"/>
      <c r="K870" s="256"/>
      <c r="L870" s="261"/>
      <c r="M870" s="262"/>
      <c r="N870" s="263"/>
      <c r="O870" s="263"/>
      <c r="P870" s="263"/>
      <c r="Q870" s="263"/>
      <c r="R870" s="263"/>
      <c r="S870" s="263"/>
      <c r="T870" s="264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65" t="s">
        <v>153</v>
      </c>
      <c r="AU870" s="265" t="s">
        <v>81</v>
      </c>
      <c r="AV870" s="15" t="s">
        <v>156</v>
      </c>
      <c r="AW870" s="15" t="s">
        <v>33</v>
      </c>
      <c r="AX870" s="15" t="s">
        <v>79</v>
      </c>
      <c r="AY870" s="265" t="s">
        <v>140</v>
      </c>
    </row>
    <row r="871" s="12" customFormat="1" ht="22.8" customHeight="1">
      <c r="A871" s="12"/>
      <c r="B871" s="198"/>
      <c r="C871" s="199"/>
      <c r="D871" s="200" t="s">
        <v>71</v>
      </c>
      <c r="E871" s="212" t="s">
        <v>1164</v>
      </c>
      <c r="F871" s="212" t="s">
        <v>1165</v>
      </c>
      <c r="G871" s="199"/>
      <c r="H871" s="199"/>
      <c r="I871" s="202"/>
      <c r="J871" s="213">
        <f>BK871</f>
        <v>0</v>
      </c>
      <c r="K871" s="199"/>
      <c r="L871" s="204"/>
      <c r="M871" s="205"/>
      <c r="N871" s="206"/>
      <c r="O871" s="206"/>
      <c r="P871" s="207">
        <f>SUM(P872:P924)</f>
        <v>0</v>
      </c>
      <c r="Q871" s="206"/>
      <c r="R871" s="207">
        <f>SUM(R872:R924)</f>
        <v>0.088399599999999995</v>
      </c>
      <c r="S871" s="206"/>
      <c r="T871" s="208">
        <f>SUM(T872:T924)</f>
        <v>0.026152379999999999</v>
      </c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R871" s="209" t="s">
        <v>81</v>
      </c>
      <c r="AT871" s="210" t="s">
        <v>71</v>
      </c>
      <c r="AU871" s="210" t="s">
        <v>79</v>
      </c>
      <c r="AY871" s="209" t="s">
        <v>140</v>
      </c>
      <c r="BK871" s="211">
        <f>SUM(BK872:BK924)</f>
        <v>0</v>
      </c>
    </row>
    <row r="872" s="2" customFormat="1" ht="16.5" customHeight="1">
      <c r="A872" s="39"/>
      <c r="B872" s="40"/>
      <c r="C872" s="214" t="s">
        <v>1166</v>
      </c>
      <c r="D872" s="214" t="s">
        <v>143</v>
      </c>
      <c r="E872" s="215" t="s">
        <v>1167</v>
      </c>
      <c r="F872" s="216" t="s">
        <v>1168</v>
      </c>
      <c r="G872" s="217" t="s">
        <v>236</v>
      </c>
      <c r="H872" s="218">
        <v>56.853000000000002</v>
      </c>
      <c r="I872" s="219"/>
      <c r="J872" s="220">
        <f>ROUND(I872*H872,2)</f>
        <v>0</v>
      </c>
      <c r="K872" s="216" t="s">
        <v>147</v>
      </c>
      <c r="L872" s="45"/>
      <c r="M872" s="221" t="s">
        <v>19</v>
      </c>
      <c r="N872" s="222" t="s">
        <v>43</v>
      </c>
      <c r="O872" s="85"/>
      <c r="P872" s="223">
        <f>O872*H872</f>
        <v>0</v>
      </c>
      <c r="Q872" s="223">
        <v>0</v>
      </c>
      <c r="R872" s="223">
        <f>Q872*H872</f>
        <v>0</v>
      </c>
      <c r="S872" s="223">
        <v>0</v>
      </c>
      <c r="T872" s="224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25" t="s">
        <v>347</v>
      </c>
      <c r="AT872" s="225" t="s">
        <v>143</v>
      </c>
      <c r="AU872" s="225" t="s">
        <v>81</v>
      </c>
      <c r="AY872" s="18" t="s">
        <v>140</v>
      </c>
      <c r="BE872" s="226">
        <f>IF(N872="základní",J872,0)</f>
        <v>0</v>
      </c>
      <c r="BF872" s="226">
        <f>IF(N872="snížená",J872,0)</f>
        <v>0</v>
      </c>
      <c r="BG872" s="226">
        <f>IF(N872="zákl. přenesená",J872,0)</f>
        <v>0</v>
      </c>
      <c r="BH872" s="226">
        <f>IF(N872="sníž. přenesená",J872,0)</f>
        <v>0</v>
      </c>
      <c r="BI872" s="226">
        <f>IF(N872="nulová",J872,0)</f>
        <v>0</v>
      </c>
      <c r="BJ872" s="18" t="s">
        <v>79</v>
      </c>
      <c r="BK872" s="226">
        <f>ROUND(I872*H872,2)</f>
        <v>0</v>
      </c>
      <c r="BL872" s="18" t="s">
        <v>347</v>
      </c>
      <c r="BM872" s="225" t="s">
        <v>1169</v>
      </c>
    </row>
    <row r="873" s="2" customFormat="1">
      <c r="A873" s="39"/>
      <c r="B873" s="40"/>
      <c r="C873" s="41"/>
      <c r="D873" s="227" t="s">
        <v>150</v>
      </c>
      <c r="E873" s="41"/>
      <c r="F873" s="228" t="s">
        <v>1170</v>
      </c>
      <c r="G873" s="41"/>
      <c r="H873" s="41"/>
      <c r="I873" s="229"/>
      <c r="J873" s="41"/>
      <c r="K873" s="41"/>
      <c r="L873" s="45"/>
      <c r="M873" s="230"/>
      <c r="N873" s="231"/>
      <c r="O873" s="85"/>
      <c r="P873" s="85"/>
      <c r="Q873" s="85"/>
      <c r="R873" s="85"/>
      <c r="S873" s="85"/>
      <c r="T873" s="86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150</v>
      </c>
      <c r="AU873" s="18" t="s">
        <v>81</v>
      </c>
    </row>
    <row r="874" s="2" customFormat="1">
      <c r="A874" s="39"/>
      <c r="B874" s="40"/>
      <c r="C874" s="41"/>
      <c r="D874" s="232" t="s">
        <v>151</v>
      </c>
      <c r="E874" s="41"/>
      <c r="F874" s="233" t="s">
        <v>1171</v>
      </c>
      <c r="G874" s="41"/>
      <c r="H874" s="41"/>
      <c r="I874" s="229"/>
      <c r="J874" s="41"/>
      <c r="K874" s="41"/>
      <c r="L874" s="45"/>
      <c r="M874" s="230"/>
      <c r="N874" s="231"/>
      <c r="O874" s="85"/>
      <c r="P874" s="85"/>
      <c r="Q874" s="85"/>
      <c r="R874" s="85"/>
      <c r="S874" s="85"/>
      <c r="T874" s="86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151</v>
      </c>
      <c r="AU874" s="18" t="s">
        <v>81</v>
      </c>
    </row>
    <row r="875" s="13" customFormat="1">
      <c r="A875" s="13"/>
      <c r="B875" s="234"/>
      <c r="C875" s="235"/>
      <c r="D875" s="227" t="s">
        <v>153</v>
      </c>
      <c r="E875" s="236" t="s">
        <v>19</v>
      </c>
      <c r="F875" s="237" t="s">
        <v>249</v>
      </c>
      <c r="G875" s="235"/>
      <c r="H875" s="236" t="s">
        <v>19</v>
      </c>
      <c r="I875" s="238"/>
      <c r="J875" s="235"/>
      <c r="K875" s="235"/>
      <c r="L875" s="239"/>
      <c r="M875" s="240"/>
      <c r="N875" s="241"/>
      <c r="O875" s="241"/>
      <c r="P875" s="241"/>
      <c r="Q875" s="241"/>
      <c r="R875" s="241"/>
      <c r="S875" s="241"/>
      <c r="T875" s="24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3" t="s">
        <v>153</v>
      </c>
      <c r="AU875" s="243" t="s">
        <v>81</v>
      </c>
      <c r="AV875" s="13" t="s">
        <v>79</v>
      </c>
      <c r="AW875" s="13" t="s">
        <v>33</v>
      </c>
      <c r="AX875" s="13" t="s">
        <v>72</v>
      </c>
      <c r="AY875" s="243" t="s">
        <v>140</v>
      </c>
    </row>
    <row r="876" s="13" customFormat="1">
      <c r="A876" s="13"/>
      <c r="B876" s="234"/>
      <c r="C876" s="235"/>
      <c r="D876" s="227" t="s">
        <v>153</v>
      </c>
      <c r="E876" s="236" t="s">
        <v>19</v>
      </c>
      <c r="F876" s="237" t="s">
        <v>1172</v>
      </c>
      <c r="G876" s="235"/>
      <c r="H876" s="236" t="s">
        <v>19</v>
      </c>
      <c r="I876" s="238"/>
      <c r="J876" s="235"/>
      <c r="K876" s="235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153</v>
      </c>
      <c r="AU876" s="243" t="s">
        <v>81</v>
      </c>
      <c r="AV876" s="13" t="s">
        <v>79</v>
      </c>
      <c r="AW876" s="13" t="s">
        <v>33</v>
      </c>
      <c r="AX876" s="13" t="s">
        <v>72</v>
      </c>
      <c r="AY876" s="243" t="s">
        <v>140</v>
      </c>
    </row>
    <row r="877" s="14" customFormat="1">
      <c r="A877" s="14"/>
      <c r="B877" s="244"/>
      <c r="C877" s="245"/>
      <c r="D877" s="227" t="s">
        <v>153</v>
      </c>
      <c r="E877" s="246" t="s">
        <v>19</v>
      </c>
      <c r="F877" s="247" t="s">
        <v>1173</v>
      </c>
      <c r="G877" s="245"/>
      <c r="H877" s="248">
        <v>3.8980000000000001</v>
      </c>
      <c r="I877" s="249"/>
      <c r="J877" s="245"/>
      <c r="K877" s="245"/>
      <c r="L877" s="250"/>
      <c r="M877" s="251"/>
      <c r="N877" s="252"/>
      <c r="O877" s="252"/>
      <c r="P877" s="252"/>
      <c r="Q877" s="252"/>
      <c r="R877" s="252"/>
      <c r="S877" s="252"/>
      <c r="T877" s="25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4" t="s">
        <v>153</v>
      </c>
      <c r="AU877" s="254" t="s">
        <v>81</v>
      </c>
      <c r="AV877" s="14" t="s">
        <v>81</v>
      </c>
      <c r="AW877" s="14" t="s">
        <v>33</v>
      </c>
      <c r="AX877" s="14" t="s">
        <v>72</v>
      </c>
      <c r="AY877" s="254" t="s">
        <v>140</v>
      </c>
    </row>
    <row r="878" s="14" customFormat="1">
      <c r="A878" s="14"/>
      <c r="B878" s="244"/>
      <c r="C878" s="245"/>
      <c r="D878" s="227" t="s">
        <v>153</v>
      </c>
      <c r="E878" s="246" t="s">
        <v>19</v>
      </c>
      <c r="F878" s="247" t="s">
        <v>1174</v>
      </c>
      <c r="G878" s="245"/>
      <c r="H878" s="248">
        <v>43.654000000000003</v>
      </c>
      <c r="I878" s="249"/>
      <c r="J878" s="245"/>
      <c r="K878" s="245"/>
      <c r="L878" s="250"/>
      <c r="M878" s="251"/>
      <c r="N878" s="252"/>
      <c r="O878" s="252"/>
      <c r="P878" s="252"/>
      <c r="Q878" s="252"/>
      <c r="R878" s="252"/>
      <c r="S878" s="252"/>
      <c r="T878" s="25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4" t="s">
        <v>153</v>
      </c>
      <c r="AU878" s="254" t="s">
        <v>81</v>
      </c>
      <c r="AV878" s="14" t="s">
        <v>81</v>
      </c>
      <c r="AW878" s="14" t="s">
        <v>33</v>
      </c>
      <c r="AX878" s="14" t="s">
        <v>72</v>
      </c>
      <c r="AY878" s="254" t="s">
        <v>140</v>
      </c>
    </row>
    <row r="879" s="14" customFormat="1">
      <c r="A879" s="14"/>
      <c r="B879" s="244"/>
      <c r="C879" s="245"/>
      <c r="D879" s="227" t="s">
        <v>153</v>
      </c>
      <c r="E879" s="246" t="s">
        <v>19</v>
      </c>
      <c r="F879" s="247" t="s">
        <v>1175</v>
      </c>
      <c r="G879" s="245"/>
      <c r="H879" s="248">
        <v>9.3010000000000002</v>
      </c>
      <c r="I879" s="249"/>
      <c r="J879" s="245"/>
      <c r="K879" s="245"/>
      <c r="L879" s="250"/>
      <c r="M879" s="251"/>
      <c r="N879" s="252"/>
      <c r="O879" s="252"/>
      <c r="P879" s="252"/>
      <c r="Q879" s="252"/>
      <c r="R879" s="252"/>
      <c r="S879" s="252"/>
      <c r="T879" s="25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4" t="s">
        <v>153</v>
      </c>
      <c r="AU879" s="254" t="s">
        <v>81</v>
      </c>
      <c r="AV879" s="14" t="s">
        <v>81</v>
      </c>
      <c r="AW879" s="14" t="s">
        <v>33</v>
      </c>
      <c r="AX879" s="14" t="s">
        <v>72</v>
      </c>
      <c r="AY879" s="254" t="s">
        <v>140</v>
      </c>
    </row>
    <row r="880" s="15" customFormat="1">
      <c r="A880" s="15"/>
      <c r="B880" s="255"/>
      <c r="C880" s="256"/>
      <c r="D880" s="227" t="s">
        <v>153</v>
      </c>
      <c r="E880" s="257" t="s">
        <v>19</v>
      </c>
      <c r="F880" s="258" t="s">
        <v>155</v>
      </c>
      <c r="G880" s="256"/>
      <c r="H880" s="259">
        <v>56.853000000000002</v>
      </c>
      <c r="I880" s="260"/>
      <c r="J880" s="256"/>
      <c r="K880" s="256"/>
      <c r="L880" s="261"/>
      <c r="M880" s="262"/>
      <c r="N880" s="263"/>
      <c r="O880" s="263"/>
      <c r="P880" s="263"/>
      <c r="Q880" s="263"/>
      <c r="R880" s="263"/>
      <c r="S880" s="263"/>
      <c r="T880" s="264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65" t="s">
        <v>153</v>
      </c>
      <c r="AU880" s="265" t="s">
        <v>81</v>
      </c>
      <c r="AV880" s="15" t="s">
        <v>156</v>
      </c>
      <c r="AW880" s="15" t="s">
        <v>33</v>
      </c>
      <c r="AX880" s="15" t="s">
        <v>79</v>
      </c>
      <c r="AY880" s="265" t="s">
        <v>140</v>
      </c>
    </row>
    <row r="881" s="2" customFormat="1" ht="16.5" customHeight="1">
      <c r="A881" s="39"/>
      <c r="B881" s="40"/>
      <c r="C881" s="214" t="s">
        <v>1176</v>
      </c>
      <c r="D881" s="214" t="s">
        <v>143</v>
      </c>
      <c r="E881" s="215" t="s">
        <v>1177</v>
      </c>
      <c r="F881" s="216" t="s">
        <v>1178</v>
      </c>
      <c r="G881" s="217" t="s">
        <v>236</v>
      </c>
      <c r="H881" s="218">
        <v>56.853000000000002</v>
      </c>
      <c r="I881" s="219"/>
      <c r="J881" s="220">
        <f>ROUND(I881*H881,2)</f>
        <v>0</v>
      </c>
      <c r="K881" s="216" t="s">
        <v>147</v>
      </c>
      <c r="L881" s="45"/>
      <c r="M881" s="221" t="s">
        <v>19</v>
      </c>
      <c r="N881" s="222" t="s">
        <v>43</v>
      </c>
      <c r="O881" s="85"/>
      <c r="P881" s="223">
        <f>O881*H881</f>
        <v>0</v>
      </c>
      <c r="Q881" s="223">
        <v>0</v>
      </c>
      <c r="R881" s="223">
        <f>Q881*H881</f>
        <v>0</v>
      </c>
      <c r="S881" s="223">
        <v>0.00014999999999999999</v>
      </c>
      <c r="T881" s="224">
        <f>S881*H881</f>
        <v>0.0085279499999999994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25" t="s">
        <v>347</v>
      </c>
      <c r="AT881" s="225" t="s">
        <v>143</v>
      </c>
      <c r="AU881" s="225" t="s">
        <v>81</v>
      </c>
      <c r="AY881" s="18" t="s">
        <v>140</v>
      </c>
      <c r="BE881" s="226">
        <f>IF(N881="základní",J881,0)</f>
        <v>0</v>
      </c>
      <c r="BF881" s="226">
        <f>IF(N881="snížená",J881,0)</f>
        <v>0</v>
      </c>
      <c r="BG881" s="226">
        <f>IF(N881="zákl. přenesená",J881,0)</f>
        <v>0</v>
      </c>
      <c r="BH881" s="226">
        <f>IF(N881="sníž. přenesená",J881,0)</f>
        <v>0</v>
      </c>
      <c r="BI881" s="226">
        <f>IF(N881="nulová",J881,0)</f>
        <v>0</v>
      </c>
      <c r="BJ881" s="18" t="s">
        <v>79</v>
      </c>
      <c r="BK881" s="226">
        <f>ROUND(I881*H881,2)</f>
        <v>0</v>
      </c>
      <c r="BL881" s="18" t="s">
        <v>347</v>
      </c>
      <c r="BM881" s="225" t="s">
        <v>1179</v>
      </c>
    </row>
    <row r="882" s="2" customFormat="1">
      <c r="A882" s="39"/>
      <c r="B882" s="40"/>
      <c r="C882" s="41"/>
      <c r="D882" s="227" t="s">
        <v>150</v>
      </c>
      <c r="E882" s="41"/>
      <c r="F882" s="228" t="s">
        <v>1180</v>
      </c>
      <c r="G882" s="41"/>
      <c r="H882" s="41"/>
      <c r="I882" s="229"/>
      <c r="J882" s="41"/>
      <c r="K882" s="41"/>
      <c r="L882" s="45"/>
      <c r="M882" s="230"/>
      <c r="N882" s="231"/>
      <c r="O882" s="85"/>
      <c r="P882" s="85"/>
      <c r="Q882" s="85"/>
      <c r="R882" s="85"/>
      <c r="S882" s="85"/>
      <c r="T882" s="86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150</v>
      </c>
      <c r="AU882" s="18" t="s">
        <v>81</v>
      </c>
    </row>
    <row r="883" s="2" customFormat="1">
      <c r="A883" s="39"/>
      <c r="B883" s="40"/>
      <c r="C883" s="41"/>
      <c r="D883" s="232" t="s">
        <v>151</v>
      </c>
      <c r="E883" s="41"/>
      <c r="F883" s="233" t="s">
        <v>1181</v>
      </c>
      <c r="G883" s="41"/>
      <c r="H883" s="41"/>
      <c r="I883" s="229"/>
      <c r="J883" s="41"/>
      <c r="K883" s="41"/>
      <c r="L883" s="45"/>
      <c r="M883" s="230"/>
      <c r="N883" s="231"/>
      <c r="O883" s="85"/>
      <c r="P883" s="85"/>
      <c r="Q883" s="85"/>
      <c r="R883" s="85"/>
      <c r="S883" s="85"/>
      <c r="T883" s="86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151</v>
      </c>
      <c r="AU883" s="18" t="s">
        <v>81</v>
      </c>
    </row>
    <row r="884" s="13" customFormat="1">
      <c r="A884" s="13"/>
      <c r="B884" s="234"/>
      <c r="C884" s="235"/>
      <c r="D884" s="227" t="s">
        <v>153</v>
      </c>
      <c r="E884" s="236" t="s">
        <v>19</v>
      </c>
      <c r="F884" s="237" t="s">
        <v>249</v>
      </c>
      <c r="G884" s="235"/>
      <c r="H884" s="236" t="s">
        <v>19</v>
      </c>
      <c r="I884" s="238"/>
      <c r="J884" s="235"/>
      <c r="K884" s="235"/>
      <c r="L884" s="239"/>
      <c r="M884" s="240"/>
      <c r="N884" s="241"/>
      <c r="O884" s="241"/>
      <c r="P884" s="241"/>
      <c r="Q884" s="241"/>
      <c r="R884" s="241"/>
      <c r="S884" s="241"/>
      <c r="T884" s="24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3" t="s">
        <v>153</v>
      </c>
      <c r="AU884" s="243" t="s">
        <v>81</v>
      </c>
      <c r="AV884" s="13" t="s">
        <v>79</v>
      </c>
      <c r="AW884" s="13" t="s">
        <v>33</v>
      </c>
      <c r="AX884" s="13" t="s">
        <v>72</v>
      </c>
      <c r="AY884" s="243" t="s">
        <v>140</v>
      </c>
    </row>
    <row r="885" s="13" customFormat="1">
      <c r="A885" s="13"/>
      <c r="B885" s="234"/>
      <c r="C885" s="235"/>
      <c r="D885" s="227" t="s">
        <v>153</v>
      </c>
      <c r="E885" s="236" t="s">
        <v>19</v>
      </c>
      <c r="F885" s="237" t="s">
        <v>1172</v>
      </c>
      <c r="G885" s="235"/>
      <c r="H885" s="236" t="s">
        <v>19</v>
      </c>
      <c r="I885" s="238"/>
      <c r="J885" s="235"/>
      <c r="K885" s="235"/>
      <c r="L885" s="239"/>
      <c r="M885" s="240"/>
      <c r="N885" s="241"/>
      <c r="O885" s="241"/>
      <c r="P885" s="241"/>
      <c r="Q885" s="241"/>
      <c r="R885" s="241"/>
      <c r="S885" s="241"/>
      <c r="T885" s="24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3" t="s">
        <v>153</v>
      </c>
      <c r="AU885" s="243" t="s">
        <v>81</v>
      </c>
      <c r="AV885" s="13" t="s">
        <v>79</v>
      </c>
      <c r="AW885" s="13" t="s">
        <v>33</v>
      </c>
      <c r="AX885" s="13" t="s">
        <v>72</v>
      </c>
      <c r="AY885" s="243" t="s">
        <v>140</v>
      </c>
    </row>
    <row r="886" s="14" customFormat="1">
      <c r="A886" s="14"/>
      <c r="B886" s="244"/>
      <c r="C886" s="245"/>
      <c r="D886" s="227" t="s">
        <v>153</v>
      </c>
      <c r="E886" s="246" t="s">
        <v>19</v>
      </c>
      <c r="F886" s="247" t="s">
        <v>1173</v>
      </c>
      <c r="G886" s="245"/>
      <c r="H886" s="248">
        <v>3.8980000000000001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153</v>
      </c>
      <c r="AU886" s="254" t="s">
        <v>81</v>
      </c>
      <c r="AV886" s="14" t="s">
        <v>81</v>
      </c>
      <c r="AW886" s="14" t="s">
        <v>33</v>
      </c>
      <c r="AX886" s="14" t="s">
        <v>72</v>
      </c>
      <c r="AY886" s="254" t="s">
        <v>140</v>
      </c>
    </row>
    <row r="887" s="14" customFormat="1">
      <c r="A887" s="14"/>
      <c r="B887" s="244"/>
      <c r="C887" s="245"/>
      <c r="D887" s="227" t="s">
        <v>153</v>
      </c>
      <c r="E887" s="246" t="s">
        <v>19</v>
      </c>
      <c r="F887" s="247" t="s">
        <v>1174</v>
      </c>
      <c r="G887" s="245"/>
      <c r="H887" s="248">
        <v>43.654000000000003</v>
      </c>
      <c r="I887" s="249"/>
      <c r="J887" s="245"/>
      <c r="K887" s="245"/>
      <c r="L887" s="250"/>
      <c r="M887" s="251"/>
      <c r="N887" s="252"/>
      <c r="O887" s="252"/>
      <c r="P887" s="252"/>
      <c r="Q887" s="252"/>
      <c r="R887" s="252"/>
      <c r="S887" s="252"/>
      <c r="T887" s="25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4" t="s">
        <v>153</v>
      </c>
      <c r="AU887" s="254" t="s">
        <v>81</v>
      </c>
      <c r="AV887" s="14" t="s">
        <v>81</v>
      </c>
      <c r="AW887" s="14" t="s">
        <v>33</v>
      </c>
      <c r="AX887" s="14" t="s">
        <v>72</v>
      </c>
      <c r="AY887" s="254" t="s">
        <v>140</v>
      </c>
    </row>
    <row r="888" s="14" customFormat="1">
      <c r="A888" s="14"/>
      <c r="B888" s="244"/>
      <c r="C888" s="245"/>
      <c r="D888" s="227" t="s">
        <v>153</v>
      </c>
      <c r="E888" s="246" t="s">
        <v>19</v>
      </c>
      <c r="F888" s="247" t="s">
        <v>1175</v>
      </c>
      <c r="G888" s="245"/>
      <c r="H888" s="248">
        <v>9.3010000000000002</v>
      </c>
      <c r="I888" s="249"/>
      <c r="J888" s="245"/>
      <c r="K888" s="245"/>
      <c r="L888" s="250"/>
      <c r="M888" s="251"/>
      <c r="N888" s="252"/>
      <c r="O888" s="252"/>
      <c r="P888" s="252"/>
      <c r="Q888" s="252"/>
      <c r="R888" s="252"/>
      <c r="S888" s="252"/>
      <c r="T888" s="25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4" t="s">
        <v>153</v>
      </c>
      <c r="AU888" s="254" t="s">
        <v>81</v>
      </c>
      <c r="AV888" s="14" t="s">
        <v>81</v>
      </c>
      <c r="AW888" s="14" t="s">
        <v>33</v>
      </c>
      <c r="AX888" s="14" t="s">
        <v>72</v>
      </c>
      <c r="AY888" s="254" t="s">
        <v>140</v>
      </c>
    </row>
    <row r="889" s="15" customFormat="1">
      <c r="A889" s="15"/>
      <c r="B889" s="255"/>
      <c r="C889" s="256"/>
      <c r="D889" s="227" t="s">
        <v>153</v>
      </c>
      <c r="E889" s="257" t="s">
        <v>19</v>
      </c>
      <c r="F889" s="258" t="s">
        <v>155</v>
      </c>
      <c r="G889" s="256"/>
      <c r="H889" s="259">
        <v>56.853000000000002</v>
      </c>
      <c r="I889" s="260"/>
      <c r="J889" s="256"/>
      <c r="K889" s="256"/>
      <c r="L889" s="261"/>
      <c r="M889" s="262"/>
      <c r="N889" s="263"/>
      <c r="O889" s="263"/>
      <c r="P889" s="263"/>
      <c r="Q889" s="263"/>
      <c r="R889" s="263"/>
      <c r="S889" s="263"/>
      <c r="T889" s="264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65" t="s">
        <v>153</v>
      </c>
      <c r="AU889" s="265" t="s">
        <v>81</v>
      </c>
      <c r="AV889" s="15" t="s">
        <v>156</v>
      </c>
      <c r="AW889" s="15" t="s">
        <v>33</v>
      </c>
      <c r="AX889" s="15" t="s">
        <v>79</v>
      </c>
      <c r="AY889" s="265" t="s">
        <v>140</v>
      </c>
    </row>
    <row r="890" s="2" customFormat="1" ht="16.5" customHeight="1">
      <c r="A890" s="39"/>
      <c r="B890" s="40"/>
      <c r="C890" s="214" t="s">
        <v>1182</v>
      </c>
      <c r="D890" s="214" t="s">
        <v>143</v>
      </c>
      <c r="E890" s="215" t="s">
        <v>1183</v>
      </c>
      <c r="F890" s="216" t="s">
        <v>1184</v>
      </c>
      <c r="G890" s="217" t="s">
        <v>236</v>
      </c>
      <c r="H890" s="218">
        <v>56.853000000000002</v>
      </c>
      <c r="I890" s="219"/>
      <c r="J890" s="220">
        <f>ROUND(I890*H890,2)</f>
        <v>0</v>
      </c>
      <c r="K890" s="216" t="s">
        <v>147</v>
      </c>
      <c r="L890" s="45"/>
      <c r="M890" s="221" t="s">
        <v>19</v>
      </c>
      <c r="N890" s="222" t="s">
        <v>43</v>
      </c>
      <c r="O890" s="85"/>
      <c r="P890" s="223">
        <f>O890*H890</f>
        <v>0</v>
      </c>
      <c r="Q890" s="223">
        <v>0</v>
      </c>
      <c r="R890" s="223">
        <f>Q890*H890</f>
        <v>0</v>
      </c>
      <c r="S890" s="223">
        <v>0</v>
      </c>
      <c r="T890" s="224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25" t="s">
        <v>347</v>
      </c>
      <c r="AT890" s="225" t="s">
        <v>143</v>
      </c>
      <c r="AU890" s="225" t="s">
        <v>81</v>
      </c>
      <c r="AY890" s="18" t="s">
        <v>140</v>
      </c>
      <c r="BE890" s="226">
        <f>IF(N890="základní",J890,0)</f>
        <v>0</v>
      </c>
      <c r="BF890" s="226">
        <f>IF(N890="snížená",J890,0)</f>
        <v>0</v>
      </c>
      <c r="BG890" s="226">
        <f>IF(N890="zákl. přenesená",J890,0)</f>
        <v>0</v>
      </c>
      <c r="BH890" s="226">
        <f>IF(N890="sníž. přenesená",J890,0)</f>
        <v>0</v>
      </c>
      <c r="BI890" s="226">
        <f>IF(N890="nulová",J890,0)</f>
        <v>0</v>
      </c>
      <c r="BJ890" s="18" t="s">
        <v>79</v>
      </c>
      <c r="BK890" s="226">
        <f>ROUND(I890*H890,2)</f>
        <v>0</v>
      </c>
      <c r="BL890" s="18" t="s">
        <v>347</v>
      </c>
      <c r="BM890" s="225" t="s">
        <v>1185</v>
      </c>
    </row>
    <row r="891" s="2" customFormat="1">
      <c r="A891" s="39"/>
      <c r="B891" s="40"/>
      <c r="C891" s="41"/>
      <c r="D891" s="227" t="s">
        <v>150</v>
      </c>
      <c r="E891" s="41"/>
      <c r="F891" s="228" t="s">
        <v>1186</v>
      </c>
      <c r="G891" s="41"/>
      <c r="H891" s="41"/>
      <c r="I891" s="229"/>
      <c r="J891" s="41"/>
      <c r="K891" s="41"/>
      <c r="L891" s="45"/>
      <c r="M891" s="230"/>
      <c r="N891" s="231"/>
      <c r="O891" s="85"/>
      <c r="P891" s="85"/>
      <c r="Q891" s="85"/>
      <c r="R891" s="85"/>
      <c r="S891" s="85"/>
      <c r="T891" s="86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T891" s="18" t="s">
        <v>150</v>
      </c>
      <c r="AU891" s="18" t="s">
        <v>81</v>
      </c>
    </row>
    <row r="892" s="2" customFormat="1">
      <c r="A892" s="39"/>
      <c r="B892" s="40"/>
      <c r="C892" s="41"/>
      <c r="D892" s="232" t="s">
        <v>151</v>
      </c>
      <c r="E892" s="41"/>
      <c r="F892" s="233" t="s">
        <v>1187</v>
      </c>
      <c r="G892" s="41"/>
      <c r="H892" s="41"/>
      <c r="I892" s="229"/>
      <c r="J892" s="41"/>
      <c r="K892" s="41"/>
      <c r="L892" s="45"/>
      <c r="M892" s="230"/>
      <c r="N892" s="231"/>
      <c r="O892" s="85"/>
      <c r="P892" s="85"/>
      <c r="Q892" s="85"/>
      <c r="R892" s="85"/>
      <c r="S892" s="85"/>
      <c r="T892" s="86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151</v>
      </c>
      <c r="AU892" s="18" t="s">
        <v>81</v>
      </c>
    </row>
    <row r="893" s="13" customFormat="1">
      <c r="A893" s="13"/>
      <c r="B893" s="234"/>
      <c r="C893" s="235"/>
      <c r="D893" s="227" t="s">
        <v>153</v>
      </c>
      <c r="E893" s="236" t="s">
        <v>19</v>
      </c>
      <c r="F893" s="237" t="s">
        <v>249</v>
      </c>
      <c r="G893" s="235"/>
      <c r="H893" s="236" t="s">
        <v>19</v>
      </c>
      <c r="I893" s="238"/>
      <c r="J893" s="235"/>
      <c r="K893" s="235"/>
      <c r="L893" s="239"/>
      <c r="M893" s="240"/>
      <c r="N893" s="241"/>
      <c r="O893" s="241"/>
      <c r="P893" s="241"/>
      <c r="Q893" s="241"/>
      <c r="R893" s="241"/>
      <c r="S893" s="241"/>
      <c r="T893" s="24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3" t="s">
        <v>153</v>
      </c>
      <c r="AU893" s="243" t="s">
        <v>81</v>
      </c>
      <c r="AV893" s="13" t="s">
        <v>79</v>
      </c>
      <c r="AW893" s="13" t="s">
        <v>33</v>
      </c>
      <c r="AX893" s="13" t="s">
        <v>72</v>
      </c>
      <c r="AY893" s="243" t="s">
        <v>140</v>
      </c>
    </row>
    <row r="894" s="13" customFormat="1">
      <c r="A894" s="13"/>
      <c r="B894" s="234"/>
      <c r="C894" s="235"/>
      <c r="D894" s="227" t="s">
        <v>153</v>
      </c>
      <c r="E894" s="236" t="s">
        <v>19</v>
      </c>
      <c r="F894" s="237" t="s">
        <v>1172</v>
      </c>
      <c r="G894" s="235"/>
      <c r="H894" s="236" t="s">
        <v>19</v>
      </c>
      <c r="I894" s="238"/>
      <c r="J894" s="235"/>
      <c r="K894" s="235"/>
      <c r="L894" s="239"/>
      <c r="M894" s="240"/>
      <c r="N894" s="241"/>
      <c r="O894" s="241"/>
      <c r="P894" s="241"/>
      <c r="Q894" s="241"/>
      <c r="R894" s="241"/>
      <c r="S894" s="241"/>
      <c r="T894" s="242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3" t="s">
        <v>153</v>
      </c>
      <c r="AU894" s="243" t="s">
        <v>81</v>
      </c>
      <c r="AV894" s="13" t="s">
        <v>79</v>
      </c>
      <c r="AW894" s="13" t="s">
        <v>33</v>
      </c>
      <c r="AX894" s="13" t="s">
        <v>72</v>
      </c>
      <c r="AY894" s="243" t="s">
        <v>140</v>
      </c>
    </row>
    <row r="895" s="14" customFormat="1">
      <c r="A895" s="14"/>
      <c r="B895" s="244"/>
      <c r="C895" s="245"/>
      <c r="D895" s="227" t="s">
        <v>153</v>
      </c>
      <c r="E895" s="246" t="s">
        <v>19</v>
      </c>
      <c r="F895" s="247" t="s">
        <v>1173</v>
      </c>
      <c r="G895" s="245"/>
      <c r="H895" s="248">
        <v>3.8980000000000001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4" t="s">
        <v>153</v>
      </c>
      <c r="AU895" s="254" t="s">
        <v>81</v>
      </c>
      <c r="AV895" s="14" t="s">
        <v>81</v>
      </c>
      <c r="AW895" s="14" t="s">
        <v>33</v>
      </c>
      <c r="AX895" s="14" t="s">
        <v>72</v>
      </c>
      <c r="AY895" s="254" t="s">
        <v>140</v>
      </c>
    </row>
    <row r="896" s="14" customFormat="1">
      <c r="A896" s="14"/>
      <c r="B896" s="244"/>
      <c r="C896" s="245"/>
      <c r="D896" s="227" t="s">
        <v>153</v>
      </c>
      <c r="E896" s="246" t="s">
        <v>19</v>
      </c>
      <c r="F896" s="247" t="s">
        <v>1174</v>
      </c>
      <c r="G896" s="245"/>
      <c r="H896" s="248">
        <v>43.654000000000003</v>
      </c>
      <c r="I896" s="249"/>
      <c r="J896" s="245"/>
      <c r="K896" s="245"/>
      <c r="L896" s="250"/>
      <c r="M896" s="251"/>
      <c r="N896" s="252"/>
      <c r="O896" s="252"/>
      <c r="P896" s="252"/>
      <c r="Q896" s="252"/>
      <c r="R896" s="252"/>
      <c r="S896" s="252"/>
      <c r="T896" s="25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4" t="s">
        <v>153</v>
      </c>
      <c r="AU896" s="254" t="s">
        <v>81</v>
      </c>
      <c r="AV896" s="14" t="s">
        <v>81</v>
      </c>
      <c r="AW896" s="14" t="s">
        <v>33</v>
      </c>
      <c r="AX896" s="14" t="s">
        <v>72</v>
      </c>
      <c r="AY896" s="254" t="s">
        <v>140</v>
      </c>
    </row>
    <row r="897" s="14" customFormat="1">
      <c r="A897" s="14"/>
      <c r="B897" s="244"/>
      <c r="C897" s="245"/>
      <c r="D897" s="227" t="s">
        <v>153</v>
      </c>
      <c r="E897" s="246" t="s">
        <v>19</v>
      </c>
      <c r="F897" s="247" t="s">
        <v>1175</v>
      </c>
      <c r="G897" s="245"/>
      <c r="H897" s="248">
        <v>9.3010000000000002</v>
      </c>
      <c r="I897" s="249"/>
      <c r="J897" s="245"/>
      <c r="K897" s="245"/>
      <c r="L897" s="250"/>
      <c r="M897" s="251"/>
      <c r="N897" s="252"/>
      <c r="O897" s="252"/>
      <c r="P897" s="252"/>
      <c r="Q897" s="252"/>
      <c r="R897" s="252"/>
      <c r="S897" s="252"/>
      <c r="T897" s="253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4" t="s">
        <v>153</v>
      </c>
      <c r="AU897" s="254" t="s">
        <v>81</v>
      </c>
      <c r="AV897" s="14" t="s">
        <v>81</v>
      </c>
      <c r="AW897" s="14" t="s">
        <v>33</v>
      </c>
      <c r="AX897" s="14" t="s">
        <v>72</v>
      </c>
      <c r="AY897" s="254" t="s">
        <v>140</v>
      </c>
    </row>
    <row r="898" s="15" customFormat="1">
      <c r="A898" s="15"/>
      <c r="B898" s="255"/>
      <c r="C898" s="256"/>
      <c r="D898" s="227" t="s">
        <v>153</v>
      </c>
      <c r="E898" s="257" t="s">
        <v>19</v>
      </c>
      <c r="F898" s="258" t="s">
        <v>155</v>
      </c>
      <c r="G898" s="256"/>
      <c r="H898" s="259">
        <v>56.853000000000002</v>
      </c>
      <c r="I898" s="260"/>
      <c r="J898" s="256"/>
      <c r="K898" s="256"/>
      <c r="L898" s="261"/>
      <c r="M898" s="262"/>
      <c r="N898" s="263"/>
      <c r="O898" s="263"/>
      <c r="P898" s="263"/>
      <c r="Q898" s="263"/>
      <c r="R898" s="263"/>
      <c r="S898" s="263"/>
      <c r="T898" s="264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65" t="s">
        <v>153</v>
      </c>
      <c r="AU898" s="265" t="s">
        <v>81</v>
      </c>
      <c r="AV898" s="15" t="s">
        <v>156</v>
      </c>
      <c r="AW898" s="15" t="s">
        <v>33</v>
      </c>
      <c r="AX898" s="15" t="s">
        <v>79</v>
      </c>
      <c r="AY898" s="265" t="s">
        <v>140</v>
      </c>
    </row>
    <row r="899" s="2" customFormat="1" ht="16.5" customHeight="1">
      <c r="A899" s="39"/>
      <c r="B899" s="40"/>
      <c r="C899" s="214" t="s">
        <v>1188</v>
      </c>
      <c r="D899" s="214" t="s">
        <v>143</v>
      </c>
      <c r="E899" s="215" t="s">
        <v>1189</v>
      </c>
      <c r="F899" s="216" t="s">
        <v>1190</v>
      </c>
      <c r="G899" s="217" t="s">
        <v>236</v>
      </c>
      <c r="H899" s="218">
        <v>56.853000000000002</v>
      </c>
      <c r="I899" s="219"/>
      <c r="J899" s="220">
        <f>ROUND(I899*H899,2)</f>
        <v>0</v>
      </c>
      <c r="K899" s="216" t="s">
        <v>147</v>
      </c>
      <c r="L899" s="45"/>
      <c r="M899" s="221" t="s">
        <v>19</v>
      </c>
      <c r="N899" s="222" t="s">
        <v>43</v>
      </c>
      <c r="O899" s="85"/>
      <c r="P899" s="223">
        <f>O899*H899</f>
        <v>0</v>
      </c>
      <c r="Q899" s="223">
        <v>0.001</v>
      </c>
      <c r="R899" s="223">
        <f>Q899*H899</f>
        <v>0.056853000000000001</v>
      </c>
      <c r="S899" s="223">
        <v>0.00031</v>
      </c>
      <c r="T899" s="224">
        <f>S899*H899</f>
        <v>0.01762443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25" t="s">
        <v>347</v>
      </c>
      <c r="AT899" s="225" t="s">
        <v>143</v>
      </c>
      <c r="AU899" s="225" t="s">
        <v>81</v>
      </c>
      <c r="AY899" s="18" t="s">
        <v>140</v>
      </c>
      <c r="BE899" s="226">
        <f>IF(N899="základní",J899,0)</f>
        <v>0</v>
      </c>
      <c r="BF899" s="226">
        <f>IF(N899="snížená",J899,0)</f>
        <v>0</v>
      </c>
      <c r="BG899" s="226">
        <f>IF(N899="zákl. přenesená",J899,0)</f>
        <v>0</v>
      </c>
      <c r="BH899" s="226">
        <f>IF(N899="sníž. přenesená",J899,0)</f>
        <v>0</v>
      </c>
      <c r="BI899" s="226">
        <f>IF(N899="nulová",J899,0)</f>
        <v>0</v>
      </c>
      <c r="BJ899" s="18" t="s">
        <v>79</v>
      </c>
      <c r="BK899" s="226">
        <f>ROUND(I899*H899,2)</f>
        <v>0</v>
      </c>
      <c r="BL899" s="18" t="s">
        <v>347</v>
      </c>
      <c r="BM899" s="225" t="s">
        <v>1191</v>
      </c>
    </row>
    <row r="900" s="2" customFormat="1">
      <c r="A900" s="39"/>
      <c r="B900" s="40"/>
      <c r="C900" s="41"/>
      <c r="D900" s="227" t="s">
        <v>150</v>
      </c>
      <c r="E900" s="41"/>
      <c r="F900" s="228" t="s">
        <v>1192</v>
      </c>
      <c r="G900" s="41"/>
      <c r="H900" s="41"/>
      <c r="I900" s="229"/>
      <c r="J900" s="41"/>
      <c r="K900" s="41"/>
      <c r="L900" s="45"/>
      <c r="M900" s="230"/>
      <c r="N900" s="231"/>
      <c r="O900" s="85"/>
      <c r="P900" s="85"/>
      <c r="Q900" s="85"/>
      <c r="R900" s="85"/>
      <c r="S900" s="85"/>
      <c r="T900" s="86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150</v>
      </c>
      <c r="AU900" s="18" t="s">
        <v>81</v>
      </c>
    </row>
    <row r="901" s="2" customFormat="1">
      <c r="A901" s="39"/>
      <c r="B901" s="40"/>
      <c r="C901" s="41"/>
      <c r="D901" s="232" t="s">
        <v>151</v>
      </c>
      <c r="E901" s="41"/>
      <c r="F901" s="233" t="s">
        <v>1193</v>
      </c>
      <c r="G901" s="41"/>
      <c r="H901" s="41"/>
      <c r="I901" s="229"/>
      <c r="J901" s="41"/>
      <c r="K901" s="41"/>
      <c r="L901" s="45"/>
      <c r="M901" s="230"/>
      <c r="N901" s="231"/>
      <c r="O901" s="85"/>
      <c r="P901" s="85"/>
      <c r="Q901" s="85"/>
      <c r="R901" s="85"/>
      <c r="S901" s="85"/>
      <c r="T901" s="86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151</v>
      </c>
      <c r="AU901" s="18" t="s">
        <v>81</v>
      </c>
    </row>
    <row r="902" s="13" customFormat="1">
      <c r="A902" s="13"/>
      <c r="B902" s="234"/>
      <c r="C902" s="235"/>
      <c r="D902" s="227" t="s">
        <v>153</v>
      </c>
      <c r="E902" s="236" t="s">
        <v>19</v>
      </c>
      <c r="F902" s="237" t="s">
        <v>249</v>
      </c>
      <c r="G902" s="235"/>
      <c r="H902" s="236" t="s">
        <v>19</v>
      </c>
      <c r="I902" s="238"/>
      <c r="J902" s="235"/>
      <c r="K902" s="235"/>
      <c r="L902" s="239"/>
      <c r="M902" s="240"/>
      <c r="N902" s="241"/>
      <c r="O902" s="241"/>
      <c r="P902" s="241"/>
      <c r="Q902" s="241"/>
      <c r="R902" s="241"/>
      <c r="S902" s="241"/>
      <c r="T902" s="24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3" t="s">
        <v>153</v>
      </c>
      <c r="AU902" s="243" t="s">
        <v>81</v>
      </c>
      <c r="AV902" s="13" t="s">
        <v>79</v>
      </c>
      <c r="AW902" s="13" t="s">
        <v>33</v>
      </c>
      <c r="AX902" s="13" t="s">
        <v>72</v>
      </c>
      <c r="AY902" s="243" t="s">
        <v>140</v>
      </c>
    </row>
    <row r="903" s="13" customFormat="1">
      <c r="A903" s="13"/>
      <c r="B903" s="234"/>
      <c r="C903" s="235"/>
      <c r="D903" s="227" t="s">
        <v>153</v>
      </c>
      <c r="E903" s="236" t="s">
        <v>19</v>
      </c>
      <c r="F903" s="237" t="s">
        <v>1172</v>
      </c>
      <c r="G903" s="235"/>
      <c r="H903" s="236" t="s">
        <v>19</v>
      </c>
      <c r="I903" s="238"/>
      <c r="J903" s="235"/>
      <c r="K903" s="235"/>
      <c r="L903" s="239"/>
      <c r="M903" s="240"/>
      <c r="N903" s="241"/>
      <c r="O903" s="241"/>
      <c r="P903" s="241"/>
      <c r="Q903" s="241"/>
      <c r="R903" s="241"/>
      <c r="S903" s="241"/>
      <c r="T903" s="24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3" t="s">
        <v>153</v>
      </c>
      <c r="AU903" s="243" t="s">
        <v>81</v>
      </c>
      <c r="AV903" s="13" t="s">
        <v>79</v>
      </c>
      <c r="AW903" s="13" t="s">
        <v>33</v>
      </c>
      <c r="AX903" s="13" t="s">
        <v>72</v>
      </c>
      <c r="AY903" s="243" t="s">
        <v>140</v>
      </c>
    </row>
    <row r="904" s="14" customFormat="1">
      <c r="A904" s="14"/>
      <c r="B904" s="244"/>
      <c r="C904" s="245"/>
      <c r="D904" s="227" t="s">
        <v>153</v>
      </c>
      <c r="E904" s="246" t="s">
        <v>19</v>
      </c>
      <c r="F904" s="247" t="s">
        <v>1173</v>
      </c>
      <c r="G904" s="245"/>
      <c r="H904" s="248">
        <v>3.8980000000000001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4" t="s">
        <v>153</v>
      </c>
      <c r="AU904" s="254" t="s">
        <v>81</v>
      </c>
      <c r="AV904" s="14" t="s">
        <v>81</v>
      </c>
      <c r="AW904" s="14" t="s">
        <v>33</v>
      </c>
      <c r="AX904" s="14" t="s">
        <v>72</v>
      </c>
      <c r="AY904" s="254" t="s">
        <v>140</v>
      </c>
    </row>
    <row r="905" s="14" customFormat="1">
      <c r="A905" s="14"/>
      <c r="B905" s="244"/>
      <c r="C905" s="245"/>
      <c r="D905" s="227" t="s">
        <v>153</v>
      </c>
      <c r="E905" s="246" t="s">
        <v>19</v>
      </c>
      <c r="F905" s="247" t="s">
        <v>1174</v>
      </c>
      <c r="G905" s="245"/>
      <c r="H905" s="248">
        <v>43.654000000000003</v>
      </c>
      <c r="I905" s="249"/>
      <c r="J905" s="245"/>
      <c r="K905" s="245"/>
      <c r="L905" s="250"/>
      <c r="M905" s="251"/>
      <c r="N905" s="252"/>
      <c r="O905" s="252"/>
      <c r="P905" s="252"/>
      <c r="Q905" s="252"/>
      <c r="R905" s="252"/>
      <c r="S905" s="252"/>
      <c r="T905" s="25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4" t="s">
        <v>153</v>
      </c>
      <c r="AU905" s="254" t="s">
        <v>81</v>
      </c>
      <c r="AV905" s="14" t="s">
        <v>81</v>
      </c>
      <c r="AW905" s="14" t="s">
        <v>33</v>
      </c>
      <c r="AX905" s="14" t="s">
        <v>72</v>
      </c>
      <c r="AY905" s="254" t="s">
        <v>140</v>
      </c>
    </row>
    <row r="906" s="14" customFormat="1">
      <c r="A906" s="14"/>
      <c r="B906" s="244"/>
      <c r="C906" s="245"/>
      <c r="D906" s="227" t="s">
        <v>153</v>
      </c>
      <c r="E906" s="246" t="s">
        <v>19</v>
      </c>
      <c r="F906" s="247" t="s">
        <v>1175</v>
      </c>
      <c r="G906" s="245"/>
      <c r="H906" s="248">
        <v>9.3010000000000002</v>
      </c>
      <c r="I906" s="249"/>
      <c r="J906" s="245"/>
      <c r="K906" s="245"/>
      <c r="L906" s="250"/>
      <c r="M906" s="251"/>
      <c r="N906" s="252"/>
      <c r="O906" s="252"/>
      <c r="P906" s="252"/>
      <c r="Q906" s="252"/>
      <c r="R906" s="252"/>
      <c r="S906" s="252"/>
      <c r="T906" s="25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4" t="s">
        <v>153</v>
      </c>
      <c r="AU906" s="254" t="s">
        <v>81</v>
      </c>
      <c r="AV906" s="14" t="s">
        <v>81</v>
      </c>
      <c r="AW906" s="14" t="s">
        <v>33</v>
      </c>
      <c r="AX906" s="14" t="s">
        <v>72</v>
      </c>
      <c r="AY906" s="254" t="s">
        <v>140</v>
      </c>
    </row>
    <row r="907" s="15" customFormat="1">
      <c r="A907" s="15"/>
      <c r="B907" s="255"/>
      <c r="C907" s="256"/>
      <c r="D907" s="227" t="s">
        <v>153</v>
      </c>
      <c r="E907" s="257" t="s">
        <v>19</v>
      </c>
      <c r="F907" s="258" t="s">
        <v>155</v>
      </c>
      <c r="G907" s="256"/>
      <c r="H907" s="259">
        <v>56.853000000000002</v>
      </c>
      <c r="I907" s="260"/>
      <c r="J907" s="256"/>
      <c r="K907" s="256"/>
      <c r="L907" s="261"/>
      <c r="M907" s="262"/>
      <c r="N907" s="263"/>
      <c r="O907" s="263"/>
      <c r="P907" s="263"/>
      <c r="Q907" s="263"/>
      <c r="R907" s="263"/>
      <c r="S907" s="263"/>
      <c r="T907" s="264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5" t="s">
        <v>153</v>
      </c>
      <c r="AU907" s="265" t="s">
        <v>81</v>
      </c>
      <c r="AV907" s="15" t="s">
        <v>156</v>
      </c>
      <c r="AW907" s="15" t="s">
        <v>33</v>
      </c>
      <c r="AX907" s="15" t="s">
        <v>79</v>
      </c>
      <c r="AY907" s="265" t="s">
        <v>140</v>
      </c>
    </row>
    <row r="908" s="2" customFormat="1" ht="16.5" customHeight="1">
      <c r="A908" s="39"/>
      <c r="B908" s="40"/>
      <c r="C908" s="214" t="s">
        <v>1194</v>
      </c>
      <c r="D908" s="214" t="s">
        <v>143</v>
      </c>
      <c r="E908" s="215" t="s">
        <v>1195</v>
      </c>
      <c r="F908" s="216" t="s">
        <v>1196</v>
      </c>
      <c r="G908" s="217" t="s">
        <v>236</v>
      </c>
      <c r="H908" s="218">
        <v>56.853000000000002</v>
      </c>
      <c r="I908" s="219"/>
      <c r="J908" s="220">
        <f>ROUND(I908*H908,2)</f>
        <v>0</v>
      </c>
      <c r="K908" s="216" t="s">
        <v>147</v>
      </c>
      <c r="L908" s="45"/>
      <c r="M908" s="221" t="s">
        <v>19</v>
      </c>
      <c r="N908" s="222" t="s">
        <v>43</v>
      </c>
      <c r="O908" s="85"/>
      <c r="P908" s="223">
        <f>O908*H908</f>
        <v>0</v>
      </c>
      <c r="Q908" s="223">
        <v>0.00020000000000000001</v>
      </c>
      <c r="R908" s="223">
        <f>Q908*H908</f>
        <v>0.011370600000000002</v>
      </c>
      <c r="S908" s="223">
        <v>0</v>
      </c>
      <c r="T908" s="224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25" t="s">
        <v>347</v>
      </c>
      <c r="AT908" s="225" t="s">
        <v>143</v>
      </c>
      <c r="AU908" s="225" t="s">
        <v>81</v>
      </c>
      <c r="AY908" s="18" t="s">
        <v>140</v>
      </c>
      <c r="BE908" s="226">
        <f>IF(N908="základní",J908,0)</f>
        <v>0</v>
      </c>
      <c r="BF908" s="226">
        <f>IF(N908="snížená",J908,0)</f>
        <v>0</v>
      </c>
      <c r="BG908" s="226">
        <f>IF(N908="zákl. přenesená",J908,0)</f>
        <v>0</v>
      </c>
      <c r="BH908" s="226">
        <f>IF(N908="sníž. přenesená",J908,0)</f>
        <v>0</v>
      </c>
      <c r="BI908" s="226">
        <f>IF(N908="nulová",J908,0)</f>
        <v>0</v>
      </c>
      <c r="BJ908" s="18" t="s">
        <v>79</v>
      </c>
      <c r="BK908" s="226">
        <f>ROUND(I908*H908,2)</f>
        <v>0</v>
      </c>
      <c r="BL908" s="18" t="s">
        <v>347</v>
      </c>
      <c r="BM908" s="225" t="s">
        <v>1197</v>
      </c>
    </row>
    <row r="909" s="2" customFormat="1">
      <c r="A909" s="39"/>
      <c r="B909" s="40"/>
      <c r="C909" s="41"/>
      <c r="D909" s="227" t="s">
        <v>150</v>
      </c>
      <c r="E909" s="41"/>
      <c r="F909" s="228" t="s">
        <v>1198</v>
      </c>
      <c r="G909" s="41"/>
      <c r="H909" s="41"/>
      <c r="I909" s="229"/>
      <c r="J909" s="41"/>
      <c r="K909" s="41"/>
      <c r="L909" s="45"/>
      <c r="M909" s="230"/>
      <c r="N909" s="231"/>
      <c r="O909" s="85"/>
      <c r="P909" s="85"/>
      <c r="Q909" s="85"/>
      <c r="R909" s="85"/>
      <c r="S909" s="85"/>
      <c r="T909" s="86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T909" s="18" t="s">
        <v>150</v>
      </c>
      <c r="AU909" s="18" t="s">
        <v>81</v>
      </c>
    </row>
    <row r="910" s="2" customFormat="1">
      <c r="A910" s="39"/>
      <c r="B910" s="40"/>
      <c r="C910" s="41"/>
      <c r="D910" s="232" t="s">
        <v>151</v>
      </c>
      <c r="E910" s="41"/>
      <c r="F910" s="233" t="s">
        <v>1199</v>
      </c>
      <c r="G910" s="41"/>
      <c r="H910" s="41"/>
      <c r="I910" s="229"/>
      <c r="J910" s="41"/>
      <c r="K910" s="41"/>
      <c r="L910" s="45"/>
      <c r="M910" s="230"/>
      <c r="N910" s="231"/>
      <c r="O910" s="85"/>
      <c r="P910" s="85"/>
      <c r="Q910" s="85"/>
      <c r="R910" s="85"/>
      <c r="S910" s="85"/>
      <c r="T910" s="86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T910" s="18" t="s">
        <v>151</v>
      </c>
      <c r="AU910" s="18" t="s">
        <v>81</v>
      </c>
    </row>
    <row r="911" s="2" customFormat="1" ht="16.5" customHeight="1">
      <c r="A911" s="39"/>
      <c r="B911" s="40"/>
      <c r="C911" s="214" t="s">
        <v>1200</v>
      </c>
      <c r="D911" s="214" t="s">
        <v>143</v>
      </c>
      <c r="E911" s="215" t="s">
        <v>1201</v>
      </c>
      <c r="F911" s="216" t="s">
        <v>1202</v>
      </c>
      <c r="G911" s="217" t="s">
        <v>236</v>
      </c>
      <c r="H911" s="218">
        <v>77.599999999999994</v>
      </c>
      <c r="I911" s="219"/>
      <c r="J911" s="220">
        <f>ROUND(I911*H911,2)</f>
        <v>0</v>
      </c>
      <c r="K911" s="216" t="s">
        <v>147</v>
      </c>
      <c r="L911" s="45"/>
      <c r="M911" s="221" t="s">
        <v>19</v>
      </c>
      <c r="N911" s="222" t="s">
        <v>43</v>
      </c>
      <c r="O911" s="85"/>
      <c r="P911" s="223">
        <f>O911*H911</f>
        <v>0</v>
      </c>
      <c r="Q911" s="223">
        <v>0.00025999999999999998</v>
      </c>
      <c r="R911" s="223">
        <f>Q911*H911</f>
        <v>0.020175999999999996</v>
      </c>
      <c r="S911" s="223">
        <v>0</v>
      </c>
      <c r="T911" s="224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25" t="s">
        <v>347</v>
      </c>
      <c r="AT911" s="225" t="s">
        <v>143</v>
      </c>
      <c r="AU911" s="225" t="s">
        <v>81</v>
      </c>
      <c r="AY911" s="18" t="s">
        <v>140</v>
      </c>
      <c r="BE911" s="226">
        <f>IF(N911="základní",J911,0)</f>
        <v>0</v>
      </c>
      <c r="BF911" s="226">
        <f>IF(N911="snížená",J911,0)</f>
        <v>0</v>
      </c>
      <c r="BG911" s="226">
        <f>IF(N911="zákl. přenesená",J911,0)</f>
        <v>0</v>
      </c>
      <c r="BH911" s="226">
        <f>IF(N911="sníž. přenesená",J911,0)</f>
        <v>0</v>
      </c>
      <c r="BI911" s="226">
        <f>IF(N911="nulová",J911,0)</f>
        <v>0</v>
      </c>
      <c r="BJ911" s="18" t="s">
        <v>79</v>
      </c>
      <c r="BK911" s="226">
        <f>ROUND(I911*H911,2)</f>
        <v>0</v>
      </c>
      <c r="BL911" s="18" t="s">
        <v>347</v>
      </c>
      <c r="BM911" s="225" t="s">
        <v>1203</v>
      </c>
    </row>
    <row r="912" s="2" customFormat="1">
      <c r="A912" s="39"/>
      <c r="B912" s="40"/>
      <c r="C912" s="41"/>
      <c r="D912" s="227" t="s">
        <v>150</v>
      </c>
      <c r="E912" s="41"/>
      <c r="F912" s="228" t="s">
        <v>1204</v>
      </c>
      <c r="G912" s="41"/>
      <c r="H912" s="41"/>
      <c r="I912" s="229"/>
      <c r="J912" s="41"/>
      <c r="K912" s="41"/>
      <c r="L912" s="45"/>
      <c r="M912" s="230"/>
      <c r="N912" s="231"/>
      <c r="O912" s="85"/>
      <c r="P912" s="85"/>
      <c r="Q912" s="85"/>
      <c r="R912" s="85"/>
      <c r="S912" s="85"/>
      <c r="T912" s="86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150</v>
      </c>
      <c r="AU912" s="18" t="s">
        <v>81</v>
      </c>
    </row>
    <row r="913" s="2" customFormat="1">
      <c r="A913" s="39"/>
      <c r="B913" s="40"/>
      <c r="C913" s="41"/>
      <c r="D913" s="232" t="s">
        <v>151</v>
      </c>
      <c r="E913" s="41"/>
      <c r="F913" s="233" t="s">
        <v>1205</v>
      </c>
      <c r="G913" s="41"/>
      <c r="H913" s="41"/>
      <c r="I913" s="229"/>
      <c r="J913" s="41"/>
      <c r="K913" s="41"/>
      <c r="L913" s="45"/>
      <c r="M913" s="230"/>
      <c r="N913" s="231"/>
      <c r="O913" s="85"/>
      <c r="P913" s="85"/>
      <c r="Q913" s="85"/>
      <c r="R913" s="85"/>
      <c r="S913" s="85"/>
      <c r="T913" s="86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151</v>
      </c>
      <c r="AU913" s="18" t="s">
        <v>81</v>
      </c>
    </row>
    <row r="914" s="13" customFormat="1">
      <c r="A914" s="13"/>
      <c r="B914" s="234"/>
      <c r="C914" s="235"/>
      <c r="D914" s="227" t="s">
        <v>153</v>
      </c>
      <c r="E914" s="236" t="s">
        <v>19</v>
      </c>
      <c r="F914" s="237" t="s">
        <v>249</v>
      </c>
      <c r="G914" s="235"/>
      <c r="H914" s="236" t="s">
        <v>19</v>
      </c>
      <c r="I914" s="238"/>
      <c r="J914" s="235"/>
      <c r="K914" s="235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153</v>
      </c>
      <c r="AU914" s="243" t="s">
        <v>81</v>
      </c>
      <c r="AV914" s="13" t="s">
        <v>79</v>
      </c>
      <c r="AW914" s="13" t="s">
        <v>33</v>
      </c>
      <c r="AX914" s="13" t="s">
        <v>72</v>
      </c>
      <c r="AY914" s="243" t="s">
        <v>140</v>
      </c>
    </row>
    <row r="915" s="13" customFormat="1">
      <c r="A915" s="13"/>
      <c r="B915" s="234"/>
      <c r="C915" s="235"/>
      <c r="D915" s="227" t="s">
        <v>153</v>
      </c>
      <c r="E915" s="236" t="s">
        <v>19</v>
      </c>
      <c r="F915" s="237" t="s">
        <v>1206</v>
      </c>
      <c r="G915" s="235"/>
      <c r="H915" s="236" t="s">
        <v>19</v>
      </c>
      <c r="I915" s="238"/>
      <c r="J915" s="235"/>
      <c r="K915" s="235"/>
      <c r="L915" s="239"/>
      <c r="M915" s="240"/>
      <c r="N915" s="241"/>
      <c r="O915" s="241"/>
      <c r="P915" s="241"/>
      <c r="Q915" s="241"/>
      <c r="R915" s="241"/>
      <c r="S915" s="241"/>
      <c r="T915" s="242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3" t="s">
        <v>153</v>
      </c>
      <c r="AU915" s="243" t="s">
        <v>81</v>
      </c>
      <c r="AV915" s="13" t="s">
        <v>79</v>
      </c>
      <c r="AW915" s="13" t="s">
        <v>33</v>
      </c>
      <c r="AX915" s="13" t="s">
        <v>72</v>
      </c>
      <c r="AY915" s="243" t="s">
        <v>140</v>
      </c>
    </row>
    <row r="916" s="14" customFormat="1">
      <c r="A916" s="14"/>
      <c r="B916" s="244"/>
      <c r="C916" s="245"/>
      <c r="D916" s="227" t="s">
        <v>153</v>
      </c>
      <c r="E916" s="246" t="s">
        <v>19</v>
      </c>
      <c r="F916" s="247" t="s">
        <v>1173</v>
      </c>
      <c r="G916" s="245"/>
      <c r="H916" s="248">
        <v>3.8980000000000001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153</v>
      </c>
      <c r="AU916" s="254" t="s">
        <v>81</v>
      </c>
      <c r="AV916" s="14" t="s">
        <v>81</v>
      </c>
      <c r="AW916" s="14" t="s">
        <v>33</v>
      </c>
      <c r="AX916" s="14" t="s">
        <v>72</v>
      </c>
      <c r="AY916" s="254" t="s">
        <v>140</v>
      </c>
    </row>
    <row r="917" s="13" customFormat="1">
      <c r="A917" s="13"/>
      <c r="B917" s="234"/>
      <c r="C917" s="235"/>
      <c r="D917" s="227" t="s">
        <v>153</v>
      </c>
      <c r="E917" s="236" t="s">
        <v>19</v>
      </c>
      <c r="F917" s="237" t="s">
        <v>1207</v>
      </c>
      <c r="G917" s="235"/>
      <c r="H917" s="236" t="s">
        <v>19</v>
      </c>
      <c r="I917" s="238"/>
      <c r="J917" s="235"/>
      <c r="K917" s="235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153</v>
      </c>
      <c r="AU917" s="243" t="s">
        <v>81</v>
      </c>
      <c r="AV917" s="13" t="s">
        <v>79</v>
      </c>
      <c r="AW917" s="13" t="s">
        <v>33</v>
      </c>
      <c r="AX917" s="13" t="s">
        <v>72</v>
      </c>
      <c r="AY917" s="243" t="s">
        <v>140</v>
      </c>
    </row>
    <row r="918" s="14" customFormat="1">
      <c r="A918" s="14"/>
      <c r="B918" s="244"/>
      <c r="C918" s="245"/>
      <c r="D918" s="227" t="s">
        <v>153</v>
      </c>
      <c r="E918" s="246" t="s">
        <v>19</v>
      </c>
      <c r="F918" s="247" t="s">
        <v>252</v>
      </c>
      <c r="G918" s="245"/>
      <c r="H918" s="248">
        <v>13.94</v>
      </c>
      <c r="I918" s="249"/>
      <c r="J918" s="245"/>
      <c r="K918" s="245"/>
      <c r="L918" s="250"/>
      <c r="M918" s="251"/>
      <c r="N918" s="252"/>
      <c r="O918" s="252"/>
      <c r="P918" s="252"/>
      <c r="Q918" s="252"/>
      <c r="R918" s="252"/>
      <c r="S918" s="252"/>
      <c r="T918" s="25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4" t="s">
        <v>153</v>
      </c>
      <c r="AU918" s="254" t="s">
        <v>81</v>
      </c>
      <c r="AV918" s="14" t="s">
        <v>81</v>
      </c>
      <c r="AW918" s="14" t="s">
        <v>33</v>
      </c>
      <c r="AX918" s="14" t="s">
        <v>72</v>
      </c>
      <c r="AY918" s="254" t="s">
        <v>140</v>
      </c>
    </row>
    <row r="919" s="14" customFormat="1">
      <c r="A919" s="14"/>
      <c r="B919" s="244"/>
      <c r="C919" s="245"/>
      <c r="D919" s="227" t="s">
        <v>153</v>
      </c>
      <c r="E919" s="246" t="s">
        <v>19</v>
      </c>
      <c r="F919" s="247" t="s">
        <v>1208</v>
      </c>
      <c r="G919" s="245"/>
      <c r="H919" s="248">
        <v>58.130000000000003</v>
      </c>
      <c r="I919" s="249"/>
      <c r="J919" s="245"/>
      <c r="K919" s="245"/>
      <c r="L919" s="250"/>
      <c r="M919" s="251"/>
      <c r="N919" s="252"/>
      <c r="O919" s="252"/>
      <c r="P919" s="252"/>
      <c r="Q919" s="252"/>
      <c r="R919" s="252"/>
      <c r="S919" s="252"/>
      <c r="T919" s="253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4" t="s">
        <v>153</v>
      </c>
      <c r="AU919" s="254" t="s">
        <v>81</v>
      </c>
      <c r="AV919" s="14" t="s">
        <v>81</v>
      </c>
      <c r="AW919" s="14" t="s">
        <v>33</v>
      </c>
      <c r="AX919" s="14" t="s">
        <v>72</v>
      </c>
      <c r="AY919" s="254" t="s">
        <v>140</v>
      </c>
    </row>
    <row r="920" s="13" customFormat="1">
      <c r="A920" s="13"/>
      <c r="B920" s="234"/>
      <c r="C920" s="235"/>
      <c r="D920" s="227" t="s">
        <v>153</v>
      </c>
      <c r="E920" s="236" t="s">
        <v>19</v>
      </c>
      <c r="F920" s="237" t="s">
        <v>1209</v>
      </c>
      <c r="G920" s="235"/>
      <c r="H920" s="236" t="s">
        <v>19</v>
      </c>
      <c r="I920" s="238"/>
      <c r="J920" s="235"/>
      <c r="K920" s="235"/>
      <c r="L920" s="239"/>
      <c r="M920" s="240"/>
      <c r="N920" s="241"/>
      <c r="O920" s="241"/>
      <c r="P920" s="241"/>
      <c r="Q920" s="241"/>
      <c r="R920" s="241"/>
      <c r="S920" s="241"/>
      <c r="T920" s="242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3" t="s">
        <v>153</v>
      </c>
      <c r="AU920" s="243" t="s">
        <v>81</v>
      </c>
      <c r="AV920" s="13" t="s">
        <v>79</v>
      </c>
      <c r="AW920" s="13" t="s">
        <v>33</v>
      </c>
      <c r="AX920" s="13" t="s">
        <v>72</v>
      </c>
      <c r="AY920" s="243" t="s">
        <v>140</v>
      </c>
    </row>
    <row r="921" s="14" customFormat="1">
      <c r="A921" s="14"/>
      <c r="B921" s="244"/>
      <c r="C921" s="245"/>
      <c r="D921" s="227" t="s">
        <v>153</v>
      </c>
      <c r="E921" s="246" t="s">
        <v>19</v>
      </c>
      <c r="F921" s="247" t="s">
        <v>1210</v>
      </c>
      <c r="G921" s="245"/>
      <c r="H921" s="248">
        <v>1.1799999999999999</v>
      </c>
      <c r="I921" s="249"/>
      <c r="J921" s="245"/>
      <c r="K921" s="245"/>
      <c r="L921" s="250"/>
      <c r="M921" s="251"/>
      <c r="N921" s="252"/>
      <c r="O921" s="252"/>
      <c r="P921" s="252"/>
      <c r="Q921" s="252"/>
      <c r="R921" s="252"/>
      <c r="S921" s="252"/>
      <c r="T921" s="25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4" t="s">
        <v>153</v>
      </c>
      <c r="AU921" s="254" t="s">
        <v>81</v>
      </c>
      <c r="AV921" s="14" t="s">
        <v>81</v>
      </c>
      <c r="AW921" s="14" t="s">
        <v>33</v>
      </c>
      <c r="AX921" s="14" t="s">
        <v>72</v>
      </c>
      <c r="AY921" s="254" t="s">
        <v>140</v>
      </c>
    </row>
    <row r="922" s="13" customFormat="1">
      <c r="A922" s="13"/>
      <c r="B922" s="234"/>
      <c r="C922" s="235"/>
      <c r="D922" s="227" t="s">
        <v>153</v>
      </c>
      <c r="E922" s="236" t="s">
        <v>19</v>
      </c>
      <c r="F922" s="237" t="s">
        <v>1211</v>
      </c>
      <c r="G922" s="235"/>
      <c r="H922" s="236" t="s">
        <v>19</v>
      </c>
      <c r="I922" s="238"/>
      <c r="J922" s="235"/>
      <c r="K922" s="235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153</v>
      </c>
      <c r="AU922" s="243" t="s">
        <v>81</v>
      </c>
      <c r="AV922" s="13" t="s">
        <v>79</v>
      </c>
      <c r="AW922" s="13" t="s">
        <v>33</v>
      </c>
      <c r="AX922" s="13" t="s">
        <v>72</v>
      </c>
      <c r="AY922" s="243" t="s">
        <v>140</v>
      </c>
    </row>
    <row r="923" s="14" customFormat="1">
      <c r="A923" s="14"/>
      <c r="B923" s="244"/>
      <c r="C923" s="245"/>
      <c r="D923" s="227" t="s">
        <v>153</v>
      </c>
      <c r="E923" s="246" t="s">
        <v>19</v>
      </c>
      <c r="F923" s="247" t="s">
        <v>1212</v>
      </c>
      <c r="G923" s="245"/>
      <c r="H923" s="248">
        <v>0.45200000000000001</v>
      </c>
      <c r="I923" s="249"/>
      <c r="J923" s="245"/>
      <c r="K923" s="245"/>
      <c r="L923" s="250"/>
      <c r="M923" s="251"/>
      <c r="N923" s="252"/>
      <c r="O923" s="252"/>
      <c r="P923" s="252"/>
      <c r="Q923" s="252"/>
      <c r="R923" s="252"/>
      <c r="S923" s="252"/>
      <c r="T923" s="253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4" t="s">
        <v>153</v>
      </c>
      <c r="AU923" s="254" t="s">
        <v>81</v>
      </c>
      <c r="AV923" s="14" t="s">
        <v>81</v>
      </c>
      <c r="AW923" s="14" t="s">
        <v>33</v>
      </c>
      <c r="AX923" s="14" t="s">
        <v>72</v>
      </c>
      <c r="AY923" s="254" t="s">
        <v>140</v>
      </c>
    </row>
    <row r="924" s="15" customFormat="1">
      <c r="A924" s="15"/>
      <c r="B924" s="255"/>
      <c r="C924" s="256"/>
      <c r="D924" s="227" t="s">
        <v>153</v>
      </c>
      <c r="E924" s="257" t="s">
        <v>19</v>
      </c>
      <c r="F924" s="258" t="s">
        <v>155</v>
      </c>
      <c r="G924" s="256"/>
      <c r="H924" s="259">
        <v>77.599999999999994</v>
      </c>
      <c r="I924" s="260"/>
      <c r="J924" s="256"/>
      <c r="K924" s="256"/>
      <c r="L924" s="261"/>
      <c r="M924" s="281"/>
      <c r="N924" s="282"/>
      <c r="O924" s="282"/>
      <c r="P924" s="282"/>
      <c r="Q924" s="282"/>
      <c r="R924" s="282"/>
      <c r="S924" s="282"/>
      <c r="T924" s="283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65" t="s">
        <v>153</v>
      </c>
      <c r="AU924" s="265" t="s">
        <v>81</v>
      </c>
      <c r="AV924" s="15" t="s">
        <v>156</v>
      </c>
      <c r="AW924" s="15" t="s">
        <v>33</v>
      </c>
      <c r="AX924" s="15" t="s">
        <v>79</v>
      </c>
      <c r="AY924" s="265" t="s">
        <v>140</v>
      </c>
    </row>
    <row r="925" s="2" customFormat="1" ht="6.96" customHeight="1">
      <c r="A925" s="39"/>
      <c r="B925" s="60"/>
      <c r="C925" s="61"/>
      <c r="D925" s="61"/>
      <c r="E925" s="61"/>
      <c r="F925" s="61"/>
      <c r="G925" s="61"/>
      <c r="H925" s="61"/>
      <c r="I925" s="61"/>
      <c r="J925" s="61"/>
      <c r="K925" s="61"/>
      <c r="L925" s="45"/>
      <c r="M925" s="39"/>
      <c r="O925" s="39"/>
      <c r="P925" s="39"/>
      <c r="Q925" s="39"/>
      <c r="R925" s="39"/>
      <c r="S925" s="39"/>
      <c r="T925" s="39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</row>
  </sheetData>
  <sheetProtection sheet="1" autoFilter="0" formatColumns="0" formatRows="0" objects="1" scenarios="1" spinCount="100000" saltValue="cqn0BmQHDlSISV8Lk8RCoRBlSj6cMhL/9tu9myive3LoUiNZ/WB3ZWURB65s3G4MaQKI49WkX/sxQ+gIm5Fcxg==" hashValue="Gxg9kYBVjBbc4Rbv+8SRG/e0Ysuph8MEK9+QbVObGvE9d/z9pHQTjsMHylA9/IeiBX4/Q/q6TW0I9v79iXxqCA==" algorithmName="SHA-512" password="CC35"/>
  <autoFilter ref="C105:K9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hyperlinks>
    <hyperlink ref="F111" r:id="rId1" display="https://podminky.urs.cz/item/CS_URS_2023_01/340271021"/>
    <hyperlink ref="F119" r:id="rId2" display="https://podminky.urs.cz/item/CS_URS_2023_01/612131121"/>
    <hyperlink ref="F128" r:id="rId3" display="https://podminky.urs.cz/item/CS_URS_2023_01/612135011"/>
    <hyperlink ref="F137" r:id="rId4" display="https://podminky.urs.cz/item/CS_URS_2023_01/612135095"/>
    <hyperlink ref="F144" r:id="rId5" display="https://podminky.urs.cz/item/CS_URS_2023_01/612142001"/>
    <hyperlink ref="F161" r:id="rId6" display="https://podminky.urs.cz/item/CS_URS_2023_01/612315411"/>
    <hyperlink ref="F172" r:id="rId7" display="https://podminky.urs.cz/item/CS_URS_2023_01/612321141"/>
    <hyperlink ref="F179" r:id="rId8" display="https://podminky.urs.cz/item/CS_URS_2023_01/619991001"/>
    <hyperlink ref="F186" r:id="rId9" display="https://podminky.urs.cz/item/CS_URS_2023_01/619991011"/>
    <hyperlink ref="F193" r:id="rId10" display="https://podminky.urs.cz/item/CS_URS_2023_01/619995001"/>
    <hyperlink ref="F200" r:id="rId11" display="https://podminky.urs.cz/item/CS_URS_2023_01/632450131"/>
    <hyperlink ref="F207" r:id="rId12" display="https://podminky.urs.cz/item/CS_URS_2023_01/632451254"/>
    <hyperlink ref="F216" r:id="rId13" display="https://podminky.urs.cz/item/CS_URS_2023_01/632451293"/>
    <hyperlink ref="F222" r:id="rId14" display="https://podminky.urs.cz/item/CS_URS_2023_01/642942611"/>
    <hyperlink ref="F234" r:id="rId15" display="https://podminky.urs.cz/item/CS_URS_2023_01/949101111"/>
    <hyperlink ref="F239" r:id="rId16" display="https://podminky.urs.cz/item/CS_URS_2023_01/952901111"/>
    <hyperlink ref="F244" r:id="rId17" display="https://podminky.urs.cz/item/CS_URS_2023_01/962031132"/>
    <hyperlink ref="F251" r:id="rId18" display="https://podminky.urs.cz/item/CS_URS_2023_01/962031133"/>
    <hyperlink ref="F258" r:id="rId19" display="https://podminky.urs.cz/item/CS_URS_2023_01/962032231"/>
    <hyperlink ref="F266" r:id="rId20" display="https://podminky.urs.cz/item/CS_URS_2023_01/965042131"/>
    <hyperlink ref="F273" r:id="rId21" display="https://podminky.urs.cz/item/CS_URS_2023_01/965045112"/>
    <hyperlink ref="F280" r:id="rId22" display="https://podminky.urs.cz/item/CS_URS_2023_01/965081323"/>
    <hyperlink ref="F287" r:id="rId23" display="https://podminky.urs.cz/item/CS_URS_2023_01/965081611"/>
    <hyperlink ref="F295" r:id="rId24" display="https://podminky.urs.cz/item/CS_URS_2023_01/968072455"/>
    <hyperlink ref="F303" r:id="rId25" display="https://podminky.urs.cz/item/CS_URS_2023_01/971033621"/>
    <hyperlink ref="F310" r:id="rId26" display="https://podminky.urs.cz/item/CS_URS_2023_01/978059541"/>
    <hyperlink ref="F323" r:id="rId27" display="https://podminky.urs.cz/item/CS_URS_2023_01/997013211"/>
    <hyperlink ref="F326" r:id="rId28" display="https://podminky.urs.cz/item/CS_URS_2023_01/997013501"/>
    <hyperlink ref="F329" r:id="rId29" display="https://podminky.urs.cz/item/CS_URS_2023_01/997013509"/>
    <hyperlink ref="F333" r:id="rId30" display="https://podminky.urs.cz/item/CS_URS_2023_01/997013601"/>
    <hyperlink ref="F338" r:id="rId31" display="https://podminky.urs.cz/item/CS_URS_2023_01/997013603"/>
    <hyperlink ref="F343" r:id="rId32" display="https://podminky.urs.cz/item/CS_URS_2023_01/997013607"/>
    <hyperlink ref="F348" r:id="rId33" display="https://podminky.urs.cz/item/CS_URS_2023_01/997013631"/>
    <hyperlink ref="F353" r:id="rId34" display="https://podminky.urs.cz/item/CS_URS_2023_01/997013813"/>
    <hyperlink ref="F358" r:id="rId35" display="https://podminky.urs.cz/item/CS_URS_2023_01/997013814"/>
    <hyperlink ref="F364" r:id="rId36" display="https://podminky.urs.cz/item/CS_URS_2023_01/998018001"/>
    <hyperlink ref="F369" r:id="rId37" display="https://podminky.urs.cz/item/CS_URS_2023_01/713120811"/>
    <hyperlink ref="F376" r:id="rId38" display="https://podminky.urs.cz/item/CS_URS_2023_01/713121111"/>
    <hyperlink ref="F395" r:id="rId39" display="https://podminky.urs.cz/item/CS_URS_2023_01/713191132"/>
    <hyperlink ref="F408" r:id="rId40" display="https://podminky.urs.cz/item/CS_URS_2023_01/998713101"/>
    <hyperlink ref="F411" r:id="rId41" display="https://podminky.urs.cz/item/CS_URS_2023_01/998713181"/>
    <hyperlink ref="F415" r:id="rId42" display="https://podminky.urs.cz/item/CS_URS_2023_01/721171808"/>
    <hyperlink ref="F429" r:id="rId43" display="https://podminky.urs.cz/item/CS_URS_2023_01/998721201"/>
    <hyperlink ref="F433" r:id="rId44" display="https://podminky.urs.cz/item/CS_URS_2023_01/722130802"/>
    <hyperlink ref="F439" r:id="rId45" display="https://podminky.urs.cz/item/CS_URS_2023_01/722220851"/>
    <hyperlink ref="F444" r:id="rId46" display="https://podminky.urs.cz/item/CS_URS_2023_01/998722201"/>
    <hyperlink ref="F448" r:id="rId47" display="https://podminky.urs.cz/item/CS_URS_2023_01/725110811"/>
    <hyperlink ref="F454" r:id="rId48" display="https://podminky.urs.cz/item/CS_URS_2023_01/725210821"/>
    <hyperlink ref="F460" r:id="rId49" display="https://podminky.urs.cz/item/CS_URS_2023_01/725330820"/>
    <hyperlink ref="F466" r:id="rId50" display="https://podminky.urs.cz/item/CS_URS_2023_01/725820801"/>
    <hyperlink ref="F469" r:id="rId51" display="https://podminky.urs.cz/item/CS_URS_2023_01/725860811"/>
    <hyperlink ref="F472" r:id="rId52" display="https://podminky.urs.cz/item/CS_URS_2023_01/998725201"/>
    <hyperlink ref="F476" r:id="rId53" display="https://podminky.urs.cz/item/CS_URS_2023_01/733120819"/>
    <hyperlink ref="F482" r:id="rId54" display="https://podminky.urs.cz/item/CS_URS_2023_01/733193820"/>
    <hyperlink ref="F485" r:id="rId55" display="https://podminky.urs.cz/item/CS_URS_2023_01/733193919"/>
    <hyperlink ref="F488" r:id="rId56" display="https://podminky.urs.cz/item/CS_URS_2023_01/998733201"/>
    <hyperlink ref="F492" r:id="rId57" display="https://podminky.urs.cz/item/CS_URS_2023_01/735151821"/>
    <hyperlink ref="F498" r:id="rId58" display="https://podminky.urs.cz/item/CS_URS_2023_01/735161812"/>
    <hyperlink ref="F504" r:id="rId59" display="https://podminky.urs.cz/item/CS_URS_2023_01/735291800"/>
    <hyperlink ref="F513" r:id="rId60" display="https://podminky.urs.cz/item/CS_URS_2023_01/998735201"/>
    <hyperlink ref="F517" r:id="rId61" display="https://podminky.urs.cz/item/CS_URS_2023_01/763111331"/>
    <hyperlink ref="F525" r:id="rId62" display="https://podminky.urs.cz/item/CS_URS_2023_01/763111431"/>
    <hyperlink ref="F532" r:id="rId63" display="https://podminky.urs.cz/item/CS_URS_2023_01/763111437"/>
    <hyperlink ref="F539" r:id="rId64" display="https://podminky.urs.cz/item/CS_URS_2023_01/763111714"/>
    <hyperlink ref="F544" r:id="rId65" display="https://podminky.urs.cz/item/CS_URS_2023_01/763111717"/>
    <hyperlink ref="F549" r:id="rId66" display="https://podminky.urs.cz/item/CS_URS_2023_01/763111722"/>
    <hyperlink ref="F560" r:id="rId67" display="https://podminky.urs.cz/item/CS_URS_2023_01/763121714"/>
    <hyperlink ref="F565" r:id="rId68" display="https://podminky.urs.cz/item/CS_URS_2023_01/763173111"/>
    <hyperlink ref="F570" r:id="rId69" display="https://podminky.urs.cz/item/CS_URS_2023_01/763173112"/>
    <hyperlink ref="F575" r:id="rId70" display="https://podminky.urs.cz/item/CS_URS_2023_01/763173113"/>
    <hyperlink ref="F580" r:id="rId71" display="https://podminky.urs.cz/item/CS_URS_2023_01/763181311"/>
    <hyperlink ref="F613" r:id="rId72" display="https://podminky.urs.cz/item/CS_URS_2023_01/998763100"/>
    <hyperlink ref="F616" r:id="rId73" display="https://podminky.urs.cz/item/CS_URS_2023_01/998763181"/>
    <hyperlink ref="F620" r:id="rId74" display="https://podminky.urs.cz/item/CS_URS_2023_01/766660001"/>
    <hyperlink ref="F630" r:id="rId75" display="https://podminky.urs.cz/item/CS_URS_2023_01/766660002"/>
    <hyperlink ref="F654" r:id="rId76" display="https://podminky.urs.cz/item/CS_URS_2023_01/766660011"/>
    <hyperlink ref="F665" r:id="rId77" display="https://podminky.urs.cz/item/CS_URS_2023_01/998766101"/>
    <hyperlink ref="F668" r:id="rId78" display="https://podminky.urs.cz/item/CS_URS_2023_01/998766181"/>
    <hyperlink ref="F672" r:id="rId79" display="https://podminky.urs.cz/item/CS_URS_2023_01/767584151"/>
    <hyperlink ref="F684" r:id="rId80" display="https://podminky.urs.cz/item/CS_URS_2023_01/998767101"/>
    <hyperlink ref="F687" r:id="rId81" display="https://podminky.urs.cz/item/CS_URS_2023_01/998767181"/>
    <hyperlink ref="F691" r:id="rId82" display="https://podminky.urs.cz/item/CS_URS_2023_01/771121011"/>
    <hyperlink ref="F702" r:id="rId83" display="https://podminky.urs.cz/item/CS_URS_2023_01/771161021"/>
    <hyperlink ref="F712" r:id="rId84" display="https://podminky.urs.cz/item/CS_URS_2023_01/771474113"/>
    <hyperlink ref="F719" r:id="rId85" display="https://podminky.urs.cz/item/CS_URS_2023_01/771576142"/>
    <hyperlink ref="F733" r:id="rId86" display="https://podminky.urs.cz/item/CS_URS_2023_01/771577124"/>
    <hyperlink ref="F738" r:id="rId87" display="https://podminky.urs.cz/item/CS_URS_2023_01/771577125"/>
    <hyperlink ref="F741" r:id="rId88" display="https://podminky.urs.cz/item/CS_URS_2023_01/771577141"/>
    <hyperlink ref="F746" r:id="rId89" display="https://podminky.urs.cz/item/CS_URS_2023_01/998771101"/>
    <hyperlink ref="F749" r:id="rId90" display="https://podminky.urs.cz/item/CS_URS_2023_01/998771181"/>
    <hyperlink ref="F753" r:id="rId91" display="https://podminky.urs.cz/item/CS_URS_2023_01/776121321"/>
    <hyperlink ref="F760" r:id="rId92" display="https://podminky.urs.cz/item/CS_URS_2023_01/776141122"/>
    <hyperlink ref="F767" r:id="rId93" display="https://podminky.urs.cz/item/CS_URS_2023_01/776201812"/>
    <hyperlink ref="F774" r:id="rId94" display="https://podminky.urs.cz/item/CS_URS_2023_01/776211111"/>
    <hyperlink ref="F785" r:id="rId95" display="https://podminky.urs.cz/item/CS_URS_2023_01/998776101"/>
    <hyperlink ref="F788" r:id="rId96" display="https://podminky.urs.cz/item/CS_URS_2023_01/998776181"/>
    <hyperlink ref="F792" r:id="rId97" display="https://podminky.urs.cz/item/CS_URS_2023_01/781121011"/>
    <hyperlink ref="F799" r:id="rId98" display="https://podminky.urs.cz/item/CS_URS_2023_01/781131112"/>
    <hyperlink ref="F806" r:id="rId99" display="https://podminky.urs.cz/item/CS_URS_2023_01/781151031"/>
    <hyperlink ref="F813" r:id="rId100" display="https://podminky.urs.cz/item/CS_URS_2023_01/781474226"/>
    <hyperlink ref="F824" r:id="rId101" display="https://podminky.urs.cz/item/CS_URS_2023_01/781477114"/>
    <hyperlink ref="F827" r:id="rId102" display="https://podminky.urs.cz/item/CS_URS_2023_01/781477115"/>
    <hyperlink ref="F830" r:id="rId103" display="https://podminky.urs.cz/item/CS_URS_2023_01/781494111"/>
    <hyperlink ref="F836" r:id="rId104" display="https://podminky.urs.cz/item/CS_URS_2023_01/781494511"/>
    <hyperlink ref="F842" r:id="rId105" display="https://podminky.urs.cz/item/CS_URS_2023_01/781495184"/>
    <hyperlink ref="F845" r:id="rId106" display="https://podminky.urs.cz/item/CS_URS_2023_01/998781101"/>
    <hyperlink ref="F848" r:id="rId107" display="https://podminky.urs.cz/item/CS_URS_2023_01/998781181"/>
    <hyperlink ref="F852" r:id="rId108" display="https://podminky.urs.cz/item/CS_URS_2023_01/783301303"/>
    <hyperlink ref="F858" r:id="rId109" display="https://podminky.urs.cz/item/CS_URS_2023_01/783301313"/>
    <hyperlink ref="F861" r:id="rId110" display="https://podminky.urs.cz/item/CS_URS_2023_01/783314101"/>
    <hyperlink ref="F867" r:id="rId111" display="https://podminky.urs.cz/item/CS_URS_2023_01/783317101"/>
    <hyperlink ref="F874" r:id="rId112" display="https://podminky.urs.cz/item/CS_URS_2023_01/784111001"/>
    <hyperlink ref="F883" r:id="rId113" display="https://podminky.urs.cz/item/CS_URS_2023_01/784111011"/>
    <hyperlink ref="F892" r:id="rId114" display="https://podminky.urs.cz/item/CS_URS_2023_01/784111031"/>
    <hyperlink ref="F901" r:id="rId115" display="https://podminky.urs.cz/item/CS_URS_2023_01/784121001"/>
    <hyperlink ref="F910" r:id="rId116" display="https://podminky.urs.cz/item/CS_URS_2023_01/784181101"/>
    <hyperlink ref="F913" r:id="rId117" display="https://podminky.urs.cz/item/CS_URS_2023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39"/>
      <c r="B9" s="45"/>
      <c r="C9" s="39"/>
      <c r="D9" s="39"/>
      <c r="E9" s="145" t="s">
        <v>112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1213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20. 2. 2023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ROUND(J92,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ROUND((SUM(BE92:BE252)),  2)</f>
        <v>0</v>
      </c>
      <c r="G35" s="39"/>
      <c r="H35" s="39"/>
      <c r="I35" s="159">
        <v>0.20999999999999999</v>
      </c>
      <c r="J35" s="158">
        <f>ROUND(((SUM(BE92:BE252))*I35),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ROUND((SUM(BF92:BF252)),  2)</f>
        <v>0</v>
      </c>
      <c r="G36" s="39"/>
      <c r="H36" s="39"/>
      <c r="I36" s="159">
        <v>0.14999999999999999</v>
      </c>
      <c r="J36" s="158">
        <f>ROUND(((SUM(BF92:BF252))*I36),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ROUND((SUM(BG92:BG252)),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ROUND((SUM(BH92:BH252)),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ROUND((SUM(BI92:BI252)),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č.p.7699 v areálu Nemocnice ve FM pro umístění školícího centra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002 - Větrání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20. 2. 2023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118</v>
      </c>
    </row>
    <row r="64" s="9" customFormat="1" ht="24.96" customHeight="1">
      <c r="A64" s="9"/>
      <c r="B64" s="176"/>
      <c r="C64" s="177"/>
      <c r="D64" s="178" t="s">
        <v>210</v>
      </c>
      <c r="E64" s="179"/>
      <c r="F64" s="179"/>
      <c r="G64" s="179"/>
      <c r="H64" s="179"/>
      <c r="I64" s="179"/>
      <c r="J64" s="180">
        <f>J93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212</v>
      </c>
      <c r="E65" s="184"/>
      <c r="F65" s="184"/>
      <c r="G65" s="184"/>
      <c r="H65" s="184"/>
      <c r="I65" s="184"/>
      <c r="J65" s="185">
        <f>J94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213</v>
      </c>
      <c r="E66" s="184"/>
      <c r="F66" s="184"/>
      <c r="G66" s="184"/>
      <c r="H66" s="184"/>
      <c r="I66" s="184"/>
      <c r="J66" s="185">
        <f>J112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215</v>
      </c>
      <c r="E67" s="184"/>
      <c r="F67" s="184"/>
      <c r="G67" s="184"/>
      <c r="H67" s="184"/>
      <c r="I67" s="184"/>
      <c r="J67" s="185">
        <f>J116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216</v>
      </c>
      <c r="E68" s="179"/>
      <c r="F68" s="179"/>
      <c r="G68" s="179"/>
      <c r="H68" s="179"/>
      <c r="I68" s="179"/>
      <c r="J68" s="180">
        <f>J120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1214</v>
      </c>
      <c r="E69" s="184"/>
      <c r="F69" s="184"/>
      <c r="G69" s="184"/>
      <c r="H69" s="184"/>
      <c r="I69" s="184"/>
      <c r="J69" s="185">
        <f>J121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1215</v>
      </c>
      <c r="E70" s="179"/>
      <c r="F70" s="179"/>
      <c r="G70" s="179"/>
      <c r="H70" s="179"/>
      <c r="I70" s="179"/>
      <c r="J70" s="180">
        <f>J246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124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1" t="str">
        <f>E7</f>
        <v>Stavební úpravy budovy č.p.7699 v areálu Nemocnice ve FM pro umístění školícího centra</v>
      </c>
      <c r="F80" s="33"/>
      <c r="G80" s="33"/>
      <c r="H80" s="33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111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1" t="s">
        <v>112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113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002 - Větrání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 xml:space="preserve"> </v>
      </c>
      <c r="G86" s="41"/>
      <c r="H86" s="41"/>
      <c r="I86" s="33" t="s">
        <v>23</v>
      </c>
      <c r="J86" s="73" t="str">
        <f>IF(J14="","",J14)</f>
        <v>20. 2. 2023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Nemocnice ve Frýdku-Místku, p.o.</v>
      </c>
      <c r="G88" s="41"/>
      <c r="H88" s="41"/>
      <c r="I88" s="33" t="s">
        <v>31</v>
      </c>
      <c r="J88" s="37" t="str">
        <f>E23</f>
        <v>Forsing projekt s.r.o.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>Jindřich Jansa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125</v>
      </c>
      <c r="D91" s="190" t="s">
        <v>57</v>
      </c>
      <c r="E91" s="190" t="s">
        <v>53</v>
      </c>
      <c r="F91" s="190" t="s">
        <v>54</v>
      </c>
      <c r="G91" s="190" t="s">
        <v>126</v>
      </c>
      <c r="H91" s="190" t="s">
        <v>127</v>
      </c>
      <c r="I91" s="190" t="s">
        <v>128</v>
      </c>
      <c r="J91" s="190" t="s">
        <v>117</v>
      </c>
      <c r="K91" s="191" t="s">
        <v>129</v>
      </c>
      <c r="L91" s="192"/>
      <c r="M91" s="93" t="s">
        <v>19</v>
      </c>
      <c r="N91" s="94" t="s">
        <v>42</v>
      </c>
      <c r="O91" s="94" t="s">
        <v>130</v>
      </c>
      <c r="P91" s="94" t="s">
        <v>131</v>
      </c>
      <c r="Q91" s="94" t="s">
        <v>132</v>
      </c>
      <c r="R91" s="94" t="s">
        <v>133</v>
      </c>
      <c r="S91" s="94" t="s">
        <v>134</v>
      </c>
      <c r="T91" s="95" t="s">
        <v>135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136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P93+P120+P246</f>
        <v>0</v>
      </c>
      <c r="Q92" s="97"/>
      <c r="R92" s="195">
        <f>R93+R120+R246</f>
        <v>0.087559999999999999</v>
      </c>
      <c r="S92" s="97"/>
      <c r="T92" s="196">
        <f>T93+T120+T246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118</v>
      </c>
      <c r="BK92" s="197">
        <f>BK93+BK120+BK246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231</v>
      </c>
      <c r="F93" s="201" t="s">
        <v>232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P94+P112+P116</f>
        <v>0</v>
      </c>
      <c r="Q93" s="206"/>
      <c r="R93" s="207">
        <f>R94+R112+R116</f>
        <v>0.00564</v>
      </c>
      <c r="S93" s="206"/>
      <c r="T93" s="208">
        <f>T94+T112+T116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79</v>
      </c>
      <c r="AT93" s="210" t="s">
        <v>71</v>
      </c>
      <c r="AU93" s="210" t="s">
        <v>72</v>
      </c>
      <c r="AY93" s="209" t="s">
        <v>140</v>
      </c>
      <c r="BK93" s="211">
        <f>BK94+BK112+BK116</f>
        <v>0</v>
      </c>
    </row>
    <row r="94" s="12" customFormat="1" ht="22.8" customHeight="1">
      <c r="A94" s="12"/>
      <c r="B94" s="198"/>
      <c r="C94" s="199"/>
      <c r="D94" s="200" t="s">
        <v>71</v>
      </c>
      <c r="E94" s="212" t="s">
        <v>177</v>
      </c>
      <c r="F94" s="212" t="s">
        <v>243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SUM(P95:P111)</f>
        <v>0</v>
      </c>
      <c r="Q94" s="206"/>
      <c r="R94" s="207">
        <f>SUM(R95:R111)</f>
        <v>0.0030400000000000002</v>
      </c>
      <c r="S94" s="206"/>
      <c r="T94" s="208">
        <f>SUM(T95:T111)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79</v>
      </c>
      <c r="AT94" s="210" t="s">
        <v>71</v>
      </c>
      <c r="AU94" s="210" t="s">
        <v>79</v>
      </c>
      <c r="AY94" s="209" t="s">
        <v>140</v>
      </c>
      <c r="BK94" s="211">
        <f>SUM(BK95:BK111)</f>
        <v>0</v>
      </c>
    </row>
    <row r="95" s="2" customFormat="1" ht="16.5" customHeight="1">
      <c r="A95" s="39"/>
      <c r="B95" s="40"/>
      <c r="C95" s="214" t="s">
        <v>79</v>
      </c>
      <c r="D95" s="214" t="s">
        <v>143</v>
      </c>
      <c r="E95" s="215" t="s">
        <v>1216</v>
      </c>
      <c r="F95" s="216" t="s">
        <v>1217</v>
      </c>
      <c r="G95" s="217" t="s">
        <v>341</v>
      </c>
      <c r="H95" s="218">
        <v>2</v>
      </c>
      <c r="I95" s="219"/>
      <c r="J95" s="220">
        <f>ROUND(I95*H95,2)</f>
        <v>0</v>
      </c>
      <c r="K95" s="216" t="s">
        <v>19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156</v>
      </c>
      <c r="AT95" s="225" t="s">
        <v>143</v>
      </c>
      <c r="AU95" s="225" t="s">
        <v>81</v>
      </c>
      <c r="AY95" s="18" t="s">
        <v>140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79</v>
      </c>
      <c r="BK95" s="226">
        <f>ROUND(I95*H95,2)</f>
        <v>0</v>
      </c>
      <c r="BL95" s="18" t="s">
        <v>156</v>
      </c>
      <c r="BM95" s="225" t="s">
        <v>1218</v>
      </c>
    </row>
    <row r="96" s="2" customFormat="1">
      <c r="A96" s="39"/>
      <c r="B96" s="40"/>
      <c r="C96" s="41"/>
      <c r="D96" s="227" t="s">
        <v>150</v>
      </c>
      <c r="E96" s="41"/>
      <c r="F96" s="228" t="s">
        <v>1217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150</v>
      </c>
      <c r="AU96" s="18" t="s">
        <v>81</v>
      </c>
    </row>
    <row r="97" s="13" customFormat="1">
      <c r="A97" s="13"/>
      <c r="B97" s="234"/>
      <c r="C97" s="235"/>
      <c r="D97" s="227" t="s">
        <v>153</v>
      </c>
      <c r="E97" s="236" t="s">
        <v>19</v>
      </c>
      <c r="F97" s="237" t="s">
        <v>1219</v>
      </c>
      <c r="G97" s="235"/>
      <c r="H97" s="236" t="s">
        <v>19</v>
      </c>
      <c r="I97" s="238"/>
      <c r="J97" s="235"/>
      <c r="K97" s="235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153</v>
      </c>
      <c r="AU97" s="243" t="s">
        <v>81</v>
      </c>
      <c r="AV97" s="13" t="s">
        <v>79</v>
      </c>
      <c r="AW97" s="13" t="s">
        <v>33</v>
      </c>
      <c r="AX97" s="13" t="s">
        <v>72</v>
      </c>
      <c r="AY97" s="243" t="s">
        <v>140</v>
      </c>
    </row>
    <row r="98" s="13" customFormat="1">
      <c r="A98" s="13"/>
      <c r="B98" s="234"/>
      <c r="C98" s="235"/>
      <c r="D98" s="227" t="s">
        <v>153</v>
      </c>
      <c r="E98" s="236" t="s">
        <v>19</v>
      </c>
      <c r="F98" s="237" t="s">
        <v>1220</v>
      </c>
      <c r="G98" s="235"/>
      <c r="H98" s="236" t="s">
        <v>19</v>
      </c>
      <c r="I98" s="238"/>
      <c r="J98" s="235"/>
      <c r="K98" s="235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153</v>
      </c>
      <c r="AU98" s="243" t="s">
        <v>81</v>
      </c>
      <c r="AV98" s="13" t="s">
        <v>79</v>
      </c>
      <c r="AW98" s="13" t="s">
        <v>33</v>
      </c>
      <c r="AX98" s="13" t="s">
        <v>72</v>
      </c>
      <c r="AY98" s="243" t="s">
        <v>140</v>
      </c>
    </row>
    <row r="99" s="14" customFormat="1">
      <c r="A99" s="14"/>
      <c r="B99" s="244"/>
      <c r="C99" s="245"/>
      <c r="D99" s="227" t="s">
        <v>153</v>
      </c>
      <c r="E99" s="246" t="s">
        <v>19</v>
      </c>
      <c r="F99" s="247" t="s">
        <v>81</v>
      </c>
      <c r="G99" s="245"/>
      <c r="H99" s="248">
        <v>2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153</v>
      </c>
      <c r="AU99" s="254" t="s">
        <v>81</v>
      </c>
      <c r="AV99" s="14" t="s">
        <v>81</v>
      </c>
      <c r="AW99" s="14" t="s">
        <v>33</v>
      </c>
      <c r="AX99" s="14" t="s">
        <v>72</v>
      </c>
      <c r="AY99" s="254" t="s">
        <v>140</v>
      </c>
    </row>
    <row r="100" s="15" customFormat="1">
      <c r="A100" s="15"/>
      <c r="B100" s="255"/>
      <c r="C100" s="256"/>
      <c r="D100" s="227" t="s">
        <v>153</v>
      </c>
      <c r="E100" s="257" t="s">
        <v>19</v>
      </c>
      <c r="F100" s="258" t="s">
        <v>155</v>
      </c>
      <c r="G100" s="256"/>
      <c r="H100" s="259">
        <v>2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5" t="s">
        <v>153</v>
      </c>
      <c r="AU100" s="265" t="s">
        <v>81</v>
      </c>
      <c r="AV100" s="15" t="s">
        <v>156</v>
      </c>
      <c r="AW100" s="15" t="s">
        <v>33</v>
      </c>
      <c r="AX100" s="15" t="s">
        <v>79</v>
      </c>
      <c r="AY100" s="265" t="s">
        <v>140</v>
      </c>
    </row>
    <row r="101" s="2" customFormat="1" ht="16.5" customHeight="1">
      <c r="A101" s="39"/>
      <c r="B101" s="40"/>
      <c r="C101" s="214" t="s">
        <v>81</v>
      </c>
      <c r="D101" s="214" t="s">
        <v>143</v>
      </c>
      <c r="E101" s="215" t="s">
        <v>1221</v>
      </c>
      <c r="F101" s="216" t="s">
        <v>1222</v>
      </c>
      <c r="G101" s="217" t="s">
        <v>341</v>
      </c>
      <c r="H101" s="218">
        <v>8</v>
      </c>
      <c r="I101" s="219"/>
      <c r="J101" s="220">
        <f>ROUND(I101*H101,2)</f>
        <v>0</v>
      </c>
      <c r="K101" s="216" t="s">
        <v>147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156</v>
      </c>
      <c r="AT101" s="225" t="s">
        <v>143</v>
      </c>
      <c r="AU101" s="225" t="s">
        <v>81</v>
      </c>
      <c r="AY101" s="18" t="s">
        <v>140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156</v>
      </c>
      <c r="BM101" s="225" t="s">
        <v>1223</v>
      </c>
    </row>
    <row r="102" s="2" customFormat="1">
      <c r="A102" s="39"/>
      <c r="B102" s="40"/>
      <c r="C102" s="41"/>
      <c r="D102" s="227" t="s">
        <v>150</v>
      </c>
      <c r="E102" s="41"/>
      <c r="F102" s="228" t="s">
        <v>1224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81</v>
      </c>
    </row>
    <row r="103" s="2" customFormat="1">
      <c r="A103" s="39"/>
      <c r="B103" s="40"/>
      <c r="C103" s="41"/>
      <c r="D103" s="232" t="s">
        <v>151</v>
      </c>
      <c r="E103" s="41"/>
      <c r="F103" s="233" t="s">
        <v>1225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151</v>
      </c>
      <c r="AU103" s="18" t="s">
        <v>81</v>
      </c>
    </row>
    <row r="104" s="13" customFormat="1">
      <c r="A104" s="13"/>
      <c r="B104" s="234"/>
      <c r="C104" s="235"/>
      <c r="D104" s="227" t="s">
        <v>153</v>
      </c>
      <c r="E104" s="236" t="s">
        <v>19</v>
      </c>
      <c r="F104" s="237" t="s">
        <v>1226</v>
      </c>
      <c r="G104" s="235"/>
      <c r="H104" s="236" t="s">
        <v>19</v>
      </c>
      <c r="I104" s="238"/>
      <c r="J104" s="235"/>
      <c r="K104" s="235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153</v>
      </c>
      <c r="AU104" s="243" t="s">
        <v>81</v>
      </c>
      <c r="AV104" s="13" t="s">
        <v>79</v>
      </c>
      <c r="AW104" s="13" t="s">
        <v>33</v>
      </c>
      <c r="AX104" s="13" t="s">
        <v>72</v>
      </c>
      <c r="AY104" s="243" t="s">
        <v>140</v>
      </c>
    </row>
    <row r="105" s="14" customFormat="1">
      <c r="A105" s="14"/>
      <c r="B105" s="244"/>
      <c r="C105" s="245"/>
      <c r="D105" s="227" t="s">
        <v>153</v>
      </c>
      <c r="E105" s="246" t="s">
        <v>19</v>
      </c>
      <c r="F105" s="247" t="s">
        <v>1227</v>
      </c>
      <c r="G105" s="245"/>
      <c r="H105" s="248">
        <v>8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153</v>
      </c>
      <c r="AU105" s="254" t="s">
        <v>81</v>
      </c>
      <c r="AV105" s="14" t="s">
        <v>81</v>
      </c>
      <c r="AW105" s="14" t="s">
        <v>33</v>
      </c>
      <c r="AX105" s="14" t="s">
        <v>72</v>
      </c>
      <c r="AY105" s="254" t="s">
        <v>140</v>
      </c>
    </row>
    <row r="106" s="15" customFormat="1">
      <c r="A106" s="15"/>
      <c r="B106" s="255"/>
      <c r="C106" s="256"/>
      <c r="D106" s="227" t="s">
        <v>153</v>
      </c>
      <c r="E106" s="257" t="s">
        <v>19</v>
      </c>
      <c r="F106" s="258" t="s">
        <v>155</v>
      </c>
      <c r="G106" s="256"/>
      <c r="H106" s="259">
        <v>8</v>
      </c>
      <c r="I106" s="260"/>
      <c r="J106" s="256"/>
      <c r="K106" s="256"/>
      <c r="L106" s="261"/>
      <c r="M106" s="262"/>
      <c r="N106" s="263"/>
      <c r="O106" s="263"/>
      <c r="P106" s="263"/>
      <c r="Q106" s="263"/>
      <c r="R106" s="263"/>
      <c r="S106" s="263"/>
      <c r="T106" s="26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5" t="s">
        <v>153</v>
      </c>
      <c r="AU106" s="265" t="s">
        <v>81</v>
      </c>
      <c r="AV106" s="15" t="s">
        <v>156</v>
      </c>
      <c r="AW106" s="15" t="s">
        <v>33</v>
      </c>
      <c r="AX106" s="15" t="s">
        <v>79</v>
      </c>
      <c r="AY106" s="265" t="s">
        <v>140</v>
      </c>
    </row>
    <row r="107" s="2" customFormat="1" ht="16.5" customHeight="1">
      <c r="A107" s="39"/>
      <c r="B107" s="40"/>
      <c r="C107" s="270" t="s">
        <v>102</v>
      </c>
      <c r="D107" s="270" t="s">
        <v>348</v>
      </c>
      <c r="E107" s="271" t="s">
        <v>1228</v>
      </c>
      <c r="F107" s="272" t="s">
        <v>1229</v>
      </c>
      <c r="G107" s="273" t="s">
        <v>341</v>
      </c>
      <c r="H107" s="274">
        <v>8</v>
      </c>
      <c r="I107" s="275"/>
      <c r="J107" s="276">
        <f>ROUND(I107*H107,2)</f>
        <v>0</v>
      </c>
      <c r="K107" s="272" t="s">
        <v>19</v>
      </c>
      <c r="L107" s="277"/>
      <c r="M107" s="278" t="s">
        <v>19</v>
      </c>
      <c r="N107" s="279" t="s">
        <v>43</v>
      </c>
      <c r="O107" s="85"/>
      <c r="P107" s="223">
        <f>O107*H107</f>
        <v>0</v>
      </c>
      <c r="Q107" s="223">
        <v>0.00038000000000000002</v>
      </c>
      <c r="R107" s="223">
        <f>Q107*H107</f>
        <v>0.0030400000000000002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192</v>
      </c>
      <c r="AT107" s="225" t="s">
        <v>348</v>
      </c>
      <c r="AU107" s="225" t="s">
        <v>81</v>
      </c>
      <c r="AY107" s="18" t="s">
        <v>140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79</v>
      </c>
      <c r="BK107" s="226">
        <f>ROUND(I107*H107,2)</f>
        <v>0</v>
      </c>
      <c r="BL107" s="18" t="s">
        <v>156</v>
      </c>
      <c r="BM107" s="225" t="s">
        <v>1230</v>
      </c>
    </row>
    <row r="108" s="2" customFormat="1">
      <c r="A108" s="39"/>
      <c r="B108" s="40"/>
      <c r="C108" s="41"/>
      <c r="D108" s="227" t="s">
        <v>150</v>
      </c>
      <c r="E108" s="41"/>
      <c r="F108" s="228" t="s">
        <v>1229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150</v>
      </c>
      <c r="AU108" s="18" t="s">
        <v>81</v>
      </c>
    </row>
    <row r="109" s="13" customFormat="1">
      <c r="A109" s="13"/>
      <c r="B109" s="234"/>
      <c r="C109" s="235"/>
      <c r="D109" s="227" t="s">
        <v>153</v>
      </c>
      <c r="E109" s="236" t="s">
        <v>19</v>
      </c>
      <c r="F109" s="237" t="s">
        <v>1226</v>
      </c>
      <c r="G109" s="235"/>
      <c r="H109" s="236" t="s">
        <v>19</v>
      </c>
      <c r="I109" s="238"/>
      <c r="J109" s="235"/>
      <c r="K109" s="235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153</v>
      </c>
      <c r="AU109" s="243" t="s">
        <v>81</v>
      </c>
      <c r="AV109" s="13" t="s">
        <v>79</v>
      </c>
      <c r="AW109" s="13" t="s">
        <v>33</v>
      </c>
      <c r="AX109" s="13" t="s">
        <v>72</v>
      </c>
      <c r="AY109" s="243" t="s">
        <v>140</v>
      </c>
    </row>
    <row r="110" s="14" customFormat="1">
      <c r="A110" s="14"/>
      <c r="B110" s="244"/>
      <c r="C110" s="245"/>
      <c r="D110" s="227" t="s">
        <v>153</v>
      </c>
      <c r="E110" s="246" t="s">
        <v>19</v>
      </c>
      <c r="F110" s="247" t="s">
        <v>1227</v>
      </c>
      <c r="G110" s="245"/>
      <c r="H110" s="248">
        <v>8</v>
      </c>
      <c r="I110" s="249"/>
      <c r="J110" s="245"/>
      <c r="K110" s="245"/>
      <c r="L110" s="250"/>
      <c r="M110" s="251"/>
      <c r="N110" s="252"/>
      <c r="O110" s="252"/>
      <c r="P110" s="252"/>
      <c r="Q110" s="252"/>
      <c r="R110" s="252"/>
      <c r="S110" s="252"/>
      <c r="T110" s="25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4" t="s">
        <v>153</v>
      </c>
      <c r="AU110" s="254" t="s">
        <v>81</v>
      </c>
      <c r="AV110" s="14" t="s">
        <v>81</v>
      </c>
      <c r="AW110" s="14" t="s">
        <v>33</v>
      </c>
      <c r="AX110" s="14" t="s">
        <v>72</v>
      </c>
      <c r="AY110" s="254" t="s">
        <v>140</v>
      </c>
    </row>
    <row r="111" s="15" customFormat="1">
      <c r="A111" s="15"/>
      <c r="B111" s="255"/>
      <c r="C111" s="256"/>
      <c r="D111" s="227" t="s">
        <v>153</v>
      </c>
      <c r="E111" s="257" t="s">
        <v>19</v>
      </c>
      <c r="F111" s="258" t="s">
        <v>155</v>
      </c>
      <c r="G111" s="256"/>
      <c r="H111" s="259">
        <v>8</v>
      </c>
      <c r="I111" s="260"/>
      <c r="J111" s="256"/>
      <c r="K111" s="256"/>
      <c r="L111" s="261"/>
      <c r="M111" s="262"/>
      <c r="N111" s="263"/>
      <c r="O111" s="263"/>
      <c r="P111" s="263"/>
      <c r="Q111" s="263"/>
      <c r="R111" s="263"/>
      <c r="S111" s="263"/>
      <c r="T111" s="26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5" t="s">
        <v>153</v>
      </c>
      <c r="AU111" s="265" t="s">
        <v>81</v>
      </c>
      <c r="AV111" s="15" t="s">
        <v>156</v>
      </c>
      <c r="AW111" s="15" t="s">
        <v>33</v>
      </c>
      <c r="AX111" s="15" t="s">
        <v>79</v>
      </c>
      <c r="AY111" s="265" t="s">
        <v>140</v>
      </c>
    </row>
    <row r="112" s="12" customFormat="1" ht="22.8" customHeight="1">
      <c r="A112" s="12"/>
      <c r="B112" s="198"/>
      <c r="C112" s="199"/>
      <c r="D112" s="200" t="s">
        <v>71</v>
      </c>
      <c r="E112" s="212" t="s">
        <v>197</v>
      </c>
      <c r="F112" s="212" t="s">
        <v>352</v>
      </c>
      <c r="G112" s="199"/>
      <c r="H112" s="199"/>
      <c r="I112" s="202"/>
      <c r="J112" s="213">
        <f>BK112</f>
        <v>0</v>
      </c>
      <c r="K112" s="199"/>
      <c r="L112" s="204"/>
      <c r="M112" s="205"/>
      <c r="N112" s="206"/>
      <c r="O112" s="206"/>
      <c r="P112" s="207">
        <f>SUM(P113:P115)</f>
        <v>0</v>
      </c>
      <c r="Q112" s="206"/>
      <c r="R112" s="207">
        <f>SUM(R113:R115)</f>
        <v>0.0025999999999999999</v>
      </c>
      <c r="S112" s="206"/>
      <c r="T112" s="208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9" t="s">
        <v>79</v>
      </c>
      <c r="AT112" s="210" t="s">
        <v>71</v>
      </c>
      <c r="AU112" s="210" t="s">
        <v>79</v>
      </c>
      <c r="AY112" s="209" t="s">
        <v>140</v>
      </c>
      <c r="BK112" s="211">
        <f>SUM(BK113:BK115)</f>
        <v>0</v>
      </c>
    </row>
    <row r="113" s="2" customFormat="1" ht="21.75" customHeight="1">
      <c r="A113" s="39"/>
      <c r="B113" s="40"/>
      <c r="C113" s="214" t="s">
        <v>156</v>
      </c>
      <c r="D113" s="214" t="s">
        <v>143</v>
      </c>
      <c r="E113" s="215" t="s">
        <v>354</v>
      </c>
      <c r="F113" s="216" t="s">
        <v>355</v>
      </c>
      <c r="G113" s="217" t="s">
        <v>236</v>
      </c>
      <c r="H113" s="218">
        <v>20</v>
      </c>
      <c r="I113" s="219"/>
      <c r="J113" s="220">
        <f>ROUND(I113*H113,2)</f>
        <v>0</v>
      </c>
      <c r="K113" s="216" t="s">
        <v>147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0.00012999999999999999</v>
      </c>
      <c r="R113" s="223">
        <f>Q113*H113</f>
        <v>0.0025999999999999999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156</v>
      </c>
      <c r="AT113" s="225" t="s">
        <v>143</v>
      </c>
      <c r="AU113" s="225" t="s">
        <v>81</v>
      </c>
      <c r="AY113" s="18" t="s">
        <v>140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79</v>
      </c>
      <c r="BK113" s="226">
        <f>ROUND(I113*H113,2)</f>
        <v>0</v>
      </c>
      <c r="BL113" s="18" t="s">
        <v>156</v>
      </c>
      <c r="BM113" s="225" t="s">
        <v>1231</v>
      </c>
    </row>
    <row r="114" s="2" customFormat="1">
      <c r="A114" s="39"/>
      <c r="B114" s="40"/>
      <c r="C114" s="41"/>
      <c r="D114" s="227" t="s">
        <v>150</v>
      </c>
      <c r="E114" s="41"/>
      <c r="F114" s="228" t="s">
        <v>357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150</v>
      </c>
      <c r="AU114" s="18" t="s">
        <v>81</v>
      </c>
    </row>
    <row r="115" s="2" customFormat="1">
      <c r="A115" s="39"/>
      <c r="B115" s="40"/>
      <c r="C115" s="41"/>
      <c r="D115" s="232" t="s">
        <v>151</v>
      </c>
      <c r="E115" s="41"/>
      <c r="F115" s="233" t="s">
        <v>358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151</v>
      </c>
      <c r="AU115" s="18" t="s">
        <v>81</v>
      </c>
    </row>
    <row r="116" s="12" customFormat="1" ht="22.8" customHeight="1">
      <c r="A116" s="12"/>
      <c r="B116" s="198"/>
      <c r="C116" s="199"/>
      <c r="D116" s="200" t="s">
        <v>71</v>
      </c>
      <c r="E116" s="212" t="s">
        <v>519</v>
      </c>
      <c r="F116" s="212" t="s">
        <v>520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SUM(P117:P119)</f>
        <v>0</v>
      </c>
      <c r="Q116" s="206"/>
      <c r="R116" s="207">
        <f>SUM(R117:R119)</f>
        <v>0</v>
      </c>
      <c r="S116" s="206"/>
      <c r="T116" s="208">
        <f>SUM(T117:T119)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79</v>
      </c>
      <c r="AT116" s="210" t="s">
        <v>71</v>
      </c>
      <c r="AU116" s="210" t="s">
        <v>79</v>
      </c>
      <c r="AY116" s="209" t="s">
        <v>140</v>
      </c>
      <c r="BK116" s="211">
        <f>SUM(BK117:BK119)</f>
        <v>0</v>
      </c>
    </row>
    <row r="117" s="2" customFormat="1" ht="16.5" customHeight="1">
      <c r="A117" s="39"/>
      <c r="B117" s="40"/>
      <c r="C117" s="214" t="s">
        <v>139</v>
      </c>
      <c r="D117" s="214" t="s">
        <v>143</v>
      </c>
      <c r="E117" s="215" t="s">
        <v>522</v>
      </c>
      <c r="F117" s="216" t="s">
        <v>523</v>
      </c>
      <c r="G117" s="217" t="s">
        <v>460</v>
      </c>
      <c r="H117" s="218">
        <v>0.0060000000000000001</v>
      </c>
      <c r="I117" s="219"/>
      <c r="J117" s="220">
        <f>ROUND(I117*H117,2)</f>
        <v>0</v>
      </c>
      <c r="K117" s="216" t="s">
        <v>147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156</v>
      </c>
      <c r="AT117" s="225" t="s">
        <v>143</v>
      </c>
      <c r="AU117" s="225" t="s">
        <v>81</v>
      </c>
      <c r="AY117" s="18" t="s">
        <v>140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79</v>
      </c>
      <c r="BK117" s="226">
        <f>ROUND(I117*H117,2)</f>
        <v>0</v>
      </c>
      <c r="BL117" s="18" t="s">
        <v>156</v>
      </c>
      <c r="BM117" s="225" t="s">
        <v>1232</v>
      </c>
    </row>
    <row r="118" s="2" customFormat="1">
      <c r="A118" s="39"/>
      <c r="B118" s="40"/>
      <c r="C118" s="41"/>
      <c r="D118" s="227" t="s">
        <v>150</v>
      </c>
      <c r="E118" s="41"/>
      <c r="F118" s="228" t="s">
        <v>525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150</v>
      </c>
      <c r="AU118" s="18" t="s">
        <v>81</v>
      </c>
    </row>
    <row r="119" s="2" customFormat="1">
      <c r="A119" s="39"/>
      <c r="B119" s="40"/>
      <c r="C119" s="41"/>
      <c r="D119" s="232" t="s">
        <v>151</v>
      </c>
      <c r="E119" s="41"/>
      <c r="F119" s="233" t="s">
        <v>526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151</v>
      </c>
      <c r="AU119" s="18" t="s">
        <v>81</v>
      </c>
    </row>
    <row r="120" s="12" customFormat="1" ht="25.92" customHeight="1">
      <c r="A120" s="12"/>
      <c r="B120" s="198"/>
      <c r="C120" s="199"/>
      <c r="D120" s="200" t="s">
        <v>71</v>
      </c>
      <c r="E120" s="201" t="s">
        <v>527</v>
      </c>
      <c r="F120" s="201" t="s">
        <v>528</v>
      </c>
      <c r="G120" s="199"/>
      <c r="H120" s="199"/>
      <c r="I120" s="202"/>
      <c r="J120" s="203">
        <f>BK120</f>
        <v>0</v>
      </c>
      <c r="K120" s="199"/>
      <c r="L120" s="204"/>
      <c r="M120" s="205"/>
      <c r="N120" s="206"/>
      <c r="O120" s="206"/>
      <c r="P120" s="207">
        <f>P121</f>
        <v>0</v>
      </c>
      <c r="Q120" s="206"/>
      <c r="R120" s="207">
        <f>R121</f>
        <v>0.081919999999999993</v>
      </c>
      <c r="S120" s="206"/>
      <c r="T120" s="20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81</v>
      </c>
      <c r="AT120" s="210" t="s">
        <v>71</v>
      </c>
      <c r="AU120" s="210" t="s">
        <v>72</v>
      </c>
      <c r="AY120" s="209" t="s">
        <v>140</v>
      </c>
      <c r="BK120" s="211">
        <f>BK121</f>
        <v>0</v>
      </c>
    </row>
    <row r="121" s="12" customFormat="1" ht="22.8" customHeight="1">
      <c r="A121" s="12"/>
      <c r="B121" s="198"/>
      <c r="C121" s="199"/>
      <c r="D121" s="200" t="s">
        <v>71</v>
      </c>
      <c r="E121" s="212" t="s">
        <v>1233</v>
      </c>
      <c r="F121" s="212" t="s">
        <v>1234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SUM(P122:P245)</f>
        <v>0</v>
      </c>
      <c r="Q121" s="206"/>
      <c r="R121" s="207">
        <f>SUM(R122:R245)</f>
        <v>0.081919999999999993</v>
      </c>
      <c r="S121" s="206"/>
      <c r="T121" s="208">
        <f>SUM(T122:T245)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81</v>
      </c>
      <c r="AT121" s="210" t="s">
        <v>71</v>
      </c>
      <c r="AU121" s="210" t="s">
        <v>79</v>
      </c>
      <c r="AY121" s="209" t="s">
        <v>140</v>
      </c>
      <c r="BK121" s="211">
        <f>SUM(BK122:BK245)</f>
        <v>0</v>
      </c>
    </row>
    <row r="122" s="2" customFormat="1" ht="16.5" customHeight="1">
      <c r="A122" s="39"/>
      <c r="B122" s="40"/>
      <c r="C122" s="214" t="s">
        <v>177</v>
      </c>
      <c r="D122" s="214" t="s">
        <v>143</v>
      </c>
      <c r="E122" s="215" t="s">
        <v>1235</v>
      </c>
      <c r="F122" s="216" t="s">
        <v>1236</v>
      </c>
      <c r="G122" s="217" t="s">
        <v>341</v>
      </c>
      <c r="H122" s="218">
        <v>5</v>
      </c>
      <c r="I122" s="219"/>
      <c r="J122" s="220">
        <f>ROUND(I122*H122,2)</f>
        <v>0</v>
      </c>
      <c r="K122" s="216" t="s">
        <v>147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347</v>
      </c>
      <c r="AT122" s="225" t="s">
        <v>143</v>
      </c>
      <c r="AU122" s="225" t="s">
        <v>81</v>
      </c>
      <c r="AY122" s="18" t="s">
        <v>140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347</v>
      </c>
      <c r="BM122" s="225" t="s">
        <v>1237</v>
      </c>
    </row>
    <row r="123" s="2" customFormat="1">
      <c r="A123" s="39"/>
      <c r="B123" s="40"/>
      <c r="C123" s="41"/>
      <c r="D123" s="227" t="s">
        <v>150</v>
      </c>
      <c r="E123" s="41"/>
      <c r="F123" s="228" t="s">
        <v>1238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81</v>
      </c>
    </row>
    <row r="124" s="2" customFormat="1">
      <c r="A124" s="39"/>
      <c r="B124" s="40"/>
      <c r="C124" s="41"/>
      <c r="D124" s="232" t="s">
        <v>151</v>
      </c>
      <c r="E124" s="41"/>
      <c r="F124" s="233" t="s">
        <v>1239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151</v>
      </c>
      <c r="AU124" s="18" t="s">
        <v>81</v>
      </c>
    </row>
    <row r="125" s="13" customFormat="1">
      <c r="A125" s="13"/>
      <c r="B125" s="234"/>
      <c r="C125" s="235"/>
      <c r="D125" s="227" t="s">
        <v>153</v>
      </c>
      <c r="E125" s="236" t="s">
        <v>19</v>
      </c>
      <c r="F125" s="237" t="s">
        <v>1226</v>
      </c>
      <c r="G125" s="235"/>
      <c r="H125" s="236" t="s">
        <v>19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153</v>
      </c>
      <c r="AU125" s="243" t="s">
        <v>81</v>
      </c>
      <c r="AV125" s="13" t="s">
        <v>79</v>
      </c>
      <c r="AW125" s="13" t="s">
        <v>33</v>
      </c>
      <c r="AX125" s="13" t="s">
        <v>72</v>
      </c>
      <c r="AY125" s="243" t="s">
        <v>140</v>
      </c>
    </row>
    <row r="126" s="14" customFormat="1">
      <c r="A126" s="14"/>
      <c r="B126" s="244"/>
      <c r="C126" s="245"/>
      <c r="D126" s="227" t="s">
        <v>153</v>
      </c>
      <c r="E126" s="246" t="s">
        <v>19</v>
      </c>
      <c r="F126" s="247" t="s">
        <v>1240</v>
      </c>
      <c r="G126" s="245"/>
      <c r="H126" s="248">
        <v>3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153</v>
      </c>
      <c r="AU126" s="254" t="s">
        <v>81</v>
      </c>
      <c r="AV126" s="14" t="s">
        <v>81</v>
      </c>
      <c r="AW126" s="14" t="s">
        <v>33</v>
      </c>
      <c r="AX126" s="14" t="s">
        <v>72</v>
      </c>
      <c r="AY126" s="254" t="s">
        <v>140</v>
      </c>
    </row>
    <row r="127" s="14" customFormat="1">
      <c r="A127" s="14"/>
      <c r="B127" s="244"/>
      <c r="C127" s="245"/>
      <c r="D127" s="227" t="s">
        <v>153</v>
      </c>
      <c r="E127" s="246" t="s">
        <v>19</v>
      </c>
      <c r="F127" s="247" t="s">
        <v>1241</v>
      </c>
      <c r="G127" s="245"/>
      <c r="H127" s="248">
        <v>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153</v>
      </c>
      <c r="AU127" s="254" t="s">
        <v>81</v>
      </c>
      <c r="AV127" s="14" t="s">
        <v>81</v>
      </c>
      <c r="AW127" s="14" t="s">
        <v>33</v>
      </c>
      <c r="AX127" s="14" t="s">
        <v>72</v>
      </c>
      <c r="AY127" s="254" t="s">
        <v>140</v>
      </c>
    </row>
    <row r="128" s="15" customFormat="1">
      <c r="A128" s="15"/>
      <c r="B128" s="255"/>
      <c r="C128" s="256"/>
      <c r="D128" s="227" t="s">
        <v>153</v>
      </c>
      <c r="E128" s="257" t="s">
        <v>19</v>
      </c>
      <c r="F128" s="258" t="s">
        <v>155</v>
      </c>
      <c r="G128" s="256"/>
      <c r="H128" s="259">
        <v>5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153</v>
      </c>
      <c r="AU128" s="265" t="s">
        <v>81</v>
      </c>
      <c r="AV128" s="15" t="s">
        <v>156</v>
      </c>
      <c r="AW128" s="15" t="s">
        <v>33</v>
      </c>
      <c r="AX128" s="15" t="s">
        <v>79</v>
      </c>
      <c r="AY128" s="265" t="s">
        <v>140</v>
      </c>
    </row>
    <row r="129" s="2" customFormat="1" ht="16.5" customHeight="1">
      <c r="A129" s="39"/>
      <c r="B129" s="40"/>
      <c r="C129" s="270" t="s">
        <v>185</v>
      </c>
      <c r="D129" s="270" t="s">
        <v>348</v>
      </c>
      <c r="E129" s="271" t="s">
        <v>1242</v>
      </c>
      <c r="F129" s="272" t="s">
        <v>1243</v>
      </c>
      <c r="G129" s="273" t="s">
        <v>341</v>
      </c>
      <c r="H129" s="274">
        <v>5</v>
      </c>
      <c r="I129" s="275"/>
      <c r="J129" s="276">
        <f>ROUND(I129*H129,2)</f>
        <v>0</v>
      </c>
      <c r="K129" s="272" t="s">
        <v>19</v>
      </c>
      <c r="L129" s="277"/>
      <c r="M129" s="278" t="s">
        <v>19</v>
      </c>
      <c r="N129" s="279" t="s">
        <v>43</v>
      </c>
      <c r="O129" s="85"/>
      <c r="P129" s="223">
        <f>O129*H129</f>
        <v>0</v>
      </c>
      <c r="Q129" s="223">
        <v>0.0015</v>
      </c>
      <c r="R129" s="223">
        <f>Q129*H129</f>
        <v>0.0074999999999999997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470</v>
      </c>
      <c r="AT129" s="225" t="s">
        <v>348</v>
      </c>
      <c r="AU129" s="225" t="s">
        <v>81</v>
      </c>
      <c r="AY129" s="18" t="s">
        <v>140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79</v>
      </c>
      <c r="BK129" s="226">
        <f>ROUND(I129*H129,2)</f>
        <v>0</v>
      </c>
      <c r="BL129" s="18" t="s">
        <v>347</v>
      </c>
      <c r="BM129" s="225" t="s">
        <v>1244</v>
      </c>
    </row>
    <row r="130" s="2" customFormat="1">
      <c r="A130" s="39"/>
      <c r="B130" s="40"/>
      <c r="C130" s="41"/>
      <c r="D130" s="227" t="s">
        <v>150</v>
      </c>
      <c r="E130" s="41"/>
      <c r="F130" s="228" t="s">
        <v>1243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150</v>
      </c>
      <c r="AU130" s="18" t="s">
        <v>81</v>
      </c>
    </row>
    <row r="131" s="13" customFormat="1">
      <c r="A131" s="13"/>
      <c r="B131" s="234"/>
      <c r="C131" s="235"/>
      <c r="D131" s="227" t="s">
        <v>153</v>
      </c>
      <c r="E131" s="236" t="s">
        <v>19</v>
      </c>
      <c r="F131" s="237" t="s">
        <v>1226</v>
      </c>
      <c r="G131" s="235"/>
      <c r="H131" s="236" t="s">
        <v>19</v>
      </c>
      <c r="I131" s="238"/>
      <c r="J131" s="235"/>
      <c r="K131" s="235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153</v>
      </c>
      <c r="AU131" s="243" t="s">
        <v>81</v>
      </c>
      <c r="AV131" s="13" t="s">
        <v>79</v>
      </c>
      <c r="AW131" s="13" t="s">
        <v>33</v>
      </c>
      <c r="AX131" s="13" t="s">
        <v>72</v>
      </c>
      <c r="AY131" s="243" t="s">
        <v>140</v>
      </c>
    </row>
    <row r="132" s="14" customFormat="1">
      <c r="A132" s="14"/>
      <c r="B132" s="244"/>
      <c r="C132" s="245"/>
      <c r="D132" s="227" t="s">
        <v>153</v>
      </c>
      <c r="E132" s="246" t="s">
        <v>19</v>
      </c>
      <c r="F132" s="247" t="s">
        <v>1240</v>
      </c>
      <c r="G132" s="245"/>
      <c r="H132" s="248">
        <v>3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153</v>
      </c>
      <c r="AU132" s="254" t="s">
        <v>81</v>
      </c>
      <c r="AV132" s="14" t="s">
        <v>81</v>
      </c>
      <c r="AW132" s="14" t="s">
        <v>33</v>
      </c>
      <c r="AX132" s="14" t="s">
        <v>72</v>
      </c>
      <c r="AY132" s="254" t="s">
        <v>140</v>
      </c>
    </row>
    <row r="133" s="14" customFormat="1">
      <c r="A133" s="14"/>
      <c r="B133" s="244"/>
      <c r="C133" s="245"/>
      <c r="D133" s="227" t="s">
        <v>153</v>
      </c>
      <c r="E133" s="246" t="s">
        <v>19</v>
      </c>
      <c r="F133" s="247" t="s">
        <v>1241</v>
      </c>
      <c r="G133" s="245"/>
      <c r="H133" s="248">
        <v>2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153</v>
      </c>
      <c r="AU133" s="254" t="s">
        <v>81</v>
      </c>
      <c r="AV133" s="14" t="s">
        <v>81</v>
      </c>
      <c r="AW133" s="14" t="s">
        <v>33</v>
      </c>
      <c r="AX133" s="14" t="s">
        <v>72</v>
      </c>
      <c r="AY133" s="254" t="s">
        <v>140</v>
      </c>
    </row>
    <row r="134" s="15" customFormat="1">
      <c r="A134" s="15"/>
      <c r="B134" s="255"/>
      <c r="C134" s="256"/>
      <c r="D134" s="227" t="s">
        <v>153</v>
      </c>
      <c r="E134" s="257" t="s">
        <v>19</v>
      </c>
      <c r="F134" s="258" t="s">
        <v>155</v>
      </c>
      <c r="G134" s="256"/>
      <c r="H134" s="259">
        <v>5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153</v>
      </c>
      <c r="AU134" s="265" t="s">
        <v>81</v>
      </c>
      <c r="AV134" s="15" t="s">
        <v>156</v>
      </c>
      <c r="AW134" s="15" t="s">
        <v>33</v>
      </c>
      <c r="AX134" s="15" t="s">
        <v>79</v>
      </c>
      <c r="AY134" s="265" t="s">
        <v>140</v>
      </c>
    </row>
    <row r="135" s="2" customFormat="1" ht="16.5" customHeight="1">
      <c r="A135" s="39"/>
      <c r="B135" s="40"/>
      <c r="C135" s="214" t="s">
        <v>192</v>
      </c>
      <c r="D135" s="214" t="s">
        <v>143</v>
      </c>
      <c r="E135" s="215" t="s">
        <v>1245</v>
      </c>
      <c r="F135" s="216" t="s">
        <v>1246</v>
      </c>
      <c r="G135" s="217" t="s">
        <v>341</v>
      </c>
      <c r="H135" s="218">
        <v>2</v>
      </c>
      <c r="I135" s="219"/>
      <c r="J135" s="220">
        <f>ROUND(I135*H135,2)</f>
        <v>0</v>
      </c>
      <c r="K135" s="216" t="s">
        <v>147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347</v>
      </c>
      <c r="AT135" s="225" t="s">
        <v>143</v>
      </c>
      <c r="AU135" s="225" t="s">
        <v>81</v>
      </c>
      <c r="AY135" s="18" t="s">
        <v>140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79</v>
      </c>
      <c r="BK135" s="226">
        <f>ROUND(I135*H135,2)</f>
        <v>0</v>
      </c>
      <c r="BL135" s="18" t="s">
        <v>347</v>
      </c>
      <c r="BM135" s="225" t="s">
        <v>1247</v>
      </c>
    </row>
    <row r="136" s="2" customFormat="1">
      <c r="A136" s="39"/>
      <c r="B136" s="40"/>
      <c r="C136" s="41"/>
      <c r="D136" s="227" t="s">
        <v>150</v>
      </c>
      <c r="E136" s="41"/>
      <c r="F136" s="228" t="s">
        <v>1248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81</v>
      </c>
    </row>
    <row r="137" s="2" customFormat="1">
      <c r="A137" s="39"/>
      <c r="B137" s="40"/>
      <c r="C137" s="41"/>
      <c r="D137" s="232" t="s">
        <v>151</v>
      </c>
      <c r="E137" s="41"/>
      <c r="F137" s="233" t="s">
        <v>1249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151</v>
      </c>
      <c r="AU137" s="18" t="s">
        <v>81</v>
      </c>
    </row>
    <row r="138" s="13" customFormat="1">
      <c r="A138" s="13"/>
      <c r="B138" s="234"/>
      <c r="C138" s="235"/>
      <c r="D138" s="227" t="s">
        <v>153</v>
      </c>
      <c r="E138" s="236" t="s">
        <v>19</v>
      </c>
      <c r="F138" s="237" t="s">
        <v>1226</v>
      </c>
      <c r="G138" s="235"/>
      <c r="H138" s="236" t="s">
        <v>19</v>
      </c>
      <c r="I138" s="238"/>
      <c r="J138" s="235"/>
      <c r="K138" s="235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153</v>
      </c>
      <c r="AU138" s="243" t="s">
        <v>81</v>
      </c>
      <c r="AV138" s="13" t="s">
        <v>79</v>
      </c>
      <c r="AW138" s="13" t="s">
        <v>33</v>
      </c>
      <c r="AX138" s="13" t="s">
        <v>72</v>
      </c>
      <c r="AY138" s="243" t="s">
        <v>140</v>
      </c>
    </row>
    <row r="139" s="14" customFormat="1">
      <c r="A139" s="14"/>
      <c r="B139" s="244"/>
      <c r="C139" s="245"/>
      <c r="D139" s="227" t="s">
        <v>153</v>
      </c>
      <c r="E139" s="246" t="s">
        <v>19</v>
      </c>
      <c r="F139" s="247" t="s">
        <v>1250</v>
      </c>
      <c r="G139" s="245"/>
      <c r="H139" s="248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153</v>
      </c>
      <c r="AU139" s="254" t="s">
        <v>81</v>
      </c>
      <c r="AV139" s="14" t="s">
        <v>81</v>
      </c>
      <c r="AW139" s="14" t="s">
        <v>33</v>
      </c>
      <c r="AX139" s="14" t="s">
        <v>72</v>
      </c>
      <c r="AY139" s="254" t="s">
        <v>140</v>
      </c>
    </row>
    <row r="140" s="14" customFormat="1">
      <c r="A140" s="14"/>
      <c r="B140" s="244"/>
      <c r="C140" s="245"/>
      <c r="D140" s="227" t="s">
        <v>153</v>
      </c>
      <c r="E140" s="246" t="s">
        <v>19</v>
      </c>
      <c r="F140" s="247" t="s">
        <v>1251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153</v>
      </c>
      <c r="AU140" s="254" t="s">
        <v>81</v>
      </c>
      <c r="AV140" s="14" t="s">
        <v>81</v>
      </c>
      <c r="AW140" s="14" t="s">
        <v>33</v>
      </c>
      <c r="AX140" s="14" t="s">
        <v>72</v>
      </c>
      <c r="AY140" s="254" t="s">
        <v>140</v>
      </c>
    </row>
    <row r="141" s="15" customFormat="1">
      <c r="A141" s="15"/>
      <c r="B141" s="255"/>
      <c r="C141" s="256"/>
      <c r="D141" s="227" t="s">
        <v>153</v>
      </c>
      <c r="E141" s="257" t="s">
        <v>19</v>
      </c>
      <c r="F141" s="258" t="s">
        <v>155</v>
      </c>
      <c r="G141" s="256"/>
      <c r="H141" s="259">
        <v>2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153</v>
      </c>
      <c r="AU141" s="265" t="s">
        <v>81</v>
      </c>
      <c r="AV141" s="15" t="s">
        <v>156</v>
      </c>
      <c r="AW141" s="15" t="s">
        <v>33</v>
      </c>
      <c r="AX141" s="15" t="s">
        <v>79</v>
      </c>
      <c r="AY141" s="265" t="s">
        <v>140</v>
      </c>
    </row>
    <row r="142" s="2" customFormat="1" ht="16.5" customHeight="1">
      <c r="A142" s="39"/>
      <c r="B142" s="40"/>
      <c r="C142" s="270" t="s">
        <v>197</v>
      </c>
      <c r="D142" s="270" t="s">
        <v>348</v>
      </c>
      <c r="E142" s="271" t="s">
        <v>1252</v>
      </c>
      <c r="F142" s="272" t="s">
        <v>1253</v>
      </c>
      <c r="G142" s="273" t="s">
        <v>341</v>
      </c>
      <c r="H142" s="274">
        <v>2</v>
      </c>
      <c r="I142" s="275"/>
      <c r="J142" s="276">
        <f>ROUND(I142*H142,2)</f>
        <v>0</v>
      </c>
      <c r="K142" s="272" t="s">
        <v>19</v>
      </c>
      <c r="L142" s="277"/>
      <c r="M142" s="278" t="s">
        <v>19</v>
      </c>
      <c r="N142" s="279" t="s">
        <v>43</v>
      </c>
      <c r="O142" s="85"/>
      <c r="P142" s="223">
        <f>O142*H142</f>
        <v>0</v>
      </c>
      <c r="Q142" s="223">
        <v>0.00080000000000000004</v>
      </c>
      <c r="R142" s="223">
        <f>Q142*H142</f>
        <v>0.0016000000000000001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470</v>
      </c>
      <c r="AT142" s="225" t="s">
        <v>348</v>
      </c>
      <c r="AU142" s="225" t="s">
        <v>81</v>
      </c>
      <c r="AY142" s="18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347</v>
      </c>
      <c r="BM142" s="225" t="s">
        <v>1254</v>
      </c>
    </row>
    <row r="143" s="2" customFormat="1">
      <c r="A143" s="39"/>
      <c r="B143" s="40"/>
      <c r="C143" s="41"/>
      <c r="D143" s="227" t="s">
        <v>150</v>
      </c>
      <c r="E143" s="41"/>
      <c r="F143" s="228" t="s">
        <v>1253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81</v>
      </c>
    </row>
    <row r="144" s="13" customFormat="1">
      <c r="A144" s="13"/>
      <c r="B144" s="234"/>
      <c r="C144" s="235"/>
      <c r="D144" s="227" t="s">
        <v>153</v>
      </c>
      <c r="E144" s="236" t="s">
        <v>19</v>
      </c>
      <c r="F144" s="237" t="s">
        <v>1226</v>
      </c>
      <c r="G144" s="235"/>
      <c r="H144" s="236" t="s">
        <v>19</v>
      </c>
      <c r="I144" s="238"/>
      <c r="J144" s="235"/>
      <c r="K144" s="235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153</v>
      </c>
      <c r="AU144" s="243" t="s">
        <v>81</v>
      </c>
      <c r="AV144" s="13" t="s">
        <v>79</v>
      </c>
      <c r="AW144" s="13" t="s">
        <v>33</v>
      </c>
      <c r="AX144" s="13" t="s">
        <v>72</v>
      </c>
      <c r="AY144" s="243" t="s">
        <v>140</v>
      </c>
    </row>
    <row r="145" s="14" customFormat="1">
      <c r="A145" s="14"/>
      <c r="B145" s="244"/>
      <c r="C145" s="245"/>
      <c r="D145" s="227" t="s">
        <v>153</v>
      </c>
      <c r="E145" s="246" t="s">
        <v>19</v>
      </c>
      <c r="F145" s="247" t="s">
        <v>1250</v>
      </c>
      <c r="G145" s="245"/>
      <c r="H145" s="248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153</v>
      </c>
      <c r="AU145" s="254" t="s">
        <v>81</v>
      </c>
      <c r="AV145" s="14" t="s">
        <v>81</v>
      </c>
      <c r="AW145" s="14" t="s">
        <v>33</v>
      </c>
      <c r="AX145" s="14" t="s">
        <v>72</v>
      </c>
      <c r="AY145" s="254" t="s">
        <v>140</v>
      </c>
    </row>
    <row r="146" s="14" customFormat="1">
      <c r="A146" s="14"/>
      <c r="B146" s="244"/>
      <c r="C146" s="245"/>
      <c r="D146" s="227" t="s">
        <v>153</v>
      </c>
      <c r="E146" s="246" t="s">
        <v>19</v>
      </c>
      <c r="F146" s="247" t="s">
        <v>1251</v>
      </c>
      <c r="G146" s="245"/>
      <c r="H146" s="248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153</v>
      </c>
      <c r="AU146" s="254" t="s">
        <v>81</v>
      </c>
      <c r="AV146" s="14" t="s">
        <v>81</v>
      </c>
      <c r="AW146" s="14" t="s">
        <v>33</v>
      </c>
      <c r="AX146" s="14" t="s">
        <v>72</v>
      </c>
      <c r="AY146" s="254" t="s">
        <v>140</v>
      </c>
    </row>
    <row r="147" s="15" customFormat="1">
      <c r="A147" s="15"/>
      <c r="B147" s="255"/>
      <c r="C147" s="256"/>
      <c r="D147" s="227" t="s">
        <v>153</v>
      </c>
      <c r="E147" s="257" t="s">
        <v>19</v>
      </c>
      <c r="F147" s="258" t="s">
        <v>155</v>
      </c>
      <c r="G147" s="256"/>
      <c r="H147" s="259">
        <v>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153</v>
      </c>
      <c r="AU147" s="265" t="s">
        <v>81</v>
      </c>
      <c r="AV147" s="15" t="s">
        <v>156</v>
      </c>
      <c r="AW147" s="15" t="s">
        <v>33</v>
      </c>
      <c r="AX147" s="15" t="s">
        <v>79</v>
      </c>
      <c r="AY147" s="265" t="s">
        <v>140</v>
      </c>
    </row>
    <row r="148" s="2" customFormat="1" ht="21.75" customHeight="1">
      <c r="A148" s="39"/>
      <c r="B148" s="40"/>
      <c r="C148" s="214" t="s">
        <v>204</v>
      </c>
      <c r="D148" s="214" t="s">
        <v>143</v>
      </c>
      <c r="E148" s="215" t="s">
        <v>1255</v>
      </c>
      <c r="F148" s="216" t="s">
        <v>1256</v>
      </c>
      <c r="G148" s="217" t="s">
        <v>306</v>
      </c>
      <c r="H148" s="218">
        <v>2</v>
      </c>
      <c r="I148" s="219"/>
      <c r="J148" s="220">
        <f>ROUND(I148*H148,2)</f>
        <v>0</v>
      </c>
      <c r="K148" s="216" t="s">
        <v>147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0.00167</v>
      </c>
      <c r="R148" s="223">
        <f>Q148*H148</f>
        <v>0.0033400000000000001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347</v>
      </c>
      <c r="AT148" s="225" t="s">
        <v>143</v>
      </c>
      <c r="AU148" s="225" t="s">
        <v>81</v>
      </c>
      <c r="AY148" s="18" t="s">
        <v>140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347</v>
      </c>
      <c r="BM148" s="225" t="s">
        <v>1257</v>
      </c>
    </row>
    <row r="149" s="2" customFormat="1">
      <c r="A149" s="39"/>
      <c r="B149" s="40"/>
      <c r="C149" s="41"/>
      <c r="D149" s="227" t="s">
        <v>150</v>
      </c>
      <c r="E149" s="41"/>
      <c r="F149" s="228" t="s">
        <v>1258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150</v>
      </c>
      <c r="AU149" s="18" t="s">
        <v>81</v>
      </c>
    </row>
    <row r="150" s="2" customFormat="1">
      <c r="A150" s="39"/>
      <c r="B150" s="40"/>
      <c r="C150" s="41"/>
      <c r="D150" s="232" t="s">
        <v>151</v>
      </c>
      <c r="E150" s="41"/>
      <c r="F150" s="233" t="s">
        <v>1259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151</v>
      </c>
      <c r="AU150" s="18" t="s">
        <v>81</v>
      </c>
    </row>
    <row r="151" s="13" customFormat="1">
      <c r="A151" s="13"/>
      <c r="B151" s="234"/>
      <c r="C151" s="235"/>
      <c r="D151" s="227" t="s">
        <v>153</v>
      </c>
      <c r="E151" s="236" t="s">
        <v>19</v>
      </c>
      <c r="F151" s="237" t="s">
        <v>1226</v>
      </c>
      <c r="G151" s="235"/>
      <c r="H151" s="236" t="s">
        <v>19</v>
      </c>
      <c r="I151" s="238"/>
      <c r="J151" s="235"/>
      <c r="K151" s="235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153</v>
      </c>
      <c r="AU151" s="243" t="s">
        <v>81</v>
      </c>
      <c r="AV151" s="13" t="s">
        <v>79</v>
      </c>
      <c r="AW151" s="13" t="s">
        <v>33</v>
      </c>
      <c r="AX151" s="13" t="s">
        <v>72</v>
      </c>
      <c r="AY151" s="243" t="s">
        <v>140</v>
      </c>
    </row>
    <row r="152" s="14" customFormat="1">
      <c r="A152" s="14"/>
      <c r="B152" s="244"/>
      <c r="C152" s="245"/>
      <c r="D152" s="227" t="s">
        <v>153</v>
      </c>
      <c r="E152" s="246" t="s">
        <v>19</v>
      </c>
      <c r="F152" s="247" t="s">
        <v>1250</v>
      </c>
      <c r="G152" s="245"/>
      <c r="H152" s="248">
        <v>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153</v>
      </c>
      <c r="AU152" s="254" t="s">
        <v>81</v>
      </c>
      <c r="AV152" s="14" t="s">
        <v>81</v>
      </c>
      <c r="AW152" s="14" t="s">
        <v>33</v>
      </c>
      <c r="AX152" s="14" t="s">
        <v>72</v>
      </c>
      <c r="AY152" s="254" t="s">
        <v>140</v>
      </c>
    </row>
    <row r="153" s="14" customFormat="1">
      <c r="A153" s="14"/>
      <c r="B153" s="244"/>
      <c r="C153" s="245"/>
      <c r="D153" s="227" t="s">
        <v>153</v>
      </c>
      <c r="E153" s="246" t="s">
        <v>19</v>
      </c>
      <c r="F153" s="247" t="s">
        <v>1251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153</v>
      </c>
      <c r="AU153" s="254" t="s">
        <v>81</v>
      </c>
      <c r="AV153" s="14" t="s">
        <v>81</v>
      </c>
      <c r="AW153" s="14" t="s">
        <v>33</v>
      </c>
      <c r="AX153" s="14" t="s">
        <v>72</v>
      </c>
      <c r="AY153" s="254" t="s">
        <v>140</v>
      </c>
    </row>
    <row r="154" s="15" customFormat="1">
      <c r="A154" s="15"/>
      <c r="B154" s="255"/>
      <c r="C154" s="256"/>
      <c r="D154" s="227" t="s">
        <v>153</v>
      </c>
      <c r="E154" s="257" t="s">
        <v>19</v>
      </c>
      <c r="F154" s="258" t="s">
        <v>155</v>
      </c>
      <c r="G154" s="256"/>
      <c r="H154" s="259">
        <v>2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153</v>
      </c>
      <c r="AU154" s="265" t="s">
        <v>81</v>
      </c>
      <c r="AV154" s="15" t="s">
        <v>156</v>
      </c>
      <c r="AW154" s="15" t="s">
        <v>33</v>
      </c>
      <c r="AX154" s="15" t="s">
        <v>79</v>
      </c>
      <c r="AY154" s="265" t="s">
        <v>140</v>
      </c>
    </row>
    <row r="155" s="2" customFormat="1" ht="24.15" customHeight="1">
      <c r="A155" s="39"/>
      <c r="B155" s="40"/>
      <c r="C155" s="214" t="s">
        <v>303</v>
      </c>
      <c r="D155" s="214" t="s">
        <v>143</v>
      </c>
      <c r="E155" s="215" t="s">
        <v>1260</v>
      </c>
      <c r="F155" s="216" t="s">
        <v>1261</v>
      </c>
      <c r="G155" s="217" t="s">
        <v>306</v>
      </c>
      <c r="H155" s="218">
        <v>2</v>
      </c>
      <c r="I155" s="219"/>
      <c r="J155" s="220">
        <f>ROUND(I155*H155,2)</f>
        <v>0</v>
      </c>
      <c r="K155" s="216" t="s">
        <v>147</v>
      </c>
      <c r="L155" s="45"/>
      <c r="M155" s="221" t="s">
        <v>19</v>
      </c>
      <c r="N155" s="222" t="s">
        <v>43</v>
      </c>
      <c r="O155" s="85"/>
      <c r="P155" s="223">
        <f>O155*H155</f>
        <v>0</v>
      </c>
      <c r="Q155" s="223">
        <v>0.0034399999999999999</v>
      </c>
      <c r="R155" s="223">
        <f>Q155*H155</f>
        <v>0.0068799999999999998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347</v>
      </c>
      <c r="AT155" s="225" t="s">
        <v>143</v>
      </c>
      <c r="AU155" s="225" t="s">
        <v>81</v>
      </c>
      <c r="AY155" s="18" t="s">
        <v>140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79</v>
      </c>
      <c r="BK155" s="226">
        <f>ROUND(I155*H155,2)</f>
        <v>0</v>
      </c>
      <c r="BL155" s="18" t="s">
        <v>347</v>
      </c>
      <c r="BM155" s="225" t="s">
        <v>1262</v>
      </c>
    </row>
    <row r="156" s="2" customFormat="1">
      <c r="A156" s="39"/>
      <c r="B156" s="40"/>
      <c r="C156" s="41"/>
      <c r="D156" s="227" t="s">
        <v>150</v>
      </c>
      <c r="E156" s="41"/>
      <c r="F156" s="228" t="s">
        <v>1263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150</v>
      </c>
      <c r="AU156" s="18" t="s">
        <v>81</v>
      </c>
    </row>
    <row r="157" s="2" customFormat="1">
      <c r="A157" s="39"/>
      <c r="B157" s="40"/>
      <c r="C157" s="41"/>
      <c r="D157" s="232" t="s">
        <v>151</v>
      </c>
      <c r="E157" s="41"/>
      <c r="F157" s="233" t="s">
        <v>1264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151</v>
      </c>
      <c r="AU157" s="18" t="s">
        <v>81</v>
      </c>
    </row>
    <row r="158" s="13" customFormat="1">
      <c r="A158" s="13"/>
      <c r="B158" s="234"/>
      <c r="C158" s="235"/>
      <c r="D158" s="227" t="s">
        <v>153</v>
      </c>
      <c r="E158" s="236" t="s">
        <v>19</v>
      </c>
      <c r="F158" s="237" t="s">
        <v>1226</v>
      </c>
      <c r="G158" s="235"/>
      <c r="H158" s="236" t="s">
        <v>19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153</v>
      </c>
      <c r="AU158" s="243" t="s">
        <v>81</v>
      </c>
      <c r="AV158" s="13" t="s">
        <v>79</v>
      </c>
      <c r="AW158" s="13" t="s">
        <v>33</v>
      </c>
      <c r="AX158" s="13" t="s">
        <v>72</v>
      </c>
      <c r="AY158" s="243" t="s">
        <v>140</v>
      </c>
    </row>
    <row r="159" s="14" customFormat="1">
      <c r="A159" s="14"/>
      <c r="B159" s="244"/>
      <c r="C159" s="245"/>
      <c r="D159" s="227" t="s">
        <v>153</v>
      </c>
      <c r="E159" s="246" t="s">
        <v>19</v>
      </c>
      <c r="F159" s="247" t="s">
        <v>1250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153</v>
      </c>
      <c r="AU159" s="254" t="s">
        <v>81</v>
      </c>
      <c r="AV159" s="14" t="s">
        <v>81</v>
      </c>
      <c r="AW159" s="14" t="s">
        <v>33</v>
      </c>
      <c r="AX159" s="14" t="s">
        <v>72</v>
      </c>
      <c r="AY159" s="254" t="s">
        <v>140</v>
      </c>
    </row>
    <row r="160" s="14" customFormat="1">
      <c r="A160" s="14"/>
      <c r="B160" s="244"/>
      <c r="C160" s="245"/>
      <c r="D160" s="227" t="s">
        <v>153</v>
      </c>
      <c r="E160" s="246" t="s">
        <v>19</v>
      </c>
      <c r="F160" s="247" t="s">
        <v>1251</v>
      </c>
      <c r="G160" s="245"/>
      <c r="H160" s="248">
        <v>1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153</v>
      </c>
      <c r="AU160" s="254" t="s">
        <v>81</v>
      </c>
      <c r="AV160" s="14" t="s">
        <v>81</v>
      </c>
      <c r="AW160" s="14" t="s">
        <v>33</v>
      </c>
      <c r="AX160" s="14" t="s">
        <v>72</v>
      </c>
      <c r="AY160" s="254" t="s">
        <v>140</v>
      </c>
    </row>
    <row r="161" s="15" customFormat="1">
      <c r="A161" s="15"/>
      <c r="B161" s="255"/>
      <c r="C161" s="256"/>
      <c r="D161" s="227" t="s">
        <v>153</v>
      </c>
      <c r="E161" s="257" t="s">
        <v>19</v>
      </c>
      <c r="F161" s="258" t="s">
        <v>155</v>
      </c>
      <c r="G161" s="256"/>
      <c r="H161" s="259">
        <v>2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153</v>
      </c>
      <c r="AU161" s="265" t="s">
        <v>81</v>
      </c>
      <c r="AV161" s="15" t="s">
        <v>156</v>
      </c>
      <c r="AW161" s="15" t="s">
        <v>33</v>
      </c>
      <c r="AX161" s="15" t="s">
        <v>79</v>
      </c>
      <c r="AY161" s="265" t="s">
        <v>140</v>
      </c>
    </row>
    <row r="162" s="2" customFormat="1" ht="16.5" customHeight="1">
      <c r="A162" s="39"/>
      <c r="B162" s="40"/>
      <c r="C162" s="214" t="s">
        <v>313</v>
      </c>
      <c r="D162" s="214" t="s">
        <v>143</v>
      </c>
      <c r="E162" s="215" t="s">
        <v>1265</v>
      </c>
      <c r="F162" s="216" t="s">
        <v>1266</v>
      </c>
      <c r="G162" s="217" t="s">
        <v>341</v>
      </c>
      <c r="H162" s="218">
        <v>11</v>
      </c>
      <c r="I162" s="219"/>
      <c r="J162" s="220">
        <f>ROUND(I162*H162,2)</f>
        <v>0</v>
      </c>
      <c r="K162" s="216" t="s">
        <v>147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347</v>
      </c>
      <c r="AT162" s="225" t="s">
        <v>143</v>
      </c>
      <c r="AU162" s="225" t="s">
        <v>81</v>
      </c>
      <c r="AY162" s="18" t="s">
        <v>140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79</v>
      </c>
      <c r="BK162" s="226">
        <f>ROUND(I162*H162,2)</f>
        <v>0</v>
      </c>
      <c r="BL162" s="18" t="s">
        <v>347</v>
      </c>
      <c r="BM162" s="225" t="s">
        <v>1267</v>
      </c>
    </row>
    <row r="163" s="2" customFormat="1">
      <c r="A163" s="39"/>
      <c r="B163" s="40"/>
      <c r="C163" s="41"/>
      <c r="D163" s="227" t="s">
        <v>150</v>
      </c>
      <c r="E163" s="41"/>
      <c r="F163" s="228" t="s">
        <v>1268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150</v>
      </c>
      <c r="AU163" s="18" t="s">
        <v>81</v>
      </c>
    </row>
    <row r="164" s="2" customFormat="1">
      <c r="A164" s="39"/>
      <c r="B164" s="40"/>
      <c r="C164" s="41"/>
      <c r="D164" s="232" t="s">
        <v>151</v>
      </c>
      <c r="E164" s="41"/>
      <c r="F164" s="233" t="s">
        <v>1269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151</v>
      </c>
      <c r="AU164" s="18" t="s">
        <v>81</v>
      </c>
    </row>
    <row r="165" s="13" customFormat="1">
      <c r="A165" s="13"/>
      <c r="B165" s="234"/>
      <c r="C165" s="235"/>
      <c r="D165" s="227" t="s">
        <v>153</v>
      </c>
      <c r="E165" s="236" t="s">
        <v>19</v>
      </c>
      <c r="F165" s="237" t="s">
        <v>1226</v>
      </c>
      <c r="G165" s="235"/>
      <c r="H165" s="236" t="s">
        <v>19</v>
      </c>
      <c r="I165" s="238"/>
      <c r="J165" s="235"/>
      <c r="K165" s="235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153</v>
      </c>
      <c r="AU165" s="243" t="s">
        <v>81</v>
      </c>
      <c r="AV165" s="13" t="s">
        <v>79</v>
      </c>
      <c r="AW165" s="13" t="s">
        <v>33</v>
      </c>
      <c r="AX165" s="13" t="s">
        <v>72</v>
      </c>
      <c r="AY165" s="243" t="s">
        <v>140</v>
      </c>
    </row>
    <row r="166" s="14" customFormat="1">
      <c r="A166" s="14"/>
      <c r="B166" s="244"/>
      <c r="C166" s="245"/>
      <c r="D166" s="227" t="s">
        <v>153</v>
      </c>
      <c r="E166" s="246" t="s">
        <v>19</v>
      </c>
      <c r="F166" s="247" t="s">
        <v>1270</v>
      </c>
      <c r="G166" s="245"/>
      <c r="H166" s="248">
        <v>6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4" t="s">
        <v>153</v>
      </c>
      <c r="AU166" s="254" t="s">
        <v>81</v>
      </c>
      <c r="AV166" s="14" t="s">
        <v>81</v>
      </c>
      <c r="AW166" s="14" t="s">
        <v>33</v>
      </c>
      <c r="AX166" s="14" t="s">
        <v>72</v>
      </c>
      <c r="AY166" s="254" t="s">
        <v>140</v>
      </c>
    </row>
    <row r="167" s="14" customFormat="1">
      <c r="A167" s="14"/>
      <c r="B167" s="244"/>
      <c r="C167" s="245"/>
      <c r="D167" s="227" t="s">
        <v>153</v>
      </c>
      <c r="E167" s="246" t="s">
        <v>19</v>
      </c>
      <c r="F167" s="247" t="s">
        <v>1271</v>
      </c>
      <c r="G167" s="245"/>
      <c r="H167" s="248">
        <v>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153</v>
      </c>
      <c r="AU167" s="254" t="s">
        <v>81</v>
      </c>
      <c r="AV167" s="14" t="s">
        <v>81</v>
      </c>
      <c r="AW167" s="14" t="s">
        <v>33</v>
      </c>
      <c r="AX167" s="14" t="s">
        <v>72</v>
      </c>
      <c r="AY167" s="254" t="s">
        <v>140</v>
      </c>
    </row>
    <row r="168" s="15" customFormat="1">
      <c r="A168" s="15"/>
      <c r="B168" s="255"/>
      <c r="C168" s="256"/>
      <c r="D168" s="227" t="s">
        <v>153</v>
      </c>
      <c r="E168" s="257" t="s">
        <v>19</v>
      </c>
      <c r="F168" s="258" t="s">
        <v>155</v>
      </c>
      <c r="G168" s="256"/>
      <c r="H168" s="259">
        <v>11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153</v>
      </c>
      <c r="AU168" s="265" t="s">
        <v>81</v>
      </c>
      <c r="AV168" s="15" t="s">
        <v>156</v>
      </c>
      <c r="AW168" s="15" t="s">
        <v>33</v>
      </c>
      <c r="AX168" s="15" t="s">
        <v>79</v>
      </c>
      <c r="AY168" s="265" t="s">
        <v>140</v>
      </c>
    </row>
    <row r="169" s="2" customFormat="1" ht="16.5" customHeight="1">
      <c r="A169" s="39"/>
      <c r="B169" s="40"/>
      <c r="C169" s="270" t="s">
        <v>322</v>
      </c>
      <c r="D169" s="270" t="s">
        <v>348</v>
      </c>
      <c r="E169" s="271" t="s">
        <v>1272</v>
      </c>
      <c r="F169" s="272" t="s">
        <v>1273</v>
      </c>
      <c r="G169" s="273" t="s">
        <v>341</v>
      </c>
      <c r="H169" s="274">
        <v>11</v>
      </c>
      <c r="I169" s="275"/>
      <c r="J169" s="276">
        <f>ROUND(I169*H169,2)</f>
        <v>0</v>
      </c>
      <c r="K169" s="272" t="s">
        <v>147</v>
      </c>
      <c r="L169" s="277"/>
      <c r="M169" s="278" t="s">
        <v>19</v>
      </c>
      <c r="N169" s="279" t="s">
        <v>43</v>
      </c>
      <c r="O169" s="85"/>
      <c r="P169" s="223">
        <f>O169*H169</f>
        <v>0</v>
      </c>
      <c r="Q169" s="223">
        <v>0.00020000000000000001</v>
      </c>
      <c r="R169" s="223">
        <f>Q169*H169</f>
        <v>0.0022000000000000001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470</v>
      </c>
      <c r="AT169" s="225" t="s">
        <v>348</v>
      </c>
      <c r="AU169" s="225" t="s">
        <v>81</v>
      </c>
      <c r="AY169" s="18" t="s">
        <v>140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79</v>
      </c>
      <c r="BK169" s="226">
        <f>ROUND(I169*H169,2)</f>
        <v>0</v>
      </c>
      <c r="BL169" s="18" t="s">
        <v>347</v>
      </c>
      <c r="BM169" s="225" t="s">
        <v>1274</v>
      </c>
    </row>
    <row r="170" s="2" customFormat="1">
      <c r="A170" s="39"/>
      <c r="B170" s="40"/>
      <c r="C170" s="41"/>
      <c r="D170" s="227" t="s">
        <v>150</v>
      </c>
      <c r="E170" s="41"/>
      <c r="F170" s="228" t="s">
        <v>1273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150</v>
      </c>
      <c r="AU170" s="18" t="s">
        <v>81</v>
      </c>
    </row>
    <row r="171" s="13" customFormat="1">
      <c r="A171" s="13"/>
      <c r="B171" s="234"/>
      <c r="C171" s="235"/>
      <c r="D171" s="227" t="s">
        <v>153</v>
      </c>
      <c r="E171" s="236" t="s">
        <v>19</v>
      </c>
      <c r="F171" s="237" t="s">
        <v>1226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153</v>
      </c>
      <c r="AU171" s="243" t="s">
        <v>81</v>
      </c>
      <c r="AV171" s="13" t="s">
        <v>79</v>
      </c>
      <c r="AW171" s="13" t="s">
        <v>33</v>
      </c>
      <c r="AX171" s="13" t="s">
        <v>72</v>
      </c>
      <c r="AY171" s="243" t="s">
        <v>140</v>
      </c>
    </row>
    <row r="172" s="14" customFormat="1">
      <c r="A172" s="14"/>
      <c r="B172" s="244"/>
      <c r="C172" s="245"/>
      <c r="D172" s="227" t="s">
        <v>153</v>
      </c>
      <c r="E172" s="246" t="s">
        <v>19</v>
      </c>
      <c r="F172" s="247" t="s">
        <v>1270</v>
      </c>
      <c r="G172" s="245"/>
      <c r="H172" s="248">
        <v>6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153</v>
      </c>
      <c r="AU172" s="254" t="s">
        <v>81</v>
      </c>
      <c r="AV172" s="14" t="s">
        <v>81</v>
      </c>
      <c r="AW172" s="14" t="s">
        <v>33</v>
      </c>
      <c r="AX172" s="14" t="s">
        <v>72</v>
      </c>
      <c r="AY172" s="254" t="s">
        <v>140</v>
      </c>
    </row>
    <row r="173" s="14" customFormat="1">
      <c r="A173" s="14"/>
      <c r="B173" s="244"/>
      <c r="C173" s="245"/>
      <c r="D173" s="227" t="s">
        <v>153</v>
      </c>
      <c r="E173" s="246" t="s">
        <v>19</v>
      </c>
      <c r="F173" s="247" t="s">
        <v>1271</v>
      </c>
      <c r="G173" s="245"/>
      <c r="H173" s="248">
        <v>5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153</v>
      </c>
      <c r="AU173" s="254" t="s">
        <v>81</v>
      </c>
      <c r="AV173" s="14" t="s">
        <v>81</v>
      </c>
      <c r="AW173" s="14" t="s">
        <v>33</v>
      </c>
      <c r="AX173" s="14" t="s">
        <v>72</v>
      </c>
      <c r="AY173" s="254" t="s">
        <v>140</v>
      </c>
    </row>
    <row r="174" s="15" customFormat="1">
      <c r="A174" s="15"/>
      <c r="B174" s="255"/>
      <c r="C174" s="256"/>
      <c r="D174" s="227" t="s">
        <v>153</v>
      </c>
      <c r="E174" s="257" t="s">
        <v>19</v>
      </c>
      <c r="F174" s="258" t="s">
        <v>155</v>
      </c>
      <c r="G174" s="256"/>
      <c r="H174" s="259">
        <v>11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153</v>
      </c>
      <c r="AU174" s="265" t="s">
        <v>81</v>
      </c>
      <c r="AV174" s="15" t="s">
        <v>156</v>
      </c>
      <c r="AW174" s="15" t="s">
        <v>33</v>
      </c>
      <c r="AX174" s="15" t="s">
        <v>79</v>
      </c>
      <c r="AY174" s="265" t="s">
        <v>140</v>
      </c>
    </row>
    <row r="175" s="2" customFormat="1" ht="21.75" customHeight="1">
      <c r="A175" s="39"/>
      <c r="B175" s="40"/>
      <c r="C175" s="214" t="s">
        <v>332</v>
      </c>
      <c r="D175" s="214" t="s">
        <v>143</v>
      </c>
      <c r="E175" s="215" t="s">
        <v>1275</v>
      </c>
      <c r="F175" s="216" t="s">
        <v>1276</v>
      </c>
      <c r="G175" s="217" t="s">
        <v>341</v>
      </c>
      <c r="H175" s="218">
        <v>3</v>
      </c>
      <c r="I175" s="219"/>
      <c r="J175" s="220">
        <f>ROUND(I175*H175,2)</f>
        <v>0</v>
      </c>
      <c r="K175" s="216" t="s">
        <v>147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347</v>
      </c>
      <c r="AT175" s="225" t="s">
        <v>143</v>
      </c>
      <c r="AU175" s="225" t="s">
        <v>81</v>
      </c>
      <c r="AY175" s="18" t="s">
        <v>140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79</v>
      </c>
      <c r="BK175" s="226">
        <f>ROUND(I175*H175,2)</f>
        <v>0</v>
      </c>
      <c r="BL175" s="18" t="s">
        <v>347</v>
      </c>
      <c r="BM175" s="225" t="s">
        <v>1277</v>
      </c>
    </row>
    <row r="176" s="2" customFormat="1">
      <c r="A176" s="39"/>
      <c r="B176" s="40"/>
      <c r="C176" s="41"/>
      <c r="D176" s="227" t="s">
        <v>150</v>
      </c>
      <c r="E176" s="41"/>
      <c r="F176" s="228" t="s">
        <v>1278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81</v>
      </c>
    </row>
    <row r="177" s="2" customFormat="1">
      <c r="A177" s="39"/>
      <c r="B177" s="40"/>
      <c r="C177" s="41"/>
      <c r="D177" s="232" t="s">
        <v>151</v>
      </c>
      <c r="E177" s="41"/>
      <c r="F177" s="233" t="s">
        <v>1279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151</v>
      </c>
      <c r="AU177" s="18" t="s">
        <v>81</v>
      </c>
    </row>
    <row r="178" s="13" customFormat="1">
      <c r="A178" s="13"/>
      <c r="B178" s="234"/>
      <c r="C178" s="235"/>
      <c r="D178" s="227" t="s">
        <v>153</v>
      </c>
      <c r="E178" s="236" t="s">
        <v>19</v>
      </c>
      <c r="F178" s="237" t="s">
        <v>1226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153</v>
      </c>
      <c r="AU178" s="243" t="s">
        <v>81</v>
      </c>
      <c r="AV178" s="13" t="s">
        <v>79</v>
      </c>
      <c r="AW178" s="13" t="s">
        <v>33</v>
      </c>
      <c r="AX178" s="13" t="s">
        <v>72</v>
      </c>
      <c r="AY178" s="243" t="s">
        <v>140</v>
      </c>
    </row>
    <row r="179" s="14" customFormat="1">
      <c r="A179" s="14"/>
      <c r="B179" s="244"/>
      <c r="C179" s="245"/>
      <c r="D179" s="227" t="s">
        <v>153</v>
      </c>
      <c r="E179" s="246" t="s">
        <v>19</v>
      </c>
      <c r="F179" s="247" t="s">
        <v>1280</v>
      </c>
      <c r="G179" s="245"/>
      <c r="H179" s="248">
        <v>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153</v>
      </c>
      <c r="AU179" s="254" t="s">
        <v>81</v>
      </c>
      <c r="AV179" s="14" t="s">
        <v>81</v>
      </c>
      <c r="AW179" s="14" t="s">
        <v>33</v>
      </c>
      <c r="AX179" s="14" t="s">
        <v>72</v>
      </c>
      <c r="AY179" s="254" t="s">
        <v>140</v>
      </c>
    </row>
    <row r="180" s="14" customFormat="1">
      <c r="A180" s="14"/>
      <c r="B180" s="244"/>
      <c r="C180" s="245"/>
      <c r="D180" s="227" t="s">
        <v>153</v>
      </c>
      <c r="E180" s="246" t="s">
        <v>19</v>
      </c>
      <c r="F180" s="247" t="s">
        <v>1251</v>
      </c>
      <c r="G180" s="245"/>
      <c r="H180" s="248">
        <v>1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153</v>
      </c>
      <c r="AU180" s="254" t="s">
        <v>81</v>
      </c>
      <c r="AV180" s="14" t="s">
        <v>81</v>
      </c>
      <c r="AW180" s="14" t="s">
        <v>33</v>
      </c>
      <c r="AX180" s="14" t="s">
        <v>72</v>
      </c>
      <c r="AY180" s="254" t="s">
        <v>140</v>
      </c>
    </row>
    <row r="181" s="15" customFormat="1">
      <c r="A181" s="15"/>
      <c r="B181" s="255"/>
      <c r="C181" s="256"/>
      <c r="D181" s="227" t="s">
        <v>153</v>
      </c>
      <c r="E181" s="257" t="s">
        <v>19</v>
      </c>
      <c r="F181" s="258" t="s">
        <v>155</v>
      </c>
      <c r="G181" s="256"/>
      <c r="H181" s="259">
        <v>3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153</v>
      </c>
      <c r="AU181" s="265" t="s">
        <v>81</v>
      </c>
      <c r="AV181" s="15" t="s">
        <v>156</v>
      </c>
      <c r="AW181" s="15" t="s">
        <v>33</v>
      </c>
      <c r="AX181" s="15" t="s">
        <v>79</v>
      </c>
      <c r="AY181" s="265" t="s">
        <v>140</v>
      </c>
    </row>
    <row r="182" s="2" customFormat="1" ht="16.5" customHeight="1">
      <c r="A182" s="39"/>
      <c r="B182" s="40"/>
      <c r="C182" s="270" t="s">
        <v>8</v>
      </c>
      <c r="D182" s="270" t="s">
        <v>348</v>
      </c>
      <c r="E182" s="271" t="s">
        <v>1281</v>
      </c>
      <c r="F182" s="272" t="s">
        <v>1282</v>
      </c>
      <c r="G182" s="273" t="s">
        <v>341</v>
      </c>
      <c r="H182" s="274">
        <v>3</v>
      </c>
      <c r="I182" s="275"/>
      <c r="J182" s="276">
        <f>ROUND(I182*H182,2)</f>
        <v>0</v>
      </c>
      <c r="K182" s="272" t="s">
        <v>147</v>
      </c>
      <c r="L182" s="277"/>
      <c r="M182" s="278" t="s">
        <v>19</v>
      </c>
      <c r="N182" s="279" t="s">
        <v>43</v>
      </c>
      <c r="O182" s="85"/>
      <c r="P182" s="223">
        <f>O182*H182</f>
        <v>0</v>
      </c>
      <c r="Q182" s="223">
        <v>0.0014</v>
      </c>
      <c r="R182" s="223">
        <f>Q182*H182</f>
        <v>0.0041999999999999997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470</v>
      </c>
      <c r="AT182" s="225" t="s">
        <v>348</v>
      </c>
      <c r="AU182" s="225" t="s">
        <v>81</v>
      </c>
      <c r="AY182" s="18" t="s">
        <v>140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347</v>
      </c>
      <c r="BM182" s="225" t="s">
        <v>1283</v>
      </c>
    </row>
    <row r="183" s="2" customFormat="1">
      <c r="A183" s="39"/>
      <c r="B183" s="40"/>
      <c r="C183" s="41"/>
      <c r="D183" s="227" t="s">
        <v>150</v>
      </c>
      <c r="E183" s="41"/>
      <c r="F183" s="228" t="s">
        <v>1282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81</v>
      </c>
    </row>
    <row r="184" s="13" customFormat="1">
      <c r="A184" s="13"/>
      <c r="B184" s="234"/>
      <c r="C184" s="235"/>
      <c r="D184" s="227" t="s">
        <v>153</v>
      </c>
      <c r="E184" s="236" t="s">
        <v>19</v>
      </c>
      <c r="F184" s="237" t="s">
        <v>1226</v>
      </c>
      <c r="G184" s="235"/>
      <c r="H184" s="236" t="s">
        <v>19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153</v>
      </c>
      <c r="AU184" s="243" t="s">
        <v>81</v>
      </c>
      <c r="AV184" s="13" t="s">
        <v>79</v>
      </c>
      <c r="AW184" s="13" t="s">
        <v>33</v>
      </c>
      <c r="AX184" s="13" t="s">
        <v>72</v>
      </c>
      <c r="AY184" s="243" t="s">
        <v>140</v>
      </c>
    </row>
    <row r="185" s="14" customFormat="1">
      <c r="A185" s="14"/>
      <c r="B185" s="244"/>
      <c r="C185" s="245"/>
      <c r="D185" s="227" t="s">
        <v>153</v>
      </c>
      <c r="E185" s="246" t="s">
        <v>19</v>
      </c>
      <c r="F185" s="247" t="s">
        <v>1280</v>
      </c>
      <c r="G185" s="245"/>
      <c r="H185" s="248">
        <v>2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153</v>
      </c>
      <c r="AU185" s="254" t="s">
        <v>81</v>
      </c>
      <c r="AV185" s="14" t="s">
        <v>81</v>
      </c>
      <c r="AW185" s="14" t="s">
        <v>33</v>
      </c>
      <c r="AX185" s="14" t="s">
        <v>72</v>
      </c>
      <c r="AY185" s="254" t="s">
        <v>140</v>
      </c>
    </row>
    <row r="186" s="14" customFormat="1">
      <c r="A186" s="14"/>
      <c r="B186" s="244"/>
      <c r="C186" s="245"/>
      <c r="D186" s="227" t="s">
        <v>153</v>
      </c>
      <c r="E186" s="246" t="s">
        <v>19</v>
      </c>
      <c r="F186" s="247" t="s">
        <v>1251</v>
      </c>
      <c r="G186" s="245"/>
      <c r="H186" s="248">
        <v>1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153</v>
      </c>
      <c r="AU186" s="254" t="s">
        <v>81</v>
      </c>
      <c r="AV186" s="14" t="s">
        <v>81</v>
      </c>
      <c r="AW186" s="14" t="s">
        <v>33</v>
      </c>
      <c r="AX186" s="14" t="s">
        <v>72</v>
      </c>
      <c r="AY186" s="254" t="s">
        <v>140</v>
      </c>
    </row>
    <row r="187" s="15" customFormat="1">
      <c r="A187" s="15"/>
      <c r="B187" s="255"/>
      <c r="C187" s="256"/>
      <c r="D187" s="227" t="s">
        <v>153</v>
      </c>
      <c r="E187" s="257" t="s">
        <v>19</v>
      </c>
      <c r="F187" s="258" t="s">
        <v>155</v>
      </c>
      <c r="G187" s="256"/>
      <c r="H187" s="259">
        <v>3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153</v>
      </c>
      <c r="AU187" s="265" t="s">
        <v>81</v>
      </c>
      <c r="AV187" s="15" t="s">
        <v>156</v>
      </c>
      <c r="AW187" s="15" t="s">
        <v>33</v>
      </c>
      <c r="AX187" s="15" t="s">
        <v>79</v>
      </c>
      <c r="AY187" s="265" t="s">
        <v>140</v>
      </c>
    </row>
    <row r="188" s="2" customFormat="1" ht="24.15" customHeight="1">
      <c r="A188" s="39"/>
      <c r="B188" s="40"/>
      <c r="C188" s="214" t="s">
        <v>347</v>
      </c>
      <c r="D188" s="214" t="s">
        <v>143</v>
      </c>
      <c r="E188" s="215" t="s">
        <v>1284</v>
      </c>
      <c r="F188" s="216" t="s">
        <v>1285</v>
      </c>
      <c r="G188" s="217" t="s">
        <v>341</v>
      </c>
      <c r="H188" s="218">
        <v>2</v>
      </c>
      <c r="I188" s="219"/>
      <c r="J188" s="220">
        <f>ROUND(I188*H188,2)</f>
        <v>0</v>
      </c>
      <c r="K188" s="216" t="s">
        <v>147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347</v>
      </c>
      <c r="AT188" s="225" t="s">
        <v>143</v>
      </c>
      <c r="AU188" s="225" t="s">
        <v>81</v>
      </c>
      <c r="AY188" s="18" t="s">
        <v>140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79</v>
      </c>
      <c r="BK188" s="226">
        <f>ROUND(I188*H188,2)</f>
        <v>0</v>
      </c>
      <c r="BL188" s="18" t="s">
        <v>347</v>
      </c>
      <c r="BM188" s="225" t="s">
        <v>1286</v>
      </c>
    </row>
    <row r="189" s="2" customFormat="1">
      <c r="A189" s="39"/>
      <c r="B189" s="40"/>
      <c r="C189" s="41"/>
      <c r="D189" s="227" t="s">
        <v>150</v>
      </c>
      <c r="E189" s="41"/>
      <c r="F189" s="228" t="s">
        <v>1287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150</v>
      </c>
      <c r="AU189" s="18" t="s">
        <v>81</v>
      </c>
    </row>
    <row r="190" s="2" customFormat="1">
      <c r="A190" s="39"/>
      <c r="B190" s="40"/>
      <c r="C190" s="41"/>
      <c r="D190" s="232" t="s">
        <v>151</v>
      </c>
      <c r="E190" s="41"/>
      <c r="F190" s="233" t="s">
        <v>1288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151</v>
      </c>
      <c r="AU190" s="18" t="s">
        <v>81</v>
      </c>
    </row>
    <row r="191" s="13" customFormat="1">
      <c r="A191" s="13"/>
      <c r="B191" s="234"/>
      <c r="C191" s="235"/>
      <c r="D191" s="227" t="s">
        <v>153</v>
      </c>
      <c r="E191" s="236" t="s">
        <v>19</v>
      </c>
      <c r="F191" s="237" t="s">
        <v>1226</v>
      </c>
      <c r="G191" s="235"/>
      <c r="H191" s="236" t="s">
        <v>19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153</v>
      </c>
      <c r="AU191" s="243" t="s">
        <v>81</v>
      </c>
      <c r="AV191" s="13" t="s">
        <v>79</v>
      </c>
      <c r="AW191" s="13" t="s">
        <v>33</v>
      </c>
      <c r="AX191" s="13" t="s">
        <v>72</v>
      </c>
      <c r="AY191" s="243" t="s">
        <v>140</v>
      </c>
    </row>
    <row r="192" s="14" customFormat="1">
      <c r="A192" s="14"/>
      <c r="B192" s="244"/>
      <c r="C192" s="245"/>
      <c r="D192" s="227" t="s">
        <v>153</v>
      </c>
      <c r="E192" s="246" t="s">
        <v>19</v>
      </c>
      <c r="F192" s="247" t="s">
        <v>1250</v>
      </c>
      <c r="G192" s="245"/>
      <c r="H192" s="248">
        <v>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153</v>
      </c>
      <c r="AU192" s="254" t="s">
        <v>81</v>
      </c>
      <c r="AV192" s="14" t="s">
        <v>81</v>
      </c>
      <c r="AW192" s="14" t="s">
        <v>33</v>
      </c>
      <c r="AX192" s="14" t="s">
        <v>72</v>
      </c>
      <c r="AY192" s="254" t="s">
        <v>140</v>
      </c>
    </row>
    <row r="193" s="14" customFormat="1">
      <c r="A193" s="14"/>
      <c r="B193" s="244"/>
      <c r="C193" s="245"/>
      <c r="D193" s="227" t="s">
        <v>153</v>
      </c>
      <c r="E193" s="246" t="s">
        <v>19</v>
      </c>
      <c r="F193" s="247" t="s">
        <v>1251</v>
      </c>
      <c r="G193" s="245"/>
      <c r="H193" s="248">
        <v>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153</v>
      </c>
      <c r="AU193" s="254" t="s">
        <v>81</v>
      </c>
      <c r="AV193" s="14" t="s">
        <v>81</v>
      </c>
      <c r="AW193" s="14" t="s">
        <v>33</v>
      </c>
      <c r="AX193" s="14" t="s">
        <v>72</v>
      </c>
      <c r="AY193" s="254" t="s">
        <v>140</v>
      </c>
    </row>
    <row r="194" s="15" customFormat="1">
      <c r="A194" s="15"/>
      <c r="B194" s="255"/>
      <c r="C194" s="256"/>
      <c r="D194" s="227" t="s">
        <v>153</v>
      </c>
      <c r="E194" s="257" t="s">
        <v>19</v>
      </c>
      <c r="F194" s="258" t="s">
        <v>155</v>
      </c>
      <c r="G194" s="256"/>
      <c r="H194" s="259">
        <v>2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153</v>
      </c>
      <c r="AU194" s="265" t="s">
        <v>81</v>
      </c>
      <c r="AV194" s="15" t="s">
        <v>156</v>
      </c>
      <c r="AW194" s="15" t="s">
        <v>33</v>
      </c>
      <c r="AX194" s="15" t="s">
        <v>79</v>
      </c>
      <c r="AY194" s="265" t="s">
        <v>140</v>
      </c>
    </row>
    <row r="195" s="2" customFormat="1" ht="16.5" customHeight="1">
      <c r="A195" s="39"/>
      <c r="B195" s="40"/>
      <c r="C195" s="270" t="s">
        <v>353</v>
      </c>
      <c r="D195" s="270" t="s">
        <v>348</v>
      </c>
      <c r="E195" s="271" t="s">
        <v>1289</v>
      </c>
      <c r="F195" s="272" t="s">
        <v>1290</v>
      </c>
      <c r="G195" s="273" t="s">
        <v>341</v>
      </c>
      <c r="H195" s="274">
        <v>2</v>
      </c>
      <c r="I195" s="275"/>
      <c r="J195" s="276">
        <f>ROUND(I195*H195,2)</f>
        <v>0</v>
      </c>
      <c r="K195" s="272" t="s">
        <v>147</v>
      </c>
      <c r="L195" s="277"/>
      <c r="M195" s="278" t="s">
        <v>19</v>
      </c>
      <c r="N195" s="279" t="s">
        <v>43</v>
      </c>
      <c r="O195" s="85"/>
      <c r="P195" s="223">
        <f>O195*H195</f>
        <v>0</v>
      </c>
      <c r="Q195" s="223">
        <v>0.00040000000000000002</v>
      </c>
      <c r="R195" s="223">
        <f>Q195*H195</f>
        <v>0.00080000000000000004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470</v>
      </c>
      <c r="AT195" s="225" t="s">
        <v>348</v>
      </c>
      <c r="AU195" s="225" t="s">
        <v>81</v>
      </c>
      <c r="AY195" s="18" t="s">
        <v>140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79</v>
      </c>
      <c r="BK195" s="226">
        <f>ROUND(I195*H195,2)</f>
        <v>0</v>
      </c>
      <c r="BL195" s="18" t="s">
        <v>347</v>
      </c>
      <c r="BM195" s="225" t="s">
        <v>1291</v>
      </c>
    </row>
    <row r="196" s="2" customFormat="1">
      <c r="A196" s="39"/>
      <c r="B196" s="40"/>
      <c r="C196" s="41"/>
      <c r="D196" s="227" t="s">
        <v>150</v>
      </c>
      <c r="E196" s="41"/>
      <c r="F196" s="228" t="s">
        <v>1290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150</v>
      </c>
      <c r="AU196" s="18" t="s">
        <v>81</v>
      </c>
    </row>
    <row r="197" s="13" customFormat="1">
      <c r="A197" s="13"/>
      <c r="B197" s="234"/>
      <c r="C197" s="235"/>
      <c r="D197" s="227" t="s">
        <v>153</v>
      </c>
      <c r="E197" s="236" t="s">
        <v>19</v>
      </c>
      <c r="F197" s="237" t="s">
        <v>1226</v>
      </c>
      <c r="G197" s="235"/>
      <c r="H197" s="236" t="s">
        <v>19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153</v>
      </c>
      <c r="AU197" s="243" t="s">
        <v>81</v>
      </c>
      <c r="AV197" s="13" t="s">
        <v>79</v>
      </c>
      <c r="AW197" s="13" t="s">
        <v>33</v>
      </c>
      <c r="AX197" s="13" t="s">
        <v>72</v>
      </c>
      <c r="AY197" s="243" t="s">
        <v>140</v>
      </c>
    </row>
    <row r="198" s="14" customFormat="1">
      <c r="A198" s="14"/>
      <c r="B198" s="244"/>
      <c r="C198" s="245"/>
      <c r="D198" s="227" t="s">
        <v>153</v>
      </c>
      <c r="E198" s="246" t="s">
        <v>19</v>
      </c>
      <c r="F198" s="247" t="s">
        <v>1250</v>
      </c>
      <c r="G198" s="245"/>
      <c r="H198" s="248">
        <v>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153</v>
      </c>
      <c r="AU198" s="254" t="s">
        <v>81</v>
      </c>
      <c r="AV198" s="14" t="s">
        <v>81</v>
      </c>
      <c r="AW198" s="14" t="s">
        <v>33</v>
      </c>
      <c r="AX198" s="14" t="s">
        <v>72</v>
      </c>
      <c r="AY198" s="254" t="s">
        <v>140</v>
      </c>
    </row>
    <row r="199" s="14" customFormat="1">
      <c r="A199" s="14"/>
      <c r="B199" s="244"/>
      <c r="C199" s="245"/>
      <c r="D199" s="227" t="s">
        <v>153</v>
      </c>
      <c r="E199" s="246" t="s">
        <v>19</v>
      </c>
      <c r="F199" s="247" t="s">
        <v>1251</v>
      </c>
      <c r="G199" s="245"/>
      <c r="H199" s="248">
        <v>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153</v>
      </c>
      <c r="AU199" s="254" t="s">
        <v>81</v>
      </c>
      <c r="AV199" s="14" t="s">
        <v>81</v>
      </c>
      <c r="AW199" s="14" t="s">
        <v>33</v>
      </c>
      <c r="AX199" s="14" t="s">
        <v>72</v>
      </c>
      <c r="AY199" s="254" t="s">
        <v>140</v>
      </c>
    </row>
    <row r="200" s="15" customFormat="1">
      <c r="A200" s="15"/>
      <c r="B200" s="255"/>
      <c r="C200" s="256"/>
      <c r="D200" s="227" t="s">
        <v>153</v>
      </c>
      <c r="E200" s="257" t="s">
        <v>19</v>
      </c>
      <c r="F200" s="258" t="s">
        <v>155</v>
      </c>
      <c r="G200" s="256"/>
      <c r="H200" s="259">
        <v>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5" t="s">
        <v>153</v>
      </c>
      <c r="AU200" s="265" t="s">
        <v>81</v>
      </c>
      <c r="AV200" s="15" t="s">
        <v>156</v>
      </c>
      <c r="AW200" s="15" t="s">
        <v>33</v>
      </c>
      <c r="AX200" s="15" t="s">
        <v>79</v>
      </c>
      <c r="AY200" s="265" t="s">
        <v>140</v>
      </c>
    </row>
    <row r="201" s="2" customFormat="1" ht="21.75" customHeight="1">
      <c r="A201" s="39"/>
      <c r="B201" s="40"/>
      <c r="C201" s="214" t="s">
        <v>360</v>
      </c>
      <c r="D201" s="214" t="s">
        <v>143</v>
      </c>
      <c r="E201" s="215" t="s">
        <v>1292</v>
      </c>
      <c r="F201" s="216" t="s">
        <v>1293</v>
      </c>
      <c r="G201" s="217" t="s">
        <v>341</v>
      </c>
      <c r="H201" s="218">
        <v>5</v>
      </c>
      <c r="I201" s="219"/>
      <c r="J201" s="220">
        <f>ROUND(I201*H201,2)</f>
        <v>0</v>
      </c>
      <c r="K201" s="216" t="s">
        <v>147</v>
      </c>
      <c r="L201" s="45"/>
      <c r="M201" s="221" t="s">
        <v>19</v>
      </c>
      <c r="N201" s="222" t="s">
        <v>43</v>
      </c>
      <c r="O201" s="85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347</v>
      </c>
      <c r="AT201" s="225" t="s">
        <v>143</v>
      </c>
      <c r="AU201" s="225" t="s">
        <v>81</v>
      </c>
      <c r="AY201" s="18" t="s">
        <v>140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79</v>
      </c>
      <c r="BK201" s="226">
        <f>ROUND(I201*H201,2)</f>
        <v>0</v>
      </c>
      <c r="BL201" s="18" t="s">
        <v>347</v>
      </c>
      <c r="BM201" s="225" t="s">
        <v>1294</v>
      </c>
    </row>
    <row r="202" s="2" customFormat="1">
      <c r="A202" s="39"/>
      <c r="B202" s="40"/>
      <c r="C202" s="41"/>
      <c r="D202" s="227" t="s">
        <v>150</v>
      </c>
      <c r="E202" s="41"/>
      <c r="F202" s="228" t="s">
        <v>1295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150</v>
      </c>
      <c r="AU202" s="18" t="s">
        <v>81</v>
      </c>
    </row>
    <row r="203" s="2" customFormat="1">
      <c r="A203" s="39"/>
      <c r="B203" s="40"/>
      <c r="C203" s="41"/>
      <c r="D203" s="232" t="s">
        <v>151</v>
      </c>
      <c r="E203" s="41"/>
      <c r="F203" s="233" t="s">
        <v>1296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151</v>
      </c>
      <c r="AU203" s="18" t="s">
        <v>81</v>
      </c>
    </row>
    <row r="204" s="13" customFormat="1">
      <c r="A204" s="13"/>
      <c r="B204" s="234"/>
      <c r="C204" s="235"/>
      <c r="D204" s="227" t="s">
        <v>153</v>
      </c>
      <c r="E204" s="236" t="s">
        <v>19</v>
      </c>
      <c r="F204" s="237" t="s">
        <v>1226</v>
      </c>
      <c r="G204" s="235"/>
      <c r="H204" s="236" t="s">
        <v>19</v>
      </c>
      <c r="I204" s="238"/>
      <c r="J204" s="235"/>
      <c r="K204" s="235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153</v>
      </c>
      <c r="AU204" s="243" t="s">
        <v>81</v>
      </c>
      <c r="AV204" s="13" t="s">
        <v>79</v>
      </c>
      <c r="AW204" s="13" t="s">
        <v>33</v>
      </c>
      <c r="AX204" s="13" t="s">
        <v>72</v>
      </c>
      <c r="AY204" s="243" t="s">
        <v>140</v>
      </c>
    </row>
    <row r="205" s="14" customFormat="1">
      <c r="A205" s="14"/>
      <c r="B205" s="244"/>
      <c r="C205" s="245"/>
      <c r="D205" s="227" t="s">
        <v>153</v>
      </c>
      <c r="E205" s="246" t="s">
        <v>19</v>
      </c>
      <c r="F205" s="247" t="s">
        <v>1240</v>
      </c>
      <c r="G205" s="245"/>
      <c r="H205" s="248">
        <v>3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153</v>
      </c>
      <c r="AU205" s="254" t="s">
        <v>81</v>
      </c>
      <c r="AV205" s="14" t="s">
        <v>81</v>
      </c>
      <c r="AW205" s="14" t="s">
        <v>33</v>
      </c>
      <c r="AX205" s="14" t="s">
        <v>72</v>
      </c>
      <c r="AY205" s="254" t="s">
        <v>140</v>
      </c>
    </row>
    <row r="206" s="14" customFormat="1">
      <c r="A206" s="14"/>
      <c r="B206" s="244"/>
      <c r="C206" s="245"/>
      <c r="D206" s="227" t="s">
        <v>153</v>
      </c>
      <c r="E206" s="246" t="s">
        <v>19</v>
      </c>
      <c r="F206" s="247" t="s">
        <v>1241</v>
      </c>
      <c r="G206" s="245"/>
      <c r="H206" s="248">
        <v>2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153</v>
      </c>
      <c r="AU206" s="254" t="s">
        <v>81</v>
      </c>
      <c r="AV206" s="14" t="s">
        <v>81</v>
      </c>
      <c r="AW206" s="14" t="s">
        <v>33</v>
      </c>
      <c r="AX206" s="14" t="s">
        <v>72</v>
      </c>
      <c r="AY206" s="254" t="s">
        <v>140</v>
      </c>
    </row>
    <row r="207" s="15" customFormat="1">
      <c r="A207" s="15"/>
      <c r="B207" s="255"/>
      <c r="C207" s="256"/>
      <c r="D207" s="227" t="s">
        <v>153</v>
      </c>
      <c r="E207" s="257" t="s">
        <v>19</v>
      </c>
      <c r="F207" s="258" t="s">
        <v>155</v>
      </c>
      <c r="G207" s="256"/>
      <c r="H207" s="259">
        <v>5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5" t="s">
        <v>153</v>
      </c>
      <c r="AU207" s="265" t="s">
        <v>81</v>
      </c>
      <c r="AV207" s="15" t="s">
        <v>156</v>
      </c>
      <c r="AW207" s="15" t="s">
        <v>33</v>
      </c>
      <c r="AX207" s="15" t="s">
        <v>79</v>
      </c>
      <c r="AY207" s="265" t="s">
        <v>140</v>
      </c>
    </row>
    <row r="208" s="2" customFormat="1" ht="16.5" customHeight="1">
      <c r="A208" s="39"/>
      <c r="B208" s="40"/>
      <c r="C208" s="270" t="s">
        <v>367</v>
      </c>
      <c r="D208" s="270" t="s">
        <v>348</v>
      </c>
      <c r="E208" s="271" t="s">
        <v>1297</v>
      </c>
      <c r="F208" s="272" t="s">
        <v>1298</v>
      </c>
      <c r="G208" s="273" t="s">
        <v>341</v>
      </c>
      <c r="H208" s="274">
        <v>5</v>
      </c>
      <c r="I208" s="275"/>
      <c r="J208" s="276">
        <f>ROUND(I208*H208,2)</f>
        <v>0</v>
      </c>
      <c r="K208" s="272" t="s">
        <v>147</v>
      </c>
      <c r="L208" s="277"/>
      <c r="M208" s="278" t="s">
        <v>19</v>
      </c>
      <c r="N208" s="279" t="s">
        <v>43</v>
      </c>
      <c r="O208" s="85"/>
      <c r="P208" s="223">
        <f>O208*H208</f>
        <v>0</v>
      </c>
      <c r="Q208" s="223">
        <v>0.00050000000000000001</v>
      </c>
      <c r="R208" s="223">
        <f>Q208*H208</f>
        <v>0.0025000000000000001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470</v>
      </c>
      <c r="AT208" s="225" t="s">
        <v>348</v>
      </c>
      <c r="AU208" s="225" t="s">
        <v>81</v>
      </c>
      <c r="AY208" s="18" t="s">
        <v>140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79</v>
      </c>
      <c r="BK208" s="226">
        <f>ROUND(I208*H208,2)</f>
        <v>0</v>
      </c>
      <c r="BL208" s="18" t="s">
        <v>347</v>
      </c>
      <c r="BM208" s="225" t="s">
        <v>1299</v>
      </c>
    </row>
    <row r="209" s="2" customFormat="1">
      <c r="A209" s="39"/>
      <c r="B209" s="40"/>
      <c r="C209" s="41"/>
      <c r="D209" s="227" t="s">
        <v>150</v>
      </c>
      <c r="E209" s="41"/>
      <c r="F209" s="228" t="s">
        <v>1298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150</v>
      </c>
      <c r="AU209" s="18" t="s">
        <v>81</v>
      </c>
    </row>
    <row r="210" s="13" customFormat="1">
      <c r="A210" s="13"/>
      <c r="B210" s="234"/>
      <c r="C210" s="235"/>
      <c r="D210" s="227" t="s">
        <v>153</v>
      </c>
      <c r="E210" s="236" t="s">
        <v>19</v>
      </c>
      <c r="F210" s="237" t="s">
        <v>1226</v>
      </c>
      <c r="G210" s="235"/>
      <c r="H210" s="236" t="s">
        <v>19</v>
      </c>
      <c r="I210" s="238"/>
      <c r="J210" s="235"/>
      <c r="K210" s="235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153</v>
      </c>
      <c r="AU210" s="243" t="s">
        <v>81</v>
      </c>
      <c r="AV210" s="13" t="s">
        <v>79</v>
      </c>
      <c r="AW210" s="13" t="s">
        <v>33</v>
      </c>
      <c r="AX210" s="13" t="s">
        <v>72</v>
      </c>
      <c r="AY210" s="243" t="s">
        <v>140</v>
      </c>
    </row>
    <row r="211" s="14" customFormat="1">
      <c r="A211" s="14"/>
      <c r="B211" s="244"/>
      <c r="C211" s="245"/>
      <c r="D211" s="227" t="s">
        <v>153</v>
      </c>
      <c r="E211" s="246" t="s">
        <v>19</v>
      </c>
      <c r="F211" s="247" t="s">
        <v>1240</v>
      </c>
      <c r="G211" s="245"/>
      <c r="H211" s="248">
        <v>3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153</v>
      </c>
      <c r="AU211" s="254" t="s">
        <v>81</v>
      </c>
      <c r="AV211" s="14" t="s">
        <v>81</v>
      </c>
      <c r="AW211" s="14" t="s">
        <v>33</v>
      </c>
      <c r="AX211" s="14" t="s">
        <v>72</v>
      </c>
      <c r="AY211" s="254" t="s">
        <v>140</v>
      </c>
    </row>
    <row r="212" s="14" customFormat="1">
      <c r="A212" s="14"/>
      <c r="B212" s="244"/>
      <c r="C212" s="245"/>
      <c r="D212" s="227" t="s">
        <v>153</v>
      </c>
      <c r="E212" s="246" t="s">
        <v>19</v>
      </c>
      <c r="F212" s="247" t="s">
        <v>1241</v>
      </c>
      <c r="G212" s="245"/>
      <c r="H212" s="248">
        <v>2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153</v>
      </c>
      <c r="AU212" s="254" t="s">
        <v>81</v>
      </c>
      <c r="AV212" s="14" t="s">
        <v>81</v>
      </c>
      <c r="AW212" s="14" t="s">
        <v>33</v>
      </c>
      <c r="AX212" s="14" t="s">
        <v>72</v>
      </c>
      <c r="AY212" s="254" t="s">
        <v>140</v>
      </c>
    </row>
    <row r="213" s="15" customFormat="1">
      <c r="A213" s="15"/>
      <c r="B213" s="255"/>
      <c r="C213" s="256"/>
      <c r="D213" s="227" t="s">
        <v>153</v>
      </c>
      <c r="E213" s="257" t="s">
        <v>19</v>
      </c>
      <c r="F213" s="258" t="s">
        <v>155</v>
      </c>
      <c r="G213" s="256"/>
      <c r="H213" s="259">
        <v>5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153</v>
      </c>
      <c r="AU213" s="265" t="s">
        <v>81</v>
      </c>
      <c r="AV213" s="15" t="s">
        <v>156</v>
      </c>
      <c r="AW213" s="15" t="s">
        <v>33</v>
      </c>
      <c r="AX213" s="15" t="s">
        <v>79</v>
      </c>
      <c r="AY213" s="265" t="s">
        <v>140</v>
      </c>
    </row>
    <row r="214" s="2" customFormat="1" ht="16.5" customHeight="1">
      <c r="A214" s="39"/>
      <c r="B214" s="40"/>
      <c r="C214" s="214" t="s">
        <v>375</v>
      </c>
      <c r="D214" s="214" t="s">
        <v>143</v>
      </c>
      <c r="E214" s="215" t="s">
        <v>1300</v>
      </c>
      <c r="F214" s="216" t="s">
        <v>1301</v>
      </c>
      <c r="G214" s="217" t="s">
        <v>306</v>
      </c>
      <c r="H214" s="218">
        <v>5</v>
      </c>
      <c r="I214" s="219"/>
      <c r="J214" s="220">
        <f>ROUND(I214*H214,2)</f>
        <v>0</v>
      </c>
      <c r="K214" s="216" t="s">
        <v>147</v>
      </c>
      <c r="L214" s="45"/>
      <c r="M214" s="221" t="s">
        <v>19</v>
      </c>
      <c r="N214" s="222" t="s">
        <v>43</v>
      </c>
      <c r="O214" s="85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347</v>
      </c>
      <c r="AT214" s="225" t="s">
        <v>143</v>
      </c>
      <c r="AU214" s="225" t="s">
        <v>81</v>
      </c>
      <c r="AY214" s="18" t="s">
        <v>140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79</v>
      </c>
      <c r="BK214" s="226">
        <f>ROUND(I214*H214,2)</f>
        <v>0</v>
      </c>
      <c r="BL214" s="18" t="s">
        <v>347</v>
      </c>
      <c r="BM214" s="225" t="s">
        <v>1302</v>
      </c>
    </row>
    <row r="215" s="2" customFormat="1">
      <c r="A215" s="39"/>
      <c r="B215" s="40"/>
      <c r="C215" s="41"/>
      <c r="D215" s="227" t="s">
        <v>150</v>
      </c>
      <c r="E215" s="41"/>
      <c r="F215" s="228" t="s">
        <v>1303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150</v>
      </c>
      <c r="AU215" s="18" t="s">
        <v>81</v>
      </c>
    </row>
    <row r="216" s="2" customFormat="1">
      <c r="A216" s="39"/>
      <c r="B216" s="40"/>
      <c r="C216" s="41"/>
      <c r="D216" s="232" t="s">
        <v>151</v>
      </c>
      <c r="E216" s="41"/>
      <c r="F216" s="233" t="s">
        <v>1304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151</v>
      </c>
      <c r="AU216" s="18" t="s">
        <v>81</v>
      </c>
    </row>
    <row r="217" s="13" customFormat="1">
      <c r="A217" s="13"/>
      <c r="B217" s="234"/>
      <c r="C217" s="235"/>
      <c r="D217" s="227" t="s">
        <v>153</v>
      </c>
      <c r="E217" s="236" t="s">
        <v>19</v>
      </c>
      <c r="F217" s="237" t="s">
        <v>1226</v>
      </c>
      <c r="G217" s="235"/>
      <c r="H217" s="236" t="s">
        <v>19</v>
      </c>
      <c r="I217" s="238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153</v>
      </c>
      <c r="AU217" s="243" t="s">
        <v>81</v>
      </c>
      <c r="AV217" s="13" t="s">
        <v>79</v>
      </c>
      <c r="AW217" s="13" t="s">
        <v>33</v>
      </c>
      <c r="AX217" s="13" t="s">
        <v>72</v>
      </c>
      <c r="AY217" s="243" t="s">
        <v>140</v>
      </c>
    </row>
    <row r="218" s="14" customFormat="1">
      <c r="A218" s="14"/>
      <c r="B218" s="244"/>
      <c r="C218" s="245"/>
      <c r="D218" s="227" t="s">
        <v>153</v>
      </c>
      <c r="E218" s="246" t="s">
        <v>19</v>
      </c>
      <c r="F218" s="247" t="s">
        <v>1240</v>
      </c>
      <c r="G218" s="245"/>
      <c r="H218" s="248">
        <v>3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153</v>
      </c>
      <c r="AU218" s="254" t="s">
        <v>81</v>
      </c>
      <c r="AV218" s="14" t="s">
        <v>81</v>
      </c>
      <c r="AW218" s="14" t="s">
        <v>33</v>
      </c>
      <c r="AX218" s="14" t="s">
        <v>72</v>
      </c>
      <c r="AY218" s="254" t="s">
        <v>140</v>
      </c>
    </row>
    <row r="219" s="14" customFormat="1">
      <c r="A219" s="14"/>
      <c r="B219" s="244"/>
      <c r="C219" s="245"/>
      <c r="D219" s="227" t="s">
        <v>153</v>
      </c>
      <c r="E219" s="246" t="s">
        <v>19</v>
      </c>
      <c r="F219" s="247" t="s">
        <v>1241</v>
      </c>
      <c r="G219" s="245"/>
      <c r="H219" s="248">
        <v>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153</v>
      </c>
      <c r="AU219" s="254" t="s">
        <v>81</v>
      </c>
      <c r="AV219" s="14" t="s">
        <v>81</v>
      </c>
      <c r="AW219" s="14" t="s">
        <v>33</v>
      </c>
      <c r="AX219" s="14" t="s">
        <v>72</v>
      </c>
      <c r="AY219" s="254" t="s">
        <v>140</v>
      </c>
    </row>
    <row r="220" s="15" customFormat="1">
      <c r="A220" s="15"/>
      <c r="B220" s="255"/>
      <c r="C220" s="256"/>
      <c r="D220" s="227" t="s">
        <v>153</v>
      </c>
      <c r="E220" s="257" t="s">
        <v>19</v>
      </c>
      <c r="F220" s="258" t="s">
        <v>155</v>
      </c>
      <c r="G220" s="256"/>
      <c r="H220" s="259">
        <v>5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153</v>
      </c>
      <c r="AU220" s="265" t="s">
        <v>81</v>
      </c>
      <c r="AV220" s="15" t="s">
        <v>156</v>
      </c>
      <c r="AW220" s="15" t="s">
        <v>33</v>
      </c>
      <c r="AX220" s="15" t="s">
        <v>79</v>
      </c>
      <c r="AY220" s="265" t="s">
        <v>140</v>
      </c>
    </row>
    <row r="221" s="2" customFormat="1" ht="21.75" customHeight="1">
      <c r="A221" s="39"/>
      <c r="B221" s="40"/>
      <c r="C221" s="270" t="s">
        <v>7</v>
      </c>
      <c r="D221" s="270" t="s">
        <v>348</v>
      </c>
      <c r="E221" s="271" t="s">
        <v>1305</v>
      </c>
      <c r="F221" s="272" t="s">
        <v>1306</v>
      </c>
      <c r="G221" s="273" t="s">
        <v>341</v>
      </c>
      <c r="H221" s="274">
        <v>5</v>
      </c>
      <c r="I221" s="275"/>
      <c r="J221" s="276">
        <f>ROUND(I221*H221,2)</f>
        <v>0</v>
      </c>
      <c r="K221" s="272" t="s">
        <v>147</v>
      </c>
      <c r="L221" s="277"/>
      <c r="M221" s="278" t="s">
        <v>19</v>
      </c>
      <c r="N221" s="279" t="s">
        <v>43</v>
      </c>
      <c r="O221" s="85"/>
      <c r="P221" s="223">
        <f>O221*H221</f>
        <v>0</v>
      </c>
      <c r="Q221" s="223">
        <v>0.0050000000000000001</v>
      </c>
      <c r="R221" s="223">
        <f>Q221*H221</f>
        <v>0.025000000000000001</v>
      </c>
      <c r="S221" s="223">
        <v>0</v>
      </c>
      <c r="T221" s="22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470</v>
      </c>
      <c r="AT221" s="225" t="s">
        <v>348</v>
      </c>
      <c r="AU221" s="225" t="s">
        <v>81</v>
      </c>
      <c r="AY221" s="18" t="s">
        <v>140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79</v>
      </c>
      <c r="BK221" s="226">
        <f>ROUND(I221*H221,2)</f>
        <v>0</v>
      </c>
      <c r="BL221" s="18" t="s">
        <v>347</v>
      </c>
      <c r="BM221" s="225" t="s">
        <v>1307</v>
      </c>
    </row>
    <row r="222" s="2" customFormat="1">
      <c r="A222" s="39"/>
      <c r="B222" s="40"/>
      <c r="C222" s="41"/>
      <c r="D222" s="227" t="s">
        <v>150</v>
      </c>
      <c r="E222" s="41"/>
      <c r="F222" s="228" t="s">
        <v>1306</v>
      </c>
      <c r="G222" s="41"/>
      <c r="H222" s="41"/>
      <c r="I222" s="229"/>
      <c r="J222" s="41"/>
      <c r="K222" s="41"/>
      <c r="L222" s="45"/>
      <c r="M222" s="230"/>
      <c r="N222" s="23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150</v>
      </c>
      <c r="AU222" s="18" t="s">
        <v>81</v>
      </c>
    </row>
    <row r="223" s="13" customFormat="1">
      <c r="A223" s="13"/>
      <c r="B223" s="234"/>
      <c r="C223" s="235"/>
      <c r="D223" s="227" t="s">
        <v>153</v>
      </c>
      <c r="E223" s="236" t="s">
        <v>19</v>
      </c>
      <c r="F223" s="237" t="s">
        <v>1226</v>
      </c>
      <c r="G223" s="235"/>
      <c r="H223" s="236" t="s">
        <v>19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153</v>
      </c>
      <c r="AU223" s="243" t="s">
        <v>81</v>
      </c>
      <c r="AV223" s="13" t="s">
        <v>79</v>
      </c>
      <c r="AW223" s="13" t="s">
        <v>33</v>
      </c>
      <c r="AX223" s="13" t="s">
        <v>72</v>
      </c>
      <c r="AY223" s="243" t="s">
        <v>140</v>
      </c>
    </row>
    <row r="224" s="14" customFormat="1">
      <c r="A224" s="14"/>
      <c r="B224" s="244"/>
      <c r="C224" s="245"/>
      <c r="D224" s="227" t="s">
        <v>153</v>
      </c>
      <c r="E224" s="246" t="s">
        <v>19</v>
      </c>
      <c r="F224" s="247" t="s">
        <v>1240</v>
      </c>
      <c r="G224" s="245"/>
      <c r="H224" s="248">
        <v>3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153</v>
      </c>
      <c r="AU224" s="254" t="s">
        <v>81</v>
      </c>
      <c r="AV224" s="14" t="s">
        <v>81</v>
      </c>
      <c r="AW224" s="14" t="s">
        <v>33</v>
      </c>
      <c r="AX224" s="14" t="s">
        <v>72</v>
      </c>
      <c r="AY224" s="254" t="s">
        <v>140</v>
      </c>
    </row>
    <row r="225" s="14" customFormat="1">
      <c r="A225" s="14"/>
      <c r="B225" s="244"/>
      <c r="C225" s="245"/>
      <c r="D225" s="227" t="s">
        <v>153</v>
      </c>
      <c r="E225" s="246" t="s">
        <v>19</v>
      </c>
      <c r="F225" s="247" t="s">
        <v>1241</v>
      </c>
      <c r="G225" s="245"/>
      <c r="H225" s="248">
        <v>2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153</v>
      </c>
      <c r="AU225" s="254" t="s">
        <v>81</v>
      </c>
      <c r="AV225" s="14" t="s">
        <v>81</v>
      </c>
      <c r="AW225" s="14" t="s">
        <v>33</v>
      </c>
      <c r="AX225" s="14" t="s">
        <v>72</v>
      </c>
      <c r="AY225" s="254" t="s">
        <v>140</v>
      </c>
    </row>
    <row r="226" s="15" customFormat="1">
      <c r="A226" s="15"/>
      <c r="B226" s="255"/>
      <c r="C226" s="256"/>
      <c r="D226" s="227" t="s">
        <v>153</v>
      </c>
      <c r="E226" s="257" t="s">
        <v>19</v>
      </c>
      <c r="F226" s="258" t="s">
        <v>155</v>
      </c>
      <c r="G226" s="256"/>
      <c r="H226" s="259">
        <v>5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153</v>
      </c>
      <c r="AU226" s="265" t="s">
        <v>81</v>
      </c>
      <c r="AV226" s="15" t="s">
        <v>156</v>
      </c>
      <c r="AW226" s="15" t="s">
        <v>33</v>
      </c>
      <c r="AX226" s="15" t="s">
        <v>79</v>
      </c>
      <c r="AY226" s="265" t="s">
        <v>140</v>
      </c>
    </row>
    <row r="227" s="2" customFormat="1" ht="16.5" customHeight="1">
      <c r="A227" s="39"/>
      <c r="B227" s="40"/>
      <c r="C227" s="214" t="s">
        <v>392</v>
      </c>
      <c r="D227" s="214" t="s">
        <v>143</v>
      </c>
      <c r="E227" s="215" t="s">
        <v>1308</v>
      </c>
      <c r="F227" s="216" t="s">
        <v>1309</v>
      </c>
      <c r="G227" s="217" t="s">
        <v>306</v>
      </c>
      <c r="H227" s="218">
        <v>3</v>
      </c>
      <c r="I227" s="219"/>
      <c r="J227" s="220">
        <f>ROUND(I227*H227,2)</f>
        <v>0</v>
      </c>
      <c r="K227" s="216" t="s">
        <v>147</v>
      </c>
      <c r="L227" s="45"/>
      <c r="M227" s="221" t="s">
        <v>19</v>
      </c>
      <c r="N227" s="222" t="s">
        <v>43</v>
      </c>
      <c r="O227" s="85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347</v>
      </c>
      <c r="AT227" s="225" t="s">
        <v>143</v>
      </c>
      <c r="AU227" s="225" t="s">
        <v>81</v>
      </c>
      <c r="AY227" s="18" t="s">
        <v>140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79</v>
      </c>
      <c r="BK227" s="226">
        <f>ROUND(I227*H227,2)</f>
        <v>0</v>
      </c>
      <c r="BL227" s="18" t="s">
        <v>347</v>
      </c>
      <c r="BM227" s="225" t="s">
        <v>1310</v>
      </c>
    </row>
    <row r="228" s="2" customFormat="1">
      <c r="A228" s="39"/>
      <c r="B228" s="40"/>
      <c r="C228" s="41"/>
      <c r="D228" s="227" t="s">
        <v>150</v>
      </c>
      <c r="E228" s="41"/>
      <c r="F228" s="228" t="s">
        <v>1311</v>
      </c>
      <c r="G228" s="41"/>
      <c r="H228" s="41"/>
      <c r="I228" s="229"/>
      <c r="J228" s="41"/>
      <c r="K228" s="41"/>
      <c r="L228" s="45"/>
      <c r="M228" s="230"/>
      <c r="N228" s="23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150</v>
      </c>
      <c r="AU228" s="18" t="s">
        <v>81</v>
      </c>
    </row>
    <row r="229" s="2" customFormat="1">
      <c r="A229" s="39"/>
      <c r="B229" s="40"/>
      <c r="C229" s="41"/>
      <c r="D229" s="232" t="s">
        <v>151</v>
      </c>
      <c r="E229" s="41"/>
      <c r="F229" s="233" t="s">
        <v>1312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151</v>
      </c>
      <c r="AU229" s="18" t="s">
        <v>81</v>
      </c>
    </row>
    <row r="230" s="13" customFormat="1">
      <c r="A230" s="13"/>
      <c r="B230" s="234"/>
      <c r="C230" s="235"/>
      <c r="D230" s="227" t="s">
        <v>153</v>
      </c>
      <c r="E230" s="236" t="s">
        <v>19</v>
      </c>
      <c r="F230" s="237" t="s">
        <v>1226</v>
      </c>
      <c r="G230" s="235"/>
      <c r="H230" s="236" t="s">
        <v>19</v>
      </c>
      <c r="I230" s="238"/>
      <c r="J230" s="235"/>
      <c r="K230" s="235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153</v>
      </c>
      <c r="AU230" s="243" t="s">
        <v>81</v>
      </c>
      <c r="AV230" s="13" t="s">
        <v>79</v>
      </c>
      <c r="AW230" s="13" t="s">
        <v>33</v>
      </c>
      <c r="AX230" s="13" t="s">
        <v>72</v>
      </c>
      <c r="AY230" s="243" t="s">
        <v>140</v>
      </c>
    </row>
    <row r="231" s="14" customFormat="1">
      <c r="A231" s="14"/>
      <c r="B231" s="244"/>
      <c r="C231" s="245"/>
      <c r="D231" s="227" t="s">
        <v>153</v>
      </c>
      <c r="E231" s="246" t="s">
        <v>19</v>
      </c>
      <c r="F231" s="247" t="s">
        <v>1280</v>
      </c>
      <c r="G231" s="245"/>
      <c r="H231" s="248">
        <v>2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153</v>
      </c>
      <c r="AU231" s="254" t="s">
        <v>81</v>
      </c>
      <c r="AV231" s="14" t="s">
        <v>81</v>
      </c>
      <c r="AW231" s="14" t="s">
        <v>33</v>
      </c>
      <c r="AX231" s="14" t="s">
        <v>72</v>
      </c>
      <c r="AY231" s="254" t="s">
        <v>140</v>
      </c>
    </row>
    <row r="232" s="14" customFormat="1">
      <c r="A232" s="14"/>
      <c r="B232" s="244"/>
      <c r="C232" s="245"/>
      <c r="D232" s="227" t="s">
        <v>153</v>
      </c>
      <c r="E232" s="246" t="s">
        <v>19</v>
      </c>
      <c r="F232" s="247" t="s">
        <v>1251</v>
      </c>
      <c r="G232" s="245"/>
      <c r="H232" s="248">
        <v>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153</v>
      </c>
      <c r="AU232" s="254" t="s">
        <v>81</v>
      </c>
      <c r="AV232" s="14" t="s">
        <v>81</v>
      </c>
      <c r="AW232" s="14" t="s">
        <v>33</v>
      </c>
      <c r="AX232" s="14" t="s">
        <v>72</v>
      </c>
      <c r="AY232" s="254" t="s">
        <v>140</v>
      </c>
    </row>
    <row r="233" s="15" customFormat="1">
      <c r="A233" s="15"/>
      <c r="B233" s="255"/>
      <c r="C233" s="256"/>
      <c r="D233" s="227" t="s">
        <v>153</v>
      </c>
      <c r="E233" s="257" t="s">
        <v>19</v>
      </c>
      <c r="F233" s="258" t="s">
        <v>155</v>
      </c>
      <c r="G233" s="256"/>
      <c r="H233" s="259">
        <v>3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5" t="s">
        <v>153</v>
      </c>
      <c r="AU233" s="265" t="s">
        <v>81</v>
      </c>
      <c r="AV233" s="15" t="s">
        <v>156</v>
      </c>
      <c r="AW233" s="15" t="s">
        <v>33</v>
      </c>
      <c r="AX233" s="15" t="s">
        <v>79</v>
      </c>
      <c r="AY233" s="265" t="s">
        <v>140</v>
      </c>
    </row>
    <row r="234" s="2" customFormat="1" ht="21.75" customHeight="1">
      <c r="A234" s="39"/>
      <c r="B234" s="40"/>
      <c r="C234" s="270" t="s">
        <v>400</v>
      </c>
      <c r="D234" s="270" t="s">
        <v>348</v>
      </c>
      <c r="E234" s="271" t="s">
        <v>1313</v>
      </c>
      <c r="F234" s="272" t="s">
        <v>1314</v>
      </c>
      <c r="G234" s="273" t="s">
        <v>341</v>
      </c>
      <c r="H234" s="274">
        <v>3</v>
      </c>
      <c r="I234" s="275"/>
      <c r="J234" s="276">
        <f>ROUND(I234*H234,2)</f>
        <v>0</v>
      </c>
      <c r="K234" s="272" t="s">
        <v>147</v>
      </c>
      <c r="L234" s="277"/>
      <c r="M234" s="278" t="s">
        <v>19</v>
      </c>
      <c r="N234" s="279" t="s">
        <v>43</v>
      </c>
      <c r="O234" s="85"/>
      <c r="P234" s="223">
        <f>O234*H234</f>
        <v>0</v>
      </c>
      <c r="Q234" s="223">
        <v>0.0092999999999999992</v>
      </c>
      <c r="R234" s="223">
        <f>Q234*H234</f>
        <v>0.027899999999999998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470</v>
      </c>
      <c r="AT234" s="225" t="s">
        <v>348</v>
      </c>
      <c r="AU234" s="225" t="s">
        <v>81</v>
      </c>
      <c r="AY234" s="18" t="s">
        <v>140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347</v>
      </c>
      <c r="BM234" s="225" t="s">
        <v>1315</v>
      </c>
    </row>
    <row r="235" s="2" customFormat="1">
      <c r="A235" s="39"/>
      <c r="B235" s="40"/>
      <c r="C235" s="41"/>
      <c r="D235" s="227" t="s">
        <v>150</v>
      </c>
      <c r="E235" s="41"/>
      <c r="F235" s="228" t="s">
        <v>1314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150</v>
      </c>
      <c r="AU235" s="18" t="s">
        <v>81</v>
      </c>
    </row>
    <row r="236" s="13" customFormat="1">
      <c r="A236" s="13"/>
      <c r="B236" s="234"/>
      <c r="C236" s="235"/>
      <c r="D236" s="227" t="s">
        <v>153</v>
      </c>
      <c r="E236" s="236" t="s">
        <v>19</v>
      </c>
      <c r="F236" s="237" t="s">
        <v>1226</v>
      </c>
      <c r="G236" s="235"/>
      <c r="H236" s="236" t="s">
        <v>19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153</v>
      </c>
      <c r="AU236" s="243" t="s">
        <v>81</v>
      </c>
      <c r="AV236" s="13" t="s">
        <v>79</v>
      </c>
      <c r="AW236" s="13" t="s">
        <v>33</v>
      </c>
      <c r="AX236" s="13" t="s">
        <v>72</v>
      </c>
      <c r="AY236" s="243" t="s">
        <v>140</v>
      </c>
    </row>
    <row r="237" s="14" customFormat="1">
      <c r="A237" s="14"/>
      <c r="B237" s="244"/>
      <c r="C237" s="245"/>
      <c r="D237" s="227" t="s">
        <v>153</v>
      </c>
      <c r="E237" s="246" t="s">
        <v>19</v>
      </c>
      <c r="F237" s="247" t="s">
        <v>1280</v>
      </c>
      <c r="G237" s="245"/>
      <c r="H237" s="248">
        <v>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153</v>
      </c>
      <c r="AU237" s="254" t="s">
        <v>81</v>
      </c>
      <c r="AV237" s="14" t="s">
        <v>81</v>
      </c>
      <c r="AW237" s="14" t="s">
        <v>33</v>
      </c>
      <c r="AX237" s="14" t="s">
        <v>72</v>
      </c>
      <c r="AY237" s="254" t="s">
        <v>140</v>
      </c>
    </row>
    <row r="238" s="14" customFormat="1">
      <c r="A238" s="14"/>
      <c r="B238" s="244"/>
      <c r="C238" s="245"/>
      <c r="D238" s="227" t="s">
        <v>153</v>
      </c>
      <c r="E238" s="246" t="s">
        <v>19</v>
      </c>
      <c r="F238" s="247" t="s">
        <v>1251</v>
      </c>
      <c r="G238" s="245"/>
      <c r="H238" s="248">
        <v>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153</v>
      </c>
      <c r="AU238" s="254" t="s">
        <v>81</v>
      </c>
      <c r="AV238" s="14" t="s">
        <v>81</v>
      </c>
      <c r="AW238" s="14" t="s">
        <v>33</v>
      </c>
      <c r="AX238" s="14" t="s">
        <v>72</v>
      </c>
      <c r="AY238" s="254" t="s">
        <v>140</v>
      </c>
    </row>
    <row r="239" s="15" customFormat="1">
      <c r="A239" s="15"/>
      <c r="B239" s="255"/>
      <c r="C239" s="256"/>
      <c r="D239" s="227" t="s">
        <v>153</v>
      </c>
      <c r="E239" s="257" t="s">
        <v>19</v>
      </c>
      <c r="F239" s="258" t="s">
        <v>155</v>
      </c>
      <c r="G239" s="256"/>
      <c r="H239" s="259">
        <v>3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5" t="s">
        <v>153</v>
      </c>
      <c r="AU239" s="265" t="s">
        <v>81</v>
      </c>
      <c r="AV239" s="15" t="s">
        <v>156</v>
      </c>
      <c r="AW239" s="15" t="s">
        <v>33</v>
      </c>
      <c r="AX239" s="15" t="s">
        <v>79</v>
      </c>
      <c r="AY239" s="265" t="s">
        <v>140</v>
      </c>
    </row>
    <row r="240" s="2" customFormat="1" ht="16.5" customHeight="1">
      <c r="A240" s="39"/>
      <c r="B240" s="40"/>
      <c r="C240" s="214" t="s">
        <v>407</v>
      </c>
      <c r="D240" s="214" t="s">
        <v>143</v>
      </c>
      <c r="E240" s="215" t="s">
        <v>1316</v>
      </c>
      <c r="F240" s="216" t="s">
        <v>1317</v>
      </c>
      <c r="G240" s="217" t="s">
        <v>460</v>
      </c>
      <c r="H240" s="218">
        <v>0.082000000000000003</v>
      </c>
      <c r="I240" s="219"/>
      <c r="J240" s="220">
        <f>ROUND(I240*H240,2)</f>
        <v>0</v>
      </c>
      <c r="K240" s="216" t="s">
        <v>147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347</v>
      </c>
      <c r="AT240" s="225" t="s">
        <v>143</v>
      </c>
      <c r="AU240" s="225" t="s">
        <v>81</v>
      </c>
      <c r="AY240" s="18" t="s">
        <v>140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79</v>
      </c>
      <c r="BK240" s="226">
        <f>ROUND(I240*H240,2)</f>
        <v>0</v>
      </c>
      <c r="BL240" s="18" t="s">
        <v>347</v>
      </c>
      <c r="BM240" s="225" t="s">
        <v>1318</v>
      </c>
    </row>
    <row r="241" s="2" customFormat="1">
      <c r="A241" s="39"/>
      <c r="B241" s="40"/>
      <c r="C241" s="41"/>
      <c r="D241" s="227" t="s">
        <v>150</v>
      </c>
      <c r="E241" s="41"/>
      <c r="F241" s="228" t="s">
        <v>1319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150</v>
      </c>
      <c r="AU241" s="18" t="s">
        <v>81</v>
      </c>
    </row>
    <row r="242" s="2" customFormat="1">
      <c r="A242" s="39"/>
      <c r="B242" s="40"/>
      <c r="C242" s="41"/>
      <c r="D242" s="232" t="s">
        <v>151</v>
      </c>
      <c r="E242" s="41"/>
      <c r="F242" s="233" t="s">
        <v>1320</v>
      </c>
      <c r="G242" s="41"/>
      <c r="H242" s="41"/>
      <c r="I242" s="229"/>
      <c r="J242" s="41"/>
      <c r="K242" s="41"/>
      <c r="L242" s="45"/>
      <c r="M242" s="230"/>
      <c r="N242" s="23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151</v>
      </c>
      <c r="AU242" s="18" t="s">
        <v>81</v>
      </c>
    </row>
    <row r="243" s="2" customFormat="1" ht="21.75" customHeight="1">
      <c r="A243" s="39"/>
      <c r="B243" s="40"/>
      <c r="C243" s="214" t="s">
        <v>415</v>
      </c>
      <c r="D243" s="214" t="s">
        <v>143</v>
      </c>
      <c r="E243" s="215" t="s">
        <v>1321</v>
      </c>
      <c r="F243" s="216" t="s">
        <v>1322</v>
      </c>
      <c r="G243" s="217" t="s">
        <v>460</v>
      </c>
      <c r="H243" s="218">
        <v>0.082000000000000003</v>
      </c>
      <c r="I243" s="219"/>
      <c r="J243" s="220">
        <f>ROUND(I243*H243,2)</f>
        <v>0</v>
      </c>
      <c r="K243" s="216" t="s">
        <v>147</v>
      </c>
      <c r="L243" s="45"/>
      <c r="M243" s="221" t="s">
        <v>19</v>
      </c>
      <c r="N243" s="222" t="s">
        <v>43</v>
      </c>
      <c r="O243" s="85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5" t="s">
        <v>347</v>
      </c>
      <c r="AT243" s="225" t="s">
        <v>143</v>
      </c>
      <c r="AU243" s="225" t="s">
        <v>81</v>
      </c>
      <c r="AY243" s="18" t="s">
        <v>140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8" t="s">
        <v>79</v>
      </c>
      <c r="BK243" s="226">
        <f>ROUND(I243*H243,2)</f>
        <v>0</v>
      </c>
      <c r="BL243" s="18" t="s">
        <v>347</v>
      </c>
      <c r="BM243" s="225" t="s">
        <v>1323</v>
      </c>
    </row>
    <row r="244" s="2" customFormat="1">
      <c r="A244" s="39"/>
      <c r="B244" s="40"/>
      <c r="C244" s="41"/>
      <c r="D244" s="227" t="s">
        <v>150</v>
      </c>
      <c r="E244" s="41"/>
      <c r="F244" s="228" t="s">
        <v>1324</v>
      </c>
      <c r="G244" s="41"/>
      <c r="H244" s="41"/>
      <c r="I244" s="229"/>
      <c r="J244" s="41"/>
      <c r="K244" s="41"/>
      <c r="L244" s="45"/>
      <c r="M244" s="230"/>
      <c r="N244" s="231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150</v>
      </c>
      <c r="AU244" s="18" t="s">
        <v>81</v>
      </c>
    </row>
    <row r="245" s="2" customFormat="1">
      <c r="A245" s="39"/>
      <c r="B245" s="40"/>
      <c r="C245" s="41"/>
      <c r="D245" s="232" t="s">
        <v>151</v>
      </c>
      <c r="E245" s="41"/>
      <c r="F245" s="233" t="s">
        <v>1325</v>
      </c>
      <c r="G245" s="41"/>
      <c r="H245" s="41"/>
      <c r="I245" s="229"/>
      <c r="J245" s="41"/>
      <c r="K245" s="41"/>
      <c r="L245" s="45"/>
      <c r="M245" s="230"/>
      <c r="N245" s="231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151</v>
      </c>
      <c r="AU245" s="18" t="s">
        <v>81</v>
      </c>
    </row>
    <row r="246" s="12" customFormat="1" ht="25.92" customHeight="1">
      <c r="A246" s="12"/>
      <c r="B246" s="198"/>
      <c r="C246" s="199"/>
      <c r="D246" s="200" t="s">
        <v>71</v>
      </c>
      <c r="E246" s="201" t="s">
        <v>1326</v>
      </c>
      <c r="F246" s="201" t="s">
        <v>1327</v>
      </c>
      <c r="G246" s="199"/>
      <c r="H246" s="199"/>
      <c r="I246" s="202"/>
      <c r="J246" s="203">
        <f>BK246</f>
        <v>0</v>
      </c>
      <c r="K246" s="199"/>
      <c r="L246" s="204"/>
      <c r="M246" s="205"/>
      <c r="N246" s="206"/>
      <c r="O246" s="206"/>
      <c r="P246" s="207">
        <f>SUM(P247:P252)</f>
        <v>0</v>
      </c>
      <c r="Q246" s="206"/>
      <c r="R246" s="207">
        <f>SUM(R247:R252)</f>
        <v>0</v>
      </c>
      <c r="S246" s="206"/>
      <c r="T246" s="208">
        <f>SUM(T247:T252)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156</v>
      </c>
      <c r="AT246" s="210" t="s">
        <v>71</v>
      </c>
      <c r="AU246" s="210" t="s">
        <v>72</v>
      </c>
      <c r="AY246" s="209" t="s">
        <v>140</v>
      </c>
      <c r="BK246" s="211">
        <f>SUM(BK247:BK252)</f>
        <v>0</v>
      </c>
    </row>
    <row r="247" s="2" customFormat="1" ht="16.5" customHeight="1">
      <c r="A247" s="39"/>
      <c r="B247" s="40"/>
      <c r="C247" s="214" t="s">
        <v>424</v>
      </c>
      <c r="D247" s="214" t="s">
        <v>143</v>
      </c>
      <c r="E247" s="215" t="s">
        <v>1328</v>
      </c>
      <c r="F247" s="216" t="s">
        <v>1329</v>
      </c>
      <c r="G247" s="217" t="s">
        <v>452</v>
      </c>
      <c r="H247" s="218">
        <v>20</v>
      </c>
      <c r="I247" s="219"/>
      <c r="J247" s="220">
        <f>ROUND(I247*H247,2)</f>
        <v>0</v>
      </c>
      <c r="K247" s="216" t="s">
        <v>147</v>
      </c>
      <c r="L247" s="45"/>
      <c r="M247" s="221" t="s">
        <v>19</v>
      </c>
      <c r="N247" s="222" t="s">
        <v>43</v>
      </c>
      <c r="O247" s="85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5" t="s">
        <v>1330</v>
      </c>
      <c r="AT247" s="225" t="s">
        <v>143</v>
      </c>
      <c r="AU247" s="225" t="s">
        <v>79</v>
      </c>
      <c r="AY247" s="18" t="s">
        <v>140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8" t="s">
        <v>79</v>
      </c>
      <c r="BK247" s="226">
        <f>ROUND(I247*H247,2)</f>
        <v>0</v>
      </c>
      <c r="BL247" s="18" t="s">
        <v>1330</v>
      </c>
      <c r="BM247" s="225" t="s">
        <v>1331</v>
      </c>
    </row>
    <row r="248" s="2" customFormat="1">
      <c r="A248" s="39"/>
      <c r="B248" s="40"/>
      <c r="C248" s="41"/>
      <c r="D248" s="227" t="s">
        <v>150</v>
      </c>
      <c r="E248" s="41"/>
      <c r="F248" s="228" t="s">
        <v>1332</v>
      </c>
      <c r="G248" s="41"/>
      <c r="H248" s="41"/>
      <c r="I248" s="229"/>
      <c r="J248" s="41"/>
      <c r="K248" s="41"/>
      <c r="L248" s="45"/>
      <c r="M248" s="230"/>
      <c r="N248" s="23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150</v>
      </c>
      <c r="AU248" s="18" t="s">
        <v>79</v>
      </c>
    </row>
    <row r="249" s="2" customFormat="1">
      <c r="A249" s="39"/>
      <c r="B249" s="40"/>
      <c r="C249" s="41"/>
      <c r="D249" s="232" t="s">
        <v>151</v>
      </c>
      <c r="E249" s="41"/>
      <c r="F249" s="233" t="s">
        <v>1333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151</v>
      </c>
      <c r="AU249" s="18" t="s">
        <v>79</v>
      </c>
    </row>
    <row r="250" s="13" customFormat="1">
      <c r="A250" s="13"/>
      <c r="B250" s="234"/>
      <c r="C250" s="235"/>
      <c r="D250" s="227" t="s">
        <v>153</v>
      </c>
      <c r="E250" s="236" t="s">
        <v>19</v>
      </c>
      <c r="F250" s="237" t="s">
        <v>1334</v>
      </c>
      <c r="G250" s="235"/>
      <c r="H250" s="236" t="s">
        <v>19</v>
      </c>
      <c r="I250" s="238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153</v>
      </c>
      <c r="AU250" s="243" t="s">
        <v>79</v>
      </c>
      <c r="AV250" s="13" t="s">
        <v>79</v>
      </c>
      <c r="AW250" s="13" t="s">
        <v>33</v>
      </c>
      <c r="AX250" s="13" t="s">
        <v>72</v>
      </c>
      <c r="AY250" s="243" t="s">
        <v>140</v>
      </c>
    </row>
    <row r="251" s="14" customFormat="1">
      <c r="A251" s="14"/>
      <c r="B251" s="244"/>
      <c r="C251" s="245"/>
      <c r="D251" s="227" t="s">
        <v>153</v>
      </c>
      <c r="E251" s="246" t="s">
        <v>19</v>
      </c>
      <c r="F251" s="247" t="s">
        <v>375</v>
      </c>
      <c r="G251" s="245"/>
      <c r="H251" s="248">
        <v>20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153</v>
      </c>
      <c r="AU251" s="254" t="s">
        <v>79</v>
      </c>
      <c r="AV251" s="14" t="s">
        <v>81</v>
      </c>
      <c r="AW251" s="14" t="s">
        <v>33</v>
      </c>
      <c r="AX251" s="14" t="s">
        <v>72</v>
      </c>
      <c r="AY251" s="254" t="s">
        <v>140</v>
      </c>
    </row>
    <row r="252" s="15" customFormat="1">
      <c r="A252" s="15"/>
      <c r="B252" s="255"/>
      <c r="C252" s="256"/>
      <c r="D252" s="227" t="s">
        <v>153</v>
      </c>
      <c r="E252" s="257" t="s">
        <v>19</v>
      </c>
      <c r="F252" s="258" t="s">
        <v>155</v>
      </c>
      <c r="G252" s="256"/>
      <c r="H252" s="259">
        <v>20</v>
      </c>
      <c r="I252" s="260"/>
      <c r="J252" s="256"/>
      <c r="K252" s="256"/>
      <c r="L252" s="261"/>
      <c r="M252" s="281"/>
      <c r="N252" s="282"/>
      <c r="O252" s="282"/>
      <c r="P252" s="282"/>
      <c r="Q252" s="282"/>
      <c r="R252" s="282"/>
      <c r="S252" s="282"/>
      <c r="T252" s="28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153</v>
      </c>
      <c r="AU252" s="265" t="s">
        <v>79</v>
      </c>
      <c r="AV252" s="15" t="s">
        <v>156</v>
      </c>
      <c r="AW252" s="15" t="s">
        <v>33</v>
      </c>
      <c r="AX252" s="15" t="s">
        <v>79</v>
      </c>
      <c r="AY252" s="265" t="s">
        <v>140</v>
      </c>
    </row>
    <row r="253" s="2" customFormat="1" ht="6.96" customHeight="1">
      <c r="A253" s="39"/>
      <c r="B253" s="60"/>
      <c r="C253" s="61"/>
      <c r="D253" s="61"/>
      <c r="E253" s="61"/>
      <c r="F253" s="61"/>
      <c r="G253" s="61"/>
      <c r="H253" s="61"/>
      <c r="I253" s="61"/>
      <c r="J253" s="61"/>
      <c r="K253" s="61"/>
      <c r="L253" s="45"/>
      <c r="M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</row>
  </sheetData>
  <sheetProtection sheet="1" autoFilter="0" formatColumns="0" formatRows="0" objects="1" scenarios="1" spinCount="100000" saltValue="TtW4OuYVzbwp4lLEGEbqzk+Qa8aZ+VynfDsc0orNLay4xzUZ1akpjOZnB7yzeVph1/t8QIB3uBMt6xGru7hdrg==" hashValue="SdlJQGZllULupCl6YWcMx2Dx02Kp7TS212Ew65J7RqFQJw8TRwugwGMQpmuPUFe3QP5P0hm0wDvr9eIl2GmXzA==" algorithmName="SHA-512" password="CC35"/>
  <autoFilter ref="C91:K2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103" r:id="rId1" display="https://podminky.urs.cz/item/CS_URS_2023_01/644941112"/>
    <hyperlink ref="F115" r:id="rId2" display="https://podminky.urs.cz/item/CS_URS_2023_01/949101111"/>
    <hyperlink ref="F119" r:id="rId3" display="https://podminky.urs.cz/item/CS_URS_2023_01/998018001"/>
    <hyperlink ref="F124" r:id="rId4" display="https://podminky.urs.cz/item/CS_URS_2023_01/751111271"/>
    <hyperlink ref="F137" r:id="rId5" display="https://podminky.urs.cz/item/CS_URS_2023_01/751398041"/>
    <hyperlink ref="F150" r:id="rId6" display="https://podminky.urs.cz/item/CS_URS_2023_01/751510041"/>
    <hyperlink ref="F157" r:id="rId7" display="https://podminky.urs.cz/item/CS_URS_2023_01/751510042"/>
    <hyperlink ref="F164" r:id="rId8" display="https://podminky.urs.cz/item/CS_URS_2023_01/751514177"/>
    <hyperlink ref="F177" r:id="rId9" display="https://podminky.urs.cz/item/CS_URS_2023_01/751514377"/>
    <hyperlink ref="F190" r:id="rId10" display="https://podminky.urs.cz/item/CS_URS_2023_01/751514478"/>
    <hyperlink ref="F203" r:id="rId11" display="https://podminky.urs.cz/item/CS_URS_2023_01/751514678"/>
    <hyperlink ref="F216" r:id="rId12" display="https://podminky.urs.cz/item/CS_URS_2023_01/751525081"/>
    <hyperlink ref="F229" r:id="rId13" display="https://podminky.urs.cz/item/CS_URS_2023_01/751525082"/>
    <hyperlink ref="F242" r:id="rId14" display="https://podminky.urs.cz/item/CS_URS_2023_01/998751101"/>
    <hyperlink ref="F245" r:id="rId15" display="https://podminky.urs.cz/item/CS_URS_2023_01/998751181"/>
    <hyperlink ref="F249" r:id="rId16" display="https://podminky.urs.cz/item/CS_URS_2023_01/HZS3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39"/>
      <c r="B9" s="45"/>
      <c r="C9" s="39"/>
      <c r="D9" s="39"/>
      <c r="E9" s="145" t="s">
        <v>112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1335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20. 2. 2023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ROUND((SUM(BE90:BE191)),  2)</f>
        <v>0</v>
      </c>
      <c r="G35" s="39"/>
      <c r="H35" s="39"/>
      <c r="I35" s="159">
        <v>0.20999999999999999</v>
      </c>
      <c r="J35" s="158">
        <f>ROUND(((SUM(BE90:BE191))*I35),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ROUND((SUM(BF90:BF191)),  2)</f>
        <v>0</v>
      </c>
      <c r="G36" s="39"/>
      <c r="H36" s="39"/>
      <c r="I36" s="159">
        <v>0.14999999999999999</v>
      </c>
      <c r="J36" s="158">
        <f>ROUND(((SUM(BF90:BF191))*I36),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ROUND((SUM(BG90:BG191)),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ROUND((SUM(BH90:BH191)),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ROUND((SUM(BI90:BI191)),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č.p.7699 v areálu Nemocnice ve FM pro umístění školícího centra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003 - Vytápění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20. 2. 2023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118</v>
      </c>
    </row>
    <row r="64" s="9" customFormat="1" ht="24.96" customHeight="1">
      <c r="A64" s="9"/>
      <c r="B64" s="176"/>
      <c r="C64" s="177"/>
      <c r="D64" s="178" t="s">
        <v>216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221</v>
      </c>
      <c r="E65" s="184"/>
      <c r="F65" s="184"/>
      <c r="G65" s="184"/>
      <c r="H65" s="184"/>
      <c r="I65" s="184"/>
      <c r="J65" s="185">
        <f>J92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1336</v>
      </c>
      <c r="E66" s="184"/>
      <c r="F66" s="184"/>
      <c r="G66" s="184"/>
      <c r="H66" s="184"/>
      <c r="I66" s="184"/>
      <c r="J66" s="185">
        <f>J118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222</v>
      </c>
      <c r="E67" s="184"/>
      <c r="F67" s="184"/>
      <c r="G67" s="184"/>
      <c r="H67" s="184"/>
      <c r="I67" s="184"/>
      <c r="J67" s="185">
        <f>J155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1215</v>
      </c>
      <c r="E68" s="179"/>
      <c r="F68" s="179"/>
      <c r="G68" s="179"/>
      <c r="H68" s="179"/>
      <c r="I68" s="179"/>
      <c r="J68" s="180">
        <f>J185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124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Stavební úpravy budovy č.p.7699 v areálu Nemocnice ve FM pro umístění školícího centra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111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112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113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003 - Vytápění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 xml:space="preserve"> </v>
      </c>
      <c r="G84" s="41"/>
      <c r="H84" s="41"/>
      <c r="I84" s="33" t="s">
        <v>23</v>
      </c>
      <c r="J84" s="73" t="str">
        <f>IF(J14="","",J14)</f>
        <v>20. 2. 2023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Nemocnice ve Frýdku-Místku, p.o.</v>
      </c>
      <c r="G86" s="41"/>
      <c r="H86" s="41"/>
      <c r="I86" s="33" t="s">
        <v>31</v>
      </c>
      <c r="J86" s="37" t="str">
        <f>E23</f>
        <v>Forsing projekt s.r.o.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IF(E20="","",E20)</f>
        <v>Vyplň údaj</v>
      </c>
      <c r="G87" s="41"/>
      <c r="H87" s="41"/>
      <c r="I87" s="33" t="s">
        <v>34</v>
      </c>
      <c r="J87" s="37" t="str">
        <f>E26</f>
        <v>Jindřich Jansa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125</v>
      </c>
      <c r="D89" s="190" t="s">
        <v>57</v>
      </c>
      <c r="E89" s="190" t="s">
        <v>53</v>
      </c>
      <c r="F89" s="190" t="s">
        <v>54</v>
      </c>
      <c r="G89" s="190" t="s">
        <v>126</v>
      </c>
      <c r="H89" s="190" t="s">
        <v>127</v>
      </c>
      <c r="I89" s="190" t="s">
        <v>128</v>
      </c>
      <c r="J89" s="190" t="s">
        <v>117</v>
      </c>
      <c r="K89" s="191" t="s">
        <v>129</v>
      </c>
      <c r="L89" s="192"/>
      <c r="M89" s="93" t="s">
        <v>19</v>
      </c>
      <c r="N89" s="94" t="s">
        <v>42</v>
      </c>
      <c r="O89" s="94" t="s">
        <v>130</v>
      </c>
      <c r="P89" s="94" t="s">
        <v>131</v>
      </c>
      <c r="Q89" s="94" t="s">
        <v>132</v>
      </c>
      <c r="R89" s="94" t="s">
        <v>133</v>
      </c>
      <c r="S89" s="94" t="s">
        <v>134</v>
      </c>
      <c r="T89" s="95" t="s">
        <v>135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0" t="s">
        <v>136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6"/>
      <c r="N90" s="194"/>
      <c r="O90" s="97"/>
      <c r="P90" s="195">
        <f>P91+P185</f>
        <v>0</v>
      </c>
      <c r="Q90" s="97"/>
      <c r="R90" s="195">
        <f>R91+R185</f>
        <v>0.12689</v>
      </c>
      <c r="S90" s="97"/>
      <c r="T90" s="196">
        <f>T91+T185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118</v>
      </c>
      <c r="BK90" s="197">
        <f>BK91+BK185</f>
        <v>0</v>
      </c>
    </row>
    <row r="91" s="12" customFormat="1" ht="25.92" customHeight="1">
      <c r="A91" s="12"/>
      <c r="B91" s="198"/>
      <c r="C91" s="199"/>
      <c r="D91" s="200" t="s">
        <v>71</v>
      </c>
      <c r="E91" s="201" t="s">
        <v>527</v>
      </c>
      <c r="F91" s="201" t="s">
        <v>528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P92+P118+P155</f>
        <v>0</v>
      </c>
      <c r="Q91" s="206"/>
      <c r="R91" s="207">
        <f>R92+R118+R155</f>
        <v>0.12689</v>
      </c>
      <c r="S91" s="206"/>
      <c r="T91" s="208">
        <f>T92+T118+T155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81</v>
      </c>
      <c r="AT91" s="210" t="s">
        <v>71</v>
      </c>
      <c r="AU91" s="210" t="s">
        <v>72</v>
      </c>
      <c r="AY91" s="209" t="s">
        <v>140</v>
      </c>
      <c r="BK91" s="211">
        <f>BK92+BK118+BK155</f>
        <v>0</v>
      </c>
    </row>
    <row r="92" s="12" customFormat="1" ht="22.8" customHeight="1">
      <c r="A92" s="12"/>
      <c r="B92" s="198"/>
      <c r="C92" s="199"/>
      <c r="D92" s="200" t="s">
        <v>71</v>
      </c>
      <c r="E92" s="212" t="s">
        <v>664</v>
      </c>
      <c r="F92" s="212" t="s">
        <v>665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SUM(P93:P117)</f>
        <v>0</v>
      </c>
      <c r="Q92" s="206"/>
      <c r="R92" s="207">
        <f>SUM(R93:R117)</f>
        <v>0.011440000000000001</v>
      </c>
      <c r="S92" s="206"/>
      <c r="T92" s="208">
        <f>SUM(T93:T117)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81</v>
      </c>
      <c r="AT92" s="210" t="s">
        <v>71</v>
      </c>
      <c r="AU92" s="210" t="s">
        <v>79</v>
      </c>
      <c r="AY92" s="209" t="s">
        <v>140</v>
      </c>
      <c r="BK92" s="211">
        <f>SUM(BK93:BK117)</f>
        <v>0</v>
      </c>
    </row>
    <row r="93" s="2" customFormat="1" ht="16.5" customHeight="1">
      <c r="A93" s="39"/>
      <c r="B93" s="40"/>
      <c r="C93" s="214" t="s">
        <v>79</v>
      </c>
      <c r="D93" s="214" t="s">
        <v>143</v>
      </c>
      <c r="E93" s="215" t="s">
        <v>1337</v>
      </c>
      <c r="F93" s="216" t="s">
        <v>1338</v>
      </c>
      <c r="G93" s="217" t="s">
        <v>306</v>
      </c>
      <c r="H93" s="218">
        <v>20</v>
      </c>
      <c r="I93" s="219"/>
      <c r="J93" s="220">
        <f>ROUND(I93*H93,2)</f>
        <v>0</v>
      </c>
      <c r="K93" s="216" t="s">
        <v>147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0.00051000000000000004</v>
      </c>
      <c r="R93" s="223">
        <f>Q93*H93</f>
        <v>0.010200000000000001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347</v>
      </c>
      <c r="AT93" s="225" t="s">
        <v>143</v>
      </c>
      <c r="AU93" s="225" t="s">
        <v>81</v>
      </c>
      <c r="AY93" s="18" t="s">
        <v>140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79</v>
      </c>
      <c r="BK93" s="226">
        <f>ROUND(I93*H93,2)</f>
        <v>0</v>
      </c>
      <c r="BL93" s="18" t="s">
        <v>347</v>
      </c>
      <c r="BM93" s="225" t="s">
        <v>1339</v>
      </c>
    </row>
    <row r="94" s="2" customFormat="1">
      <c r="A94" s="39"/>
      <c r="B94" s="40"/>
      <c r="C94" s="41"/>
      <c r="D94" s="227" t="s">
        <v>150</v>
      </c>
      <c r="E94" s="41"/>
      <c r="F94" s="228" t="s">
        <v>1340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150</v>
      </c>
      <c r="AU94" s="18" t="s">
        <v>81</v>
      </c>
    </row>
    <row r="95" s="2" customFormat="1">
      <c r="A95" s="39"/>
      <c r="B95" s="40"/>
      <c r="C95" s="41"/>
      <c r="D95" s="232" t="s">
        <v>151</v>
      </c>
      <c r="E95" s="41"/>
      <c r="F95" s="233" t="s">
        <v>1341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151</v>
      </c>
      <c r="AU95" s="18" t="s">
        <v>81</v>
      </c>
    </row>
    <row r="96" s="13" customFormat="1">
      <c r="A96" s="13"/>
      <c r="B96" s="234"/>
      <c r="C96" s="235"/>
      <c r="D96" s="227" t="s">
        <v>153</v>
      </c>
      <c r="E96" s="236" t="s">
        <v>19</v>
      </c>
      <c r="F96" s="237" t="s">
        <v>1342</v>
      </c>
      <c r="G96" s="235"/>
      <c r="H96" s="236" t="s">
        <v>19</v>
      </c>
      <c r="I96" s="238"/>
      <c r="J96" s="235"/>
      <c r="K96" s="235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153</v>
      </c>
      <c r="AU96" s="243" t="s">
        <v>81</v>
      </c>
      <c r="AV96" s="13" t="s">
        <v>79</v>
      </c>
      <c r="AW96" s="13" t="s">
        <v>33</v>
      </c>
      <c r="AX96" s="13" t="s">
        <v>72</v>
      </c>
      <c r="AY96" s="243" t="s">
        <v>140</v>
      </c>
    </row>
    <row r="97" s="14" customFormat="1">
      <c r="A97" s="14"/>
      <c r="B97" s="244"/>
      <c r="C97" s="245"/>
      <c r="D97" s="227" t="s">
        <v>153</v>
      </c>
      <c r="E97" s="246" t="s">
        <v>19</v>
      </c>
      <c r="F97" s="247" t="s">
        <v>375</v>
      </c>
      <c r="G97" s="245"/>
      <c r="H97" s="248">
        <v>20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153</v>
      </c>
      <c r="AU97" s="254" t="s">
        <v>81</v>
      </c>
      <c r="AV97" s="14" t="s">
        <v>81</v>
      </c>
      <c r="AW97" s="14" t="s">
        <v>33</v>
      </c>
      <c r="AX97" s="14" t="s">
        <v>72</v>
      </c>
      <c r="AY97" s="254" t="s">
        <v>140</v>
      </c>
    </row>
    <row r="98" s="15" customFormat="1">
      <c r="A98" s="15"/>
      <c r="B98" s="255"/>
      <c r="C98" s="256"/>
      <c r="D98" s="227" t="s">
        <v>153</v>
      </c>
      <c r="E98" s="257" t="s">
        <v>19</v>
      </c>
      <c r="F98" s="258" t="s">
        <v>155</v>
      </c>
      <c r="G98" s="256"/>
      <c r="H98" s="259">
        <v>20</v>
      </c>
      <c r="I98" s="260"/>
      <c r="J98" s="256"/>
      <c r="K98" s="256"/>
      <c r="L98" s="261"/>
      <c r="M98" s="262"/>
      <c r="N98" s="263"/>
      <c r="O98" s="263"/>
      <c r="P98" s="263"/>
      <c r="Q98" s="263"/>
      <c r="R98" s="263"/>
      <c r="S98" s="263"/>
      <c r="T98" s="26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5" t="s">
        <v>153</v>
      </c>
      <c r="AU98" s="265" t="s">
        <v>81</v>
      </c>
      <c r="AV98" s="15" t="s">
        <v>156</v>
      </c>
      <c r="AW98" s="15" t="s">
        <v>33</v>
      </c>
      <c r="AX98" s="15" t="s">
        <v>79</v>
      </c>
      <c r="AY98" s="265" t="s">
        <v>140</v>
      </c>
    </row>
    <row r="99" s="2" customFormat="1" ht="16.5" customHeight="1">
      <c r="A99" s="39"/>
      <c r="B99" s="40"/>
      <c r="C99" s="214" t="s">
        <v>81</v>
      </c>
      <c r="D99" s="214" t="s">
        <v>143</v>
      </c>
      <c r="E99" s="215" t="s">
        <v>1343</v>
      </c>
      <c r="F99" s="216" t="s">
        <v>1344</v>
      </c>
      <c r="G99" s="217" t="s">
        <v>306</v>
      </c>
      <c r="H99" s="218">
        <v>2</v>
      </c>
      <c r="I99" s="219"/>
      <c r="J99" s="220">
        <f>ROUND(I99*H99,2)</f>
        <v>0</v>
      </c>
      <c r="K99" s="216" t="s">
        <v>147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0.00062</v>
      </c>
      <c r="R99" s="223">
        <f>Q99*H99</f>
        <v>0.00124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347</v>
      </c>
      <c r="AT99" s="225" t="s">
        <v>143</v>
      </c>
      <c r="AU99" s="225" t="s">
        <v>81</v>
      </c>
      <c r="AY99" s="18" t="s">
        <v>140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79</v>
      </c>
      <c r="BK99" s="226">
        <f>ROUND(I99*H99,2)</f>
        <v>0</v>
      </c>
      <c r="BL99" s="18" t="s">
        <v>347</v>
      </c>
      <c r="BM99" s="225" t="s">
        <v>1345</v>
      </c>
    </row>
    <row r="100" s="2" customFormat="1">
      <c r="A100" s="39"/>
      <c r="B100" s="40"/>
      <c r="C100" s="41"/>
      <c r="D100" s="227" t="s">
        <v>150</v>
      </c>
      <c r="E100" s="41"/>
      <c r="F100" s="228" t="s">
        <v>1346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150</v>
      </c>
      <c r="AU100" s="18" t="s">
        <v>81</v>
      </c>
    </row>
    <row r="101" s="2" customFormat="1">
      <c r="A101" s="39"/>
      <c r="B101" s="40"/>
      <c r="C101" s="41"/>
      <c r="D101" s="232" t="s">
        <v>151</v>
      </c>
      <c r="E101" s="41"/>
      <c r="F101" s="233" t="s">
        <v>1347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151</v>
      </c>
      <c r="AU101" s="18" t="s">
        <v>81</v>
      </c>
    </row>
    <row r="102" s="13" customFormat="1">
      <c r="A102" s="13"/>
      <c r="B102" s="234"/>
      <c r="C102" s="235"/>
      <c r="D102" s="227" t="s">
        <v>153</v>
      </c>
      <c r="E102" s="236" t="s">
        <v>19</v>
      </c>
      <c r="F102" s="237" t="s">
        <v>1342</v>
      </c>
      <c r="G102" s="235"/>
      <c r="H102" s="236" t="s">
        <v>19</v>
      </c>
      <c r="I102" s="238"/>
      <c r="J102" s="235"/>
      <c r="K102" s="235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153</v>
      </c>
      <c r="AU102" s="243" t="s">
        <v>81</v>
      </c>
      <c r="AV102" s="13" t="s">
        <v>79</v>
      </c>
      <c r="AW102" s="13" t="s">
        <v>33</v>
      </c>
      <c r="AX102" s="13" t="s">
        <v>72</v>
      </c>
      <c r="AY102" s="243" t="s">
        <v>140</v>
      </c>
    </row>
    <row r="103" s="14" customFormat="1">
      <c r="A103" s="14"/>
      <c r="B103" s="244"/>
      <c r="C103" s="245"/>
      <c r="D103" s="227" t="s">
        <v>153</v>
      </c>
      <c r="E103" s="246" t="s">
        <v>19</v>
      </c>
      <c r="F103" s="247" t="s">
        <v>81</v>
      </c>
      <c r="G103" s="245"/>
      <c r="H103" s="248">
        <v>2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153</v>
      </c>
      <c r="AU103" s="254" t="s">
        <v>81</v>
      </c>
      <c r="AV103" s="14" t="s">
        <v>81</v>
      </c>
      <c r="AW103" s="14" t="s">
        <v>33</v>
      </c>
      <c r="AX103" s="14" t="s">
        <v>72</v>
      </c>
      <c r="AY103" s="254" t="s">
        <v>140</v>
      </c>
    </row>
    <row r="104" s="15" customFormat="1">
      <c r="A104" s="15"/>
      <c r="B104" s="255"/>
      <c r="C104" s="256"/>
      <c r="D104" s="227" t="s">
        <v>153</v>
      </c>
      <c r="E104" s="257" t="s">
        <v>19</v>
      </c>
      <c r="F104" s="258" t="s">
        <v>155</v>
      </c>
      <c r="G104" s="256"/>
      <c r="H104" s="259">
        <v>2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5" t="s">
        <v>153</v>
      </c>
      <c r="AU104" s="265" t="s">
        <v>81</v>
      </c>
      <c r="AV104" s="15" t="s">
        <v>156</v>
      </c>
      <c r="AW104" s="15" t="s">
        <v>33</v>
      </c>
      <c r="AX104" s="15" t="s">
        <v>79</v>
      </c>
      <c r="AY104" s="265" t="s">
        <v>140</v>
      </c>
    </row>
    <row r="105" s="2" customFormat="1" ht="16.5" customHeight="1">
      <c r="A105" s="39"/>
      <c r="B105" s="40"/>
      <c r="C105" s="214" t="s">
        <v>102</v>
      </c>
      <c r="D105" s="214" t="s">
        <v>143</v>
      </c>
      <c r="E105" s="215" t="s">
        <v>1348</v>
      </c>
      <c r="F105" s="216" t="s">
        <v>1349</v>
      </c>
      <c r="G105" s="217" t="s">
        <v>306</v>
      </c>
      <c r="H105" s="218">
        <v>22</v>
      </c>
      <c r="I105" s="219"/>
      <c r="J105" s="220">
        <f>ROUND(I105*H105,2)</f>
        <v>0</v>
      </c>
      <c r="K105" s="216" t="s">
        <v>147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347</v>
      </c>
      <c r="AT105" s="225" t="s">
        <v>143</v>
      </c>
      <c r="AU105" s="225" t="s">
        <v>81</v>
      </c>
      <c r="AY105" s="18" t="s">
        <v>140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79</v>
      </c>
      <c r="BK105" s="226">
        <f>ROUND(I105*H105,2)</f>
        <v>0</v>
      </c>
      <c r="BL105" s="18" t="s">
        <v>347</v>
      </c>
      <c r="BM105" s="225" t="s">
        <v>1350</v>
      </c>
    </row>
    <row r="106" s="2" customFormat="1">
      <c r="A106" s="39"/>
      <c r="B106" s="40"/>
      <c r="C106" s="41"/>
      <c r="D106" s="227" t="s">
        <v>150</v>
      </c>
      <c r="E106" s="41"/>
      <c r="F106" s="228" t="s">
        <v>1351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150</v>
      </c>
      <c r="AU106" s="18" t="s">
        <v>81</v>
      </c>
    </row>
    <row r="107" s="2" customFormat="1">
      <c r="A107" s="39"/>
      <c r="B107" s="40"/>
      <c r="C107" s="41"/>
      <c r="D107" s="232" t="s">
        <v>151</v>
      </c>
      <c r="E107" s="41"/>
      <c r="F107" s="233" t="s">
        <v>1352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151</v>
      </c>
      <c r="AU107" s="18" t="s">
        <v>81</v>
      </c>
    </row>
    <row r="108" s="2" customFormat="1" ht="16.5" customHeight="1">
      <c r="A108" s="39"/>
      <c r="B108" s="40"/>
      <c r="C108" s="214" t="s">
        <v>156</v>
      </c>
      <c r="D108" s="214" t="s">
        <v>143</v>
      </c>
      <c r="E108" s="215" t="s">
        <v>1353</v>
      </c>
      <c r="F108" s="216" t="s">
        <v>1354</v>
      </c>
      <c r="G108" s="217" t="s">
        <v>1355</v>
      </c>
      <c r="H108" s="218">
        <v>22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347</v>
      </c>
      <c r="AT108" s="225" t="s">
        <v>143</v>
      </c>
      <c r="AU108" s="225" t="s">
        <v>81</v>
      </c>
      <c r="AY108" s="18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347</v>
      </c>
      <c r="BM108" s="225" t="s">
        <v>1356</v>
      </c>
    </row>
    <row r="109" s="2" customFormat="1">
      <c r="A109" s="39"/>
      <c r="B109" s="40"/>
      <c r="C109" s="41"/>
      <c r="D109" s="227" t="s">
        <v>150</v>
      </c>
      <c r="E109" s="41"/>
      <c r="F109" s="228" t="s">
        <v>1354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150</v>
      </c>
      <c r="AU109" s="18" t="s">
        <v>81</v>
      </c>
    </row>
    <row r="110" s="2" customFormat="1" ht="16.5" customHeight="1">
      <c r="A110" s="39"/>
      <c r="B110" s="40"/>
      <c r="C110" s="214" t="s">
        <v>139</v>
      </c>
      <c r="D110" s="214" t="s">
        <v>143</v>
      </c>
      <c r="E110" s="215" t="s">
        <v>1357</v>
      </c>
      <c r="F110" s="216" t="s">
        <v>1358</v>
      </c>
      <c r="G110" s="217" t="s">
        <v>341</v>
      </c>
      <c r="H110" s="218">
        <v>2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347</v>
      </c>
      <c r="AT110" s="225" t="s">
        <v>143</v>
      </c>
      <c r="AU110" s="225" t="s">
        <v>81</v>
      </c>
      <c r="AY110" s="18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347</v>
      </c>
      <c r="BM110" s="225" t="s">
        <v>1359</v>
      </c>
    </row>
    <row r="111" s="2" customFormat="1">
      <c r="A111" s="39"/>
      <c r="B111" s="40"/>
      <c r="C111" s="41"/>
      <c r="D111" s="227" t="s">
        <v>150</v>
      </c>
      <c r="E111" s="41"/>
      <c r="F111" s="228" t="s">
        <v>1358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81</v>
      </c>
    </row>
    <row r="112" s="2" customFormat="1" ht="16.5" customHeight="1">
      <c r="A112" s="39"/>
      <c r="B112" s="40"/>
      <c r="C112" s="214" t="s">
        <v>177</v>
      </c>
      <c r="D112" s="214" t="s">
        <v>143</v>
      </c>
      <c r="E112" s="215" t="s">
        <v>1360</v>
      </c>
      <c r="F112" s="216" t="s">
        <v>1361</v>
      </c>
      <c r="G112" s="217" t="s">
        <v>460</v>
      </c>
      <c r="H112" s="218">
        <v>0.010999999999999999</v>
      </c>
      <c r="I112" s="219"/>
      <c r="J112" s="220">
        <f>ROUND(I112*H112,2)</f>
        <v>0</v>
      </c>
      <c r="K112" s="216" t="s">
        <v>147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347</v>
      </c>
      <c r="AT112" s="225" t="s">
        <v>143</v>
      </c>
      <c r="AU112" s="225" t="s">
        <v>81</v>
      </c>
      <c r="AY112" s="18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347</v>
      </c>
      <c r="BM112" s="225" t="s">
        <v>1362</v>
      </c>
    </row>
    <row r="113" s="2" customFormat="1">
      <c r="A113" s="39"/>
      <c r="B113" s="40"/>
      <c r="C113" s="41"/>
      <c r="D113" s="227" t="s">
        <v>150</v>
      </c>
      <c r="E113" s="41"/>
      <c r="F113" s="228" t="s">
        <v>1363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81</v>
      </c>
    </row>
    <row r="114" s="2" customFormat="1">
      <c r="A114" s="39"/>
      <c r="B114" s="40"/>
      <c r="C114" s="41"/>
      <c r="D114" s="232" t="s">
        <v>151</v>
      </c>
      <c r="E114" s="41"/>
      <c r="F114" s="233" t="s">
        <v>1364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151</v>
      </c>
      <c r="AU114" s="18" t="s">
        <v>81</v>
      </c>
    </row>
    <row r="115" s="2" customFormat="1" ht="16.5" customHeight="1">
      <c r="A115" s="39"/>
      <c r="B115" s="40"/>
      <c r="C115" s="214" t="s">
        <v>185</v>
      </c>
      <c r="D115" s="214" t="s">
        <v>143</v>
      </c>
      <c r="E115" s="215" t="s">
        <v>1365</v>
      </c>
      <c r="F115" s="216" t="s">
        <v>1366</v>
      </c>
      <c r="G115" s="217" t="s">
        <v>460</v>
      </c>
      <c r="H115" s="218">
        <v>0.010999999999999999</v>
      </c>
      <c r="I115" s="219"/>
      <c r="J115" s="220">
        <f>ROUND(I115*H115,2)</f>
        <v>0</v>
      </c>
      <c r="K115" s="216" t="s">
        <v>147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347</v>
      </c>
      <c r="AT115" s="225" t="s">
        <v>143</v>
      </c>
      <c r="AU115" s="225" t="s">
        <v>81</v>
      </c>
      <c r="AY115" s="18" t="s">
        <v>140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79</v>
      </c>
      <c r="BK115" s="226">
        <f>ROUND(I115*H115,2)</f>
        <v>0</v>
      </c>
      <c r="BL115" s="18" t="s">
        <v>347</v>
      </c>
      <c r="BM115" s="225" t="s">
        <v>1367</v>
      </c>
    </row>
    <row r="116" s="2" customFormat="1">
      <c r="A116" s="39"/>
      <c r="B116" s="40"/>
      <c r="C116" s="41"/>
      <c r="D116" s="227" t="s">
        <v>150</v>
      </c>
      <c r="E116" s="41"/>
      <c r="F116" s="228" t="s">
        <v>1368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150</v>
      </c>
      <c r="AU116" s="18" t="s">
        <v>81</v>
      </c>
    </row>
    <row r="117" s="2" customFormat="1">
      <c r="A117" s="39"/>
      <c r="B117" s="40"/>
      <c r="C117" s="41"/>
      <c r="D117" s="232" t="s">
        <v>151</v>
      </c>
      <c r="E117" s="41"/>
      <c r="F117" s="233" t="s">
        <v>1369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151</v>
      </c>
      <c r="AU117" s="18" t="s">
        <v>81</v>
      </c>
    </row>
    <row r="118" s="12" customFormat="1" ht="22.8" customHeight="1">
      <c r="A118" s="12"/>
      <c r="B118" s="198"/>
      <c r="C118" s="199"/>
      <c r="D118" s="200" t="s">
        <v>71</v>
      </c>
      <c r="E118" s="212" t="s">
        <v>1370</v>
      </c>
      <c r="F118" s="212" t="s">
        <v>1371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SUM(P119:P154)</f>
        <v>0</v>
      </c>
      <c r="Q118" s="206"/>
      <c r="R118" s="207">
        <f>SUM(R119:R154)</f>
        <v>0.00809</v>
      </c>
      <c r="S118" s="206"/>
      <c r="T118" s="208">
        <f>SUM(T119:T154)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81</v>
      </c>
      <c r="AT118" s="210" t="s">
        <v>71</v>
      </c>
      <c r="AU118" s="210" t="s">
        <v>79</v>
      </c>
      <c r="AY118" s="209" t="s">
        <v>140</v>
      </c>
      <c r="BK118" s="211">
        <f>SUM(BK119:BK154)</f>
        <v>0</v>
      </c>
    </row>
    <row r="119" s="2" customFormat="1" ht="16.5" customHeight="1">
      <c r="A119" s="39"/>
      <c r="B119" s="40"/>
      <c r="C119" s="214" t="s">
        <v>192</v>
      </c>
      <c r="D119" s="214" t="s">
        <v>143</v>
      </c>
      <c r="E119" s="215" t="s">
        <v>1372</v>
      </c>
      <c r="F119" s="216" t="s">
        <v>1373</v>
      </c>
      <c r="G119" s="217" t="s">
        <v>341</v>
      </c>
      <c r="H119" s="218">
        <v>6</v>
      </c>
      <c r="I119" s="219"/>
      <c r="J119" s="220">
        <f>ROUND(I119*H119,2)</f>
        <v>0</v>
      </c>
      <c r="K119" s="216" t="s">
        <v>147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9.0000000000000006E-05</v>
      </c>
      <c r="R119" s="223">
        <f>Q119*H119</f>
        <v>0.00054000000000000001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347</v>
      </c>
      <c r="AT119" s="225" t="s">
        <v>143</v>
      </c>
      <c r="AU119" s="225" t="s">
        <v>81</v>
      </c>
      <c r="AY119" s="18" t="s">
        <v>140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79</v>
      </c>
      <c r="BK119" s="226">
        <f>ROUND(I119*H119,2)</f>
        <v>0</v>
      </c>
      <c r="BL119" s="18" t="s">
        <v>347</v>
      </c>
      <c r="BM119" s="225" t="s">
        <v>1374</v>
      </c>
    </row>
    <row r="120" s="2" customFormat="1">
      <c r="A120" s="39"/>
      <c r="B120" s="40"/>
      <c r="C120" s="41"/>
      <c r="D120" s="227" t="s">
        <v>150</v>
      </c>
      <c r="E120" s="41"/>
      <c r="F120" s="228" t="s">
        <v>1375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150</v>
      </c>
      <c r="AU120" s="18" t="s">
        <v>81</v>
      </c>
    </row>
    <row r="121" s="2" customFormat="1">
      <c r="A121" s="39"/>
      <c r="B121" s="40"/>
      <c r="C121" s="41"/>
      <c r="D121" s="232" t="s">
        <v>151</v>
      </c>
      <c r="E121" s="41"/>
      <c r="F121" s="233" t="s">
        <v>1376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151</v>
      </c>
      <c r="AU121" s="18" t="s">
        <v>81</v>
      </c>
    </row>
    <row r="122" s="13" customFormat="1">
      <c r="A122" s="13"/>
      <c r="B122" s="234"/>
      <c r="C122" s="235"/>
      <c r="D122" s="227" t="s">
        <v>153</v>
      </c>
      <c r="E122" s="236" t="s">
        <v>19</v>
      </c>
      <c r="F122" s="237" t="s">
        <v>1342</v>
      </c>
      <c r="G122" s="235"/>
      <c r="H122" s="236" t="s">
        <v>19</v>
      </c>
      <c r="I122" s="238"/>
      <c r="J122" s="235"/>
      <c r="K122" s="235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153</v>
      </c>
      <c r="AU122" s="243" t="s">
        <v>81</v>
      </c>
      <c r="AV122" s="13" t="s">
        <v>79</v>
      </c>
      <c r="AW122" s="13" t="s">
        <v>33</v>
      </c>
      <c r="AX122" s="13" t="s">
        <v>72</v>
      </c>
      <c r="AY122" s="243" t="s">
        <v>140</v>
      </c>
    </row>
    <row r="123" s="14" customFormat="1">
      <c r="A123" s="14"/>
      <c r="B123" s="244"/>
      <c r="C123" s="245"/>
      <c r="D123" s="227" t="s">
        <v>153</v>
      </c>
      <c r="E123" s="246" t="s">
        <v>19</v>
      </c>
      <c r="F123" s="247" t="s">
        <v>177</v>
      </c>
      <c r="G123" s="245"/>
      <c r="H123" s="248">
        <v>6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153</v>
      </c>
      <c r="AU123" s="254" t="s">
        <v>81</v>
      </c>
      <c r="AV123" s="14" t="s">
        <v>81</v>
      </c>
      <c r="AW123" s="14" t="s">
        <v>33</v>
      </c>
      <c r="AX123" s="14" t="s">
        <v>72</v>
      </c>
      <c r="AY123" s="254" t="s">
        <v>140</v>
      </c>
    </row>
    <row r="124" s="15" customFormat="1">
      <c r="A124" s="15"/>
      <c r="B124" s="255"/>
      <c r="C124" s="256"/>
      <c r="D124" s="227" t="s">
        <v>153</v>
      </c>
      <c r="E124" s="257" t="s">
        <v>19</v>
      </c>
      <c r="F124" s="258" t="s">
        <v>155</v>
      </c>
      <c r="G124" s="256"/>
      <c r="H124" s="259">
        <v>6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153</v>
      </c>
      <c r="AU124" s="265" t="s">
        <v>81</v>
      </c>
      <c r="AV124" s="15" t="s">
        <v>156</v>
      </c>
      <c r="AW124" s="15" t="s">
        <v>33</v>
      </c>
      <c r="AX124" s="15" t="s">
        <v>79</v>
      </c>
      <c r="AY124" s="265" t="s">
        <v>140</v>
      </c>
    </row>
    <row r="125" s="2" customFormat="1" ht="16.5" customHeight="1">
      <c r="A125" s="39"/>
      <c r="B125" s="40"/>
      <c r="C125" s="214" t="s">
        <v>197</v>
      </c>
      <c r="D125" s="214" t="s">
        <v>143</v>
      </c>
      <c r="E125" s="215" t="s">
        <v>1377</v>
      </c>
      <c r="F125" s="216" t="s">
        <v>1378</v>
      </c>
      <c r="G125" s="217" t="s">
        <v>341</v>
      </c>
      <c r="H125" s="218">
        <v>5</v>
      </c>
      <c r="I125" s="219"/>
      <c r="J125" s="220">
        <f>ROUND(I125*H125,2)</f>
        <v>0</v>
      </c>
      <c r="K125" s="216" t="s">
        <v>147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0.00025999999999999998</v>
      </c>
      <c r="R125" s="223">
        <f>Q125*H125</f>
        <v>0.0012999999999999999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347</v>
      </c>
      <c r="AT125" s="225" t="s">
        <v>143</v>
      </c>
      <c r="AU125" s="225" t="s">
        <v>81</v>
      </c>
      <c r="AY125" s="18" t="s">
        <v>140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79</v>
      </c>
      <c r="BK125" s="226">
        <f>ROUND(I125*H125,2)</f>
        <v>0</v>
      </c>
      <c r="BL125" s="18" t="s">
        <v>347</v>
      </c>
      <c r="BM125" s="225" t="s">
        <v>1379</v>
      </c>
    </row>
    <row r="126" s="2" customFormat="1">
      <c r="A126" s="39"/>
      <c r="B126" s="40"/>
      <c r="C126" s="41"/>
      <c r="D126" s="227" t="s">
        <v>150</v>
      </c>
      <c r="E126" s="41"/>
      <c r="F126" s="228" t="s">
        <v>1380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150</v>
      </c>
      <c r="AU126" s="18" t="s">
        <v>81</v>
      </c>
    </row>
    <row r="127" s="2" customFormat="1">
      <c r="A127" s="39"/>
      <c r="B127" s="40"/>
      <c r="C127" s="41"/>
      <c r="D127" s="232" t="s">
        <v>151</v>
      </c>
      <c r="E127" s="41"/>
      <c r="F127" s="233" t="s">
        <v>1381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151</v>
      </c>
      <c r="AU127" s="18" t="s">
        <v>81</v>
      </c>
    </row>
    <row r="128" s="13" customFormat="1">
      <c r="A128" s="13"/>
      <c r="B128" s="234"/>
      <c r="C128" s="235"/>
      <c r="D128" s="227" t="s">
        <v>153</v>
      </c>
      <c r="E128" s="236" t="s">
        <v>19</v>
      </c>
      <c r="F128" s="237" t="s">
        <v>1342</v>
      </c>
      <c r="G128" s="235"/>
      <c r="H128" s="236" t="s">
        <v>19</v>
      </c>
      <c r="I128" s="238"/>
      <c r="J128" s="235"/>
      <c r="K128" s="235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153</v>
      </c>
      <c r="AU128" s="243" t="s">
        <v>81</v>
      </c>
      <c r="AV128" s="13" t="s">
        <v>79</v>
      </c>
      <c r="AW128" s="13" t="s">
        <v>33</v>
      </c>
      <c r="AX128" s="13" t="s">
        <v>72</v>
      </c>
      <c r="AY128" s="243" t="s">
        <v>140</v>
      </c>
    </row>
    <row r="129" s="14" customFormat="1">
      <c r="A129" s="14"/>
      <c r="B129" s="244"/>
      <c r="C129" s="245"/>
      <c r="D129" s="227" t="s">
        <v>153</v>
      </c>
      <c r="E129" s="246" t="s">
        <v>19</v>
      </c>
      <c r="F129" s="247" t="s">
        <v>1382</v>
      </c>
      <c r="G129" s="245"/>
      <c r="H129" s="248">
        <v>5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153</v>
      </c>
      <c r="AU129" s="254" t="s">
        <v>81</v>
      </c>
      <c r="AV129" s="14" t="s">
        <v>81</v>
      </c>
      <c r="AW129" s="14" t="s">
        <v>33</v>
      </c>
      <c r="AX129" s="14" t="s">
        <v>72</v>
      </c>
      <c r="AY129" s="254" t="s">
        <v>140</v>
      </c>
    </row>
    <row r="130" s="15" customFormat="1">
      <c r="A130" s="15"/>
      <c r="B130" s="255"/>
      <c r="C130" s="256"/>
      <c r="D130" s="227" t="s">
        <v>153</v>
      </c>
      <c r="E130" s="257" t="s">
        <v>19</v>
      </c>
      <c r="F130" s="258" t="s">
        <v>155</v>
      </c>
      <c r="G130" s="256"/>
      <c r="H130" s="259">
        <v>5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153</v>
      </c>
      <c r="AU130" s="265" t="s">
        <v>81</v>
      </c>
      <c r="AV130" s="15" t="s">
        <v>156</v>
      </c>
      <c r="AW130" s="15" t="s">
        <v>33</v>
      </c>
      <c r="AX130" s="15" t="s">
        <v>79</v>
      </c>
      <c r="AY130" s="265" t="s">
        <v>140</v>
      </c>
    </row>
    <row r="131" s="2" customFormat="1" ht="16.5" customHeight="1">
      <c r="A131" s="39"/>
      <c r="B131" s="40"/>
      <c r="C131" s="214" t="s">
        <v>204</v>
      </c>
      <c r="D131" s="214" t="s">
        <v>143</v>
      </c>
      <c r="E131" s="215" t="s">
        <v>1383</v>
      </c>
      <c r="F131" s="216" t="s">
        <v>1384</v>
      </c>
      <c r="G131" s="217" t="s">
        <v>341</v>
      </c>
      <c r="H131" s="218">
        <v>5</v>
      </c>
      <c r="I131" s="219"/>
      <c r="J131" s="220">
        <f>ROUND(I131*H131,2)</f>
        <v>0</v>
      </c>
      <c r="K131" s="216" t="s">
        <v>147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0.00013999999999999999</v>
      </c>
      <c r="R131" s="223">
        <f>Q131*H131</f>
        <v>0.00069999999999999988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347</v>
      </c>
      <c r="AT131" s="225" t="s">
        <v>143</v>
      </c>
      <c r="AU131" s="225" t="s">
        <v>81</v>
      </c>
      <c r="AY131" s="18" t="s">
        <v>140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79</v>
      </c>
      <c r="BK131" s="226">
        <f>ROUND(I131*H131,2)</f>
        <v>0</v>
      </c>
      <c r="BL131" s="18" t="s">
        <v>347</v>
      </c>
      <c r="BM131" s="225" t="s">
        <v>1385</v>
      </c>
    </row>
    <row r="132" s="2" customFormat="1">
      <c r="A132" s="39"/>
      <c r="B132" s="40"/>
      <c r="C132" s="41"/>
      <c r="D132" s="227" t="s">
        <v>150</v>
      </c>
      <c r="E132" s="41"/>
      <c r="F132" s="228" t="s">
        <v>1386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150</v>
      </c>
      <c r="AU132" s="18" t="s">
        <v>81</v>
      </c>
    </row>
    <row r="133" s="2" customFormat="1">
      <c r="A133" s="39"/>
      <c r="B133" s="40"/>
      <c r="C133" s="41"/>
      <c r="D133" s="232" t="s">
        <v>151</v>
      </c>
      <c r="E133" s="41"/>
      <c r="F133" s="233" t="s">
        <v>1387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151</v>
      </c>
      <c r="AU133" s="18" t="s">
        <v>81</v>
      </c>
    </row>
    <row r="134" s="13" customFormat="1">
      <c r="A134" s="13"/>
      <c r="B134" s="234"/>
      <c r="C134" s="235"/>
      <c r="D134" s="227" t="s">
        <v>153</v>
      </c>
      <c r="E134" s="236" t="s">
        <v>19</v>
      </c>
      <c r="F134" s="237" t="s">
        <v>1342</v>
      </c>
      <c r="G134" s="235"/>
      <c r="H134" s="236" t="s">
        <v>19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153</v>
      </c>
      <c r="AU134" s="243" t="s">
        <v>81</v>
      </c>
      <c r="AV134" s="13" t="s">
        <v>79</v>
      </c>
      <c r="AW134" s="13" t="s">
        <v>33</v>
      </c>
      <c r="AX134" s="13" t="s">
        <v>72</v>
      </c>
      <c r="AY134" s="243" t="s">
        <v>140</v>
      </c>
    </row>
    <row r="135" s="14" customFormat="1">
      <c r="A135" s="14"/>
      <c r="B135" s="244"/>
      <c r="C135" s="245"/>
      <c r="D135" s="227" t="s">
        <v>153</v>
      </c>
      <c r="E135" s="246" t="s">
        <v>19</v>
      </c>
      <c r="F135" s="247" t="s">
        <v>1382</v>
      </c>
      <c r="G135" s="245"/>
      <c r="H135" s="248">
        <v>5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153</v>
      </c>
      <c r="AU135" s="254" t="s">
        <v>81</v>
      </c>
      <c r="AV135" s="14" t="s">
        <v>81</v>
      </c>
      <c r="AW135" s="14" t="s">
        <v>33</v>
      </c>
      <c r="AX135" s="14" t="s">
        <v>72</v>
      </c>
      <c r="AY135" s="254" t="s">
        <v>140</v>
      </c>
    </row>
    <row r="136" s="15" customFormat="1">
      <c r="A136" s="15"/>
      <c r="B136" s="255"/>
      <c r="C136" s="256"/>
      <c r="D136" s="227" t="s">
        <v>153</v>
      </c>
      <c r="E136" s="257" t="s">
        <v>19</v>
      </c>
      <c r="F136" s="258" t="s">
        <v>155</v>
      </c>
      <c r="G136" s="256"/>
      <c r="H136" s="259">
        <v>5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153</v>
      </c>
      <c r="AU136" s="265" t="s">
        <v>81</v>
      </c>
      <c r="AV136" s="15" t="s">
        <v>156</v>
      </c>
      <c r="AW136" s="15" t="s">
        <v>33</v>
      </c>
      <c r="AX136" s="15" t="s">
        <v>79</v>
      </c>
      <c r="AY136" s="265" t="s">
        <v>140</v>
      </c>
    </row>
    <row r="137" s="2" customFormat="1" ht="16.5" customHeight="1">
      <c r="A137" s="39"/>
      <c r="B137" s="40"/>
      <c r="C137" s="214" t="s">
        <v>303</v>
      </c>
      <c r="D137" s="214" t="s">
        <v>143</v>
      </c>
      <c r="E137" s="215" t="s">
        <v>1388</v>
      </c>
      <c r="F137" s="216" t="s">
        <v>1389</v>
      </c>
      <c r="G137" s="217" t="s">
        <v>341</v>
      </c>
      <c r="H137" s="218">
        <v>5</v>
      </c>
      <c r="I137" s="219"/>
      <c r="J137" s="220">
        <f>ROUND(I137*H137,2)</f>
        <v>0</v>
      </c>
      <c r="K137" s="216" t="s">
        <v>147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0.00025000000000000001</v>
      </c>
      <c r="R137" s="223">
        <f>Q137*H137</f>
        <v>0.00125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347</v>
      </c>
      <c r="AT137" s="225" t="s">
        <v>143</v>
      </c>
      <c r="AU137" s="225" t="s">
        <v>81</v>
      </c>
      <c r="AY137" s="18" t="s">
        <v>140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79</v>
      </c>
      <c r="BK137" s="226">
        <f>ROUND(I137*H137,2)</f>
        <v>0</v>
      </c>
      <c r="BL137" s="18" t="s">
        <v>347</v>
      </c>
      <c r="BM137" s="225" t="s">
        <v>1390</v>
      </c>
    </row>
    <row r="138" s="2" customFormat="1">
      <c r="A138" s="39"/>
      <c r="B138" s="40"/>
      <c r="C138" s="41"/>
      <c r="D138" s="227" t="s">
        <v>150</v>
      </c>
      <c r="E138" s="41"/>
      <c r="F138" s="228" t="s">
        <v>1391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150</v>
      </c>
      <c r="AU138" s="18" t="s">
        <v>81</v>
      </c>
    </row>
    <row r="139" s="2" customFormat="1">
      <c r="A139" s="39"/>
      <c r="B139" s="40"/>
      <c r="C139" s="41"/>
      <c r="D139" s="232" t="s">
        <v>151</v>
      </c>
      <c r="E139" s="41"/>
      <c r="F139" s="233" t="s">
        <v>1392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151</v>
      </c>
      <c r="AU139" s="18" t="s">
        <v>81</v>
      </c>
    </row>
    <row r="140" s="13" customFormat="1">
      <c r="A140" s="13"/>
      <c r="B140" s="234"/>
      <c r="C140" s="235"/>
      <c r="D140" s="227" t="s">
        <v>153</v>
      </c>
      <c r="E140" s="236" t="s">
        <v>19</v>
      </c>
      <c r="F140" s="237" t="s">
        <v>1342</v>
      </c>
      <c r="G140" s="235"/>
      <c r="H140" s="236" t="s">
        <v>19</v>
      </c>
      <c r="I140" s="238"/>
      <c r="J140" s="235"/>
      <c r="K140" s="235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153</v>
      </c>
      <c r="AU140" s="243" t="s">
        <v>81</v>
      </c>
      <c r="AV140" s="13" t="s">
        <v>79</v>
      </c>
      <c r="AW140" s="13" t="s">
        <v>33</v>
      </c>
      <c r="AX140" s="13" t="s">
        <v>72</v>
      </c>
      <c r="AY140" s="243" t="s">
        <v>140</v>
      </c>
    </row>
    <row r="141" s="14" customFormat="1">
      <c r="A141" s="14"/>
      <c r="B141" s="244"/>
      <c r="C141" s="245"/>
      <c r="D141" s="227" t="s">
        <v>153</v>
      </c>
      <c r="E141" s="246" t="s">
        <v>19</v>
      </c>
      <c r="F141" s="247" t="s">
        <v>1382</v>
      </c>
      <c r="G141" s="245"/>
      <c r="H141" s="248">
        <v>5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153</v>
      </c>
      <c r="AU141" s="254" t="s">
        <v>81</v>
      </c>
      <c r="AV141" s="14" t="s">
        <v>81</v>
      </c>
      <c r="AW141" s="14" t="s">
        <v>33</v>
      </c>
      <c r="AX141" s="14" t="s">
        <v>72</v>
      </c>
      <c r="AY141" s="254" t="s">
        <v>140</v>
      </c>
    </row>
    <row r="142" s="15" customFormat="1">
      <c r="A142" s="15"/>
      <c r="B142" s="255"/>
      <c r="C142" s="256"/>
      <c r="D142" s="227" t="s">
        <v>153</v>
      </c>
      <c r="E142" s="257" t="s">
        <v>19</v>
      </c>
      <c r="F142" s="258" t="s">
        <v>155</v>
      </c>
      <c r="G142" s="256"/>
      <c r="H142" s="259">
        <v>5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153</v>
      </c>
      <c r="AU142" s="265" t="s">
        <v>81</v>
      </c>
      <c r="AV142" s="15" t="s">
        <v>156</v>
      </c>
      <c r="AW142" s="15" t="s">
        <v>33</v>
      </c>
      <c r="AX142" s="15" t="s">
        <v>79</v>
      </c>
      <c r="AY142" s="265" t="s">
        <v>140</v>
      </c>
    </row>
    <row r="143" s="2" customFormat="1" ht="16.5" customHeight="1">
      <c r="A143" s="39"/>
      <c r="B143" s="40"/>
      <c r="C143" s="214" t="s">
        <v>313</v>
      </c>
      <c r="D143" s="214" t="s">
        <v>143</v>
      </c>
      <c r="E143" s="215" t="s">
        <v>1393</v>
      </c>
      <c r="F143" s="216" t="s">
        <v>1394</v>
      </c>
      <c r="G143" s="217" t="s">
        <v>341</v>
      </c>
      <c r="H143" s="218">
        <v>5</v>
      </c>
      <c r="I143" s="219"/>
      <c r="J143" s="220">
        <f>ROUND(I143*H143,2)</f>
        <v>0</v>
      </c>
      <c r="K143" s="216" t="s">
        <v>147</v>
      </c>
      <c r="L143" s="45"/>
      <c r="M143" s="221" t="s">
        <v>19</v>
      </c>
      <c r="N143" s="222" t="s">
        <v>43</v>
      </c>
      <c r="O143" s="85"/>
      <c r="P143" s="223">
        <f>O143*H143</f>
        <v>0</v>
      </c>
      <c r="Q143" s="223">
        <v>0.00085999999999999998</v>
      </c>
      <c r="R143" s="223">
        <f>Q143*H143</f>
        <v>0.0043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347</v>
      </c>
      <c r="AT143" s="225" t="s">
        <v>143</v>
      </c>
      <c r="AU143" s="225" t="s">
        <v>81</v>
      </c>
      <c r="AY143" s="18" t="s">
        <v>140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79</v>
      </c>
      <c r="BK143" s="226">
        <f>ROUND(I143*H143,2)</f>
        <v>0</v>
      </c>
      <c r="BL143" s="18" t="s">
        <v>347</v>
      </c>
      <c r="BM143" s="225" t="s">
        <v>1395</v>
      </c>
    </row>
    <row r="144" s="2" customFormat="1">
      <c r="A144" s="39"/>
      <c r="B144" s="40"/>
      <c r="C144" s="41"/>
      <c r="D144" s="227" t="s">
        <v>150</v>
      </c>
      <c r="E144" s="41"/>
      <c r="F144" s="228" t="s">
        <v>1396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150</v>
      </c>
      <c r="AU144" s="18" t="s">
        <v>81</v>
      </c>
    </row>
    <row r="145" s="2" customFormat="1">
      <c r="A145" s="39"/>
      <c r="B145" s="40"/>
      <c r="C145" s="41"/>
      <c r="D145" s="232" t="s">
        <v>151</v>
      </c>
      <c r="E145" s="41"/>
      <c r="F145" s="233" t="s">
        <v>1397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151</v>
      </c>
      <c r="AU145" s="18" t="s">
        <v>81</v>
      </c>
    </row>
    <row r="146" s="13" customFormat="1">
      <c r="A146" s="13"/>
      <c r="B146" s="234"/>
      <c r="C146" s="235"/>
      <c r="D146" s="227" t="s">
        <v>153</v>
      </c>
      <c r="E146" s="236" t="s">
        <v>19</v>
      </c>
      <c r="F146" s="237" t="s">
        <v>1342</v>
      </c>
      <c r="G146" s="235"/>
      <c r="H146" s="236" t="s">
        <v>19</v>
      </c>
      <c r="I146" s="238"/>
      <c r="J146" s="235"/>
      <c r="K146" s="235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153</v>
      </c>
      <c r="AU146" s="243" t="s">
        <v>81</v>
      </c>
      <c r="AV146" s="13" t="s">
        <v>79</v>
      </c>
      <c r="AW146" s="13" t="s">
        <v>33</v>
      </c>
      <c r="AX146" s="13" t="s">
        <v>72</v>
      </c>
      <c r="AY146" s="243" t="s">
        <v>140</v>
      </c>
    </row>
    <row r="147" s="14" customFormat="1">
      <c r="A147" s="14"/>
      <c r="B147" s="244"/>
      <c r="C147" s="245"/>
      <c r="D147" s="227" t="s">
        <v>153</v>
      </c>
      <c r="E147" s="246" t="s">
        <v>19</v>
      </c>
      <c r="F147" s="247" t="s">
        <v>1382</v>
      </c>
      <c r="G147" s="245"/>
      <c r="H147" s="248">
        <v>5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153</v>
      </c>
      <c r="AU147" s="254" t="s">
        <v>81</v>
      </c>
      <c r="AV147" s="14" t="s">
        <v>81</v>
      </c>
      <c r="AW147" s="14" t="s">
        <v>33</v>
      </c>
      <c r="AX147" s="14" t="s">
        <v>72</v>
      </c>
      <c r="AY147" s="254" t="s">
        <v>140</v>
      </c>
    </row>
    <row r="148" s="15" customFormat="1">
      <c r="A148" s="15"/>
      <c r="B148" s="255"/>
      <c r="C148" s="256"/>
      <c r="D148" s="227" t="s">
        <v>153</v>
      </c>
      <c r="E148" s="257" t="s">
        <v>19</v>
      </c>
      <c r="F148" s="258" t="s">
        <v>155</v>
      </c>
      <c r="G148" s="256"/>
      <c r="H148" s="259">
        <v>5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153</v>
      </c>
      <c r="AU148" s="265" t="s">
        <v>81</v>
      </c>
      <c r="AV148" s="15" t="s">
        <v>156</v>
      </c>
      <c r="AW148" s="15" t="s">
        <v>33</v>
      </c>
      <c r="AX148" s="15" t="s">
        <v>79</v>
      </c>
      <c r="AY148" s="265" t="s">
        <v>140</v>
      </c>
    </row>
    <row r="149" s="2" customFormat="1" ht="16.5" customHeight="1">
      <c r="A149" s="39"/>
      <c r="B149" s="40"/>
      <c r="C149" s="214" t="s">
        <v>322</v>
      </c>
      <c r="D149" s="214" t="s">
        <v>143</v>
      </c>
      <c r="E149" s="215" t="s">
        <v>1398</v>
      </c>
      <c r="F149" s="216" t="s">
        <v>1399</v>
      </c>
      <c r="G149" s="217" t="s">
        <v>460</v>
      </c>
      <c r="H149" s="218">
        <v>0.0080000000000000002</v>
      </c>
      <c r="I149" s="219"/>
      <c r="J149" s="220">
        <f>ROUND(I149*H149,2)</f>
        <v>0</v>
      </c>
      <c r="K149" s="216" t="s">
        <v>147</v>
      </c>
      <c r="L149" s="45"/>
      <c r="M149" s="221" t="s">
        <v>19</v>
      </c>
      <c r="N149" s="222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347</v>
      </c>
      <c r="AT149" s="225" t="s">
        <v>143</v>
      </c>
      <c r="AU149" s="225" t="s">
        <v>81</v>
      </c>
      <c r="AY149" s="18" t="s">
        <v>140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79</v>
      </c>
      <c r="BK149" s="226">
        <f>ROUND(I149*H149,2)</f>
        <v>0</v>
      </c>
      <c r="BL149" s="18" t="s">
        <v>347</v>
      </c>
      <c r="BM149" s="225" t="s">
        <v>1400</v>
      </c>
    </row>
    <row r="150" s="2" customFormat="1">
      <c r="A150" s="39"/>
      <c r="B150" s="40"/>
      <c r="C150" s="41"/>
      <c r="D150" s="227" t="s">
        <v>150</v>
      </c>
      <c r="E150" s="41"/>
      <c r="F150" s="228" t="s">
        <v>1401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81</v>
      </c>
    </row>
    <row r="151" s="2" customFormat="1">
      <c r="A151" s="39"/>
      <c r="B151" s="40"/>
      <c r="C151" s="41"/>
      <c r="D151" s="232" t="s">
        <v>151</v>
      </c>
      <c r="E151" s="41"/>
      <c r="F151" s="233" t="s">
        <v>1402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151</v>
      </c>
      <c r="AU151" s="18" t="s">
        <v>81</v>
      </c>
    </row>
    <row r="152" s="2" customFormat="1" ht="16.5" customHeight="1">
      <c r="A152" s="39"/>
      <c r="B152" s="40"/>
      <c r="C152" s="214" t="s">
        <v>332</v>
      </c>
      <c r="D152" s="214" t="s">
        <v>143</v>
      </c>
      <c r="E152" s="215" t="s">
        <v>1403</v>
      </c>
      <c r="F152" s="216" t="s">
        <v>1404</v>
      </c>
      <c r="G152" s="217" t="s">
        <v>460</v>
      </c>
      <c r="H152" s="218">
        <v>0.0080000000000000002</v>
      </c>
      <c r="I152" s="219"/>
      <c r="J152" s="220">
        <f>ROUND(I152*H152,2)</f>
        <v>0</v>
      </c>
      <c r="K152" s="216" t="s">
        <v>147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347</v>
      </c>
      <c r="AT152" s="225" t="s">
        <v>143</v>
      </c>
      <c r="AU152" s="225" t="s">
        <v>81</v>
      </c>
      <c r="AY152" s="18" t="s">
        <v>140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79</v>
      </c>
      <c r="BK152" s="226">
        <f>ROUND(I152*H152,2)</f>
        <v>0</v>
      </c>
      <c r="BL152" s="18" t="s">
        <v>347</v>
      </c>
      <c r="BM152" s="225" t="s">
        <v>1405</v>
      </c>
    </row>
    <row r="153" s="2" customFormat="1">
      <c r="A153" s="39"/>
      <c r="B153" s="40"/>
      <c r="C153" s="41"/>
      <c r="D153" s="227" t="s">
        <v>150</v>
      </c>
      <c r="E153" s="41"/>
      <c r="F153" s="228" t="s">
        <v>1406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81</v>
      </c>
    </row>
    <row r="154" s="2" customFormat="1">
      <c r="A154" s="39"/>
      <c r="B154" s="40"/>
      <c r="C154" s="41"/>
      <c r="D154" s="232" t="s">
        <v>151</v>
      </c>
      <c r="E154" s="41"/>
      <c r="F154" s="233" t="s">
        <v>1407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151</v>
      </c>
      <c r="AU154" s="18" t="s">
        <v>81</v>
      </c>
    </row>
    <row r="155" s="12" customFormat="1" ht="22.8" customHeight="1">
      <c r="A155" s="12"/>
      <c r="B155" s="198"/>
      <c r="C155" s="199"/>
      <c r="D155" s="200" t="s">
        <v>71</v>
      </c>
      <c r="E155" s="212" t="s">
        <v>691</v>
      </c>
      <c r="F155" s="212" t="s">
        <v>692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SUM(P156:P184)</f>
        <v>0</v>
      </c>
      <c r="Q155" s="206"/>
      <c r="R155" s="207">
        <f>SUM(R156:R184)</f>
        <v>0.10736000000000001</v>
      </c>
      <c r="S155" s="206"/>
      <c r="T155" s="208">
        <f>SUM(T156:T184)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81</v>
      </c>
      <c r="AT155" s="210" t="s">
        <v>71</v>
      </c>
      <c r="AU155" s="210" t="s">
        <v>79</v>
      </c>
      <c r="AY155" s="209" t="s">
        <v>140</v>
      </c>
      <c r="BK155" s="211">
        <f>SUM(BK156:BK184)</f>
        <v>0</v>
      </c>
    </row>
    <row r="156" s="2" customFormat="1" ht="21.75" customHeight="1">
      <c r="A156" s="39"/>
      <c r="B156" s="40"/>
      <c r="C156" s="214" t="s">
        <v>8</v>
      </c>
      <c r="D156" s="214" t="s">
        <v>143</v>
      </c>
      <c r="E156" s="215" t="s">
        <v>1408</v>
      </c>
      <c r="F156" s="216" t="s">
        <v>1409</v>
      </c>
      <c r="G156" s="217" t="s">
        <v>341</v>
      </c>
      <c r="H156" s="218">
        <v>1</v>
      </c>
      <c r="I156" s="219"/>
      <c r="J156" s="220">
        <f>ROUND(I156*H156,2)</f>
        <v>0</v>
      </c>
      <c r="K156" s="216" t="s">
        <v>147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0.042000000000000003</v>
      </c>
      <c r="R156" s="223">
        <f>Q156*H156</f>
        <v>0.042000000000000003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347</v>
      </c>
      <c r="AT156" s="225" t="s">
        <v>143</v>
      </c>
      <c r="AU156" s="225" t="s">
        <v>81</v>
      </c>
      <c r="AY156" s="18" t="s">
        <v>140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79</v>
      </c>
      <c r="BK156" s="226">
        <f>ROUND(I156*H156,2)</f>
        <v>0</v>
      </c>
      <c r="BL156" s="18" t="s">
        <v>347</v>
      </c>
      <c r="BM156" s="225" t="s">
        <v>1410</v>
      </c>
    </row>
    <row r="157" s="2" customFormat="1">
      <c r="A157" s="39"/>
      <c r="B157" s="40"/>
      <c r="C157" s="41"/>
      <c r="D157" s="227" t="s">
        <v>150</v>
      </c>
      <c r="E157" s="41"/>
      <c r="F157" s="228" t="s">
        <v>1411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150</v>
      </c>
      <c r="AU157" s="18" t="s">
        <v>81</v>
      </c>
    </row>
    <row r="158" s="2" customFormat="1">
      <c r="A158" s="39"/>
      <c r="B158" s="40"/>
      <c r="C158" s="41"/>
      <c r="D158" s="232" t="s">
        <v>151</v>
      </c>
      <c r="E158" s="41"/>
      <c r="F158" s="233" t="s">
        <v>1412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151</v>
      </c>
      <c r="AU158" s="18" t="s">
        <v>81</v>
      </c>
    </row>
    <row r="159" s="13" customFormat="1">
      <c r="A159" s="13"/>
      <c r="B159" s="234"/>
      <c r="C159" s="235"/>
      <c r="D159" s="227" t="s">
        <v>153</v>
      </c>
      <c r="E159" s="236" t="s">
        <v>19</v>
      </c>
      <c r="F159" s="237" t="s">
        <v>1413</v>
      </c>
      <c r="G159" s="235"/>
      <c r="H159" s="236" t="s">
        <v>19</v>
      </c>
      <c r="I159" s="238"/>
      <c r="J159" s="235"/>
      <c r="K159" s="235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153</v>
      </c>
      <c r="AU159" s="243" t="s">
        <v>81</v>
      </c>
      <c r="AV159" s="13" t="s">
        <v>79</v>
      </c>
      <c r="AW159" s="13" t="s">
        <v>33</v>
      </c>
      <c r="AX159" s="13" t="s">
        <v>72</v>
      </c>
      <c r="AY159" s="243" t="s">
        <v>140</v>
      </c>
    </row>
    <row r="160" s="13" customFormat="1">
      <c r="A160" s="13"/>
      <c r="B160" s="234"/>
      <c r="C160" s="235"/>
      <c r="D160" s="227" t="s">
        <v>153</v>
      </c>
      <c r="E160" s="236" t="s">
        <v>19</v>
      </c>
      <c r="F160" s="237" t="s">
        <v>1342</v>
      </c>
      <c r="G160" s="235"/>
      <c r="H160" s="236" t="s">
        <v>19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153</v>
      </c>
      <c r="AU160" s="243" t="s">
        <v>81</v>
      </c>
      <c r="AV160" s="13" t="s">
        <v>79</v>
      </c>
      <c r="AW160" s="13" t="s">
        <v>33</v>
      </c>
      <c r="AX160" s="13" t="s">
        <v>72</v>
      </c>
      <c r="AY160" s="243" t="s">
        <v>140</v>
      </c>
    </row>
    <row r="161" s="14" customFormat="1">
      <c r="A161" s="14"/>
      <c r="B161" s="244"/>
      <c r="C161" s="245"/>
      <c r="D161" s="227" t="s">
        <v>153</v>
      </c>
      <c r="E161" s="246" t="s">
        <v>19</v>
      </c>
      <c r="F161" s="247" t="s">
        <v>79</v>
      </c>
      <c r="G161" s="245"/>
      <c r="H161" s="248">
        <v>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153</v>
      </c>
      <c r="AU161" s="254" t="s">
        <v>81</v>
      </c>
      <c r="AV161" s="14" t="s">
        <v>81</v>
      </c>
      <c r="AW161" s="14" t="s">
        <v>33</v>
      </c>
      <c r="AX161" s="14" t="s">
        <v>72</v>
      </c>
      <c r="AY161" s="254" t="s">
        <v>140</v>
      </c>
    </row>
    <row r="162" s="15" customFormat="1">
      <c r="A162" s="15"/>
      <c r="B162" s="255"/>
      <c r="C162" s="256"/>
      <c r="D162" s="227" t="s">
        <v>153</v>
      </c>
      <c r="E162" s="257" t="s">
        <v>19</v>
      </c>
      <c r="F162" s="258" t="s">
        <v>155</v>
      </c>
      <c r="G162" s="256"/>
      <c r="H162" s="259">
        <v>1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153</v>
      </c>
      <c r="AU162" s="265" t="s">
        <v>81</v>
      </c>
      <c r="AV162" s="15" t="s">
        <v>156</v>
      </c>
      <c r="AW162" s="15" t="s">
        <v>33</v>
      </c>
      <c r="AX162" s="15" t="s">
        <v>79</v>
      </c>
      <c r="AY162" s="265" t="s">
        <v>140</v>
      </c>
    </row>
    <row r="163" s="2" customFormat="1" ht="21.75" customHeight="1">
      <c r="A163" s="39"/>
      <c r="B163" s="40"/>
      <c r="C163" s="214" t="s">
        <v>347</v>
      </c>
      <c r="D163" s="214" t="s">
        <v>143</v>
      </c>
      <c r="E163" s="215" t="s">
        <v>1414</v>
      </c>
      <c r="F163" s="216" t="s">
        <v>1415</v>
      </c>
      <c r="G163" s="217" t="s">
        <v>341</v>
      </c>
      <c r="H163" s="218">
        <v>3</v>
      </c>
      <c r="I163" s="219"/>
      <c r="J163" s="220">
        <f>ROUND(I163*H163,2)</f>
        <v>0</v>
      </c>
      <c r="K163" s="216" t="s">
        <v>147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0.013400000000000001</v>
      </c>
      <c r="R163" s="223">
        <f>Q163*H163</f>
        <v>0.0402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347</v>
      </c>
      <c r="AT163" s="225" t="s">
        <v>143</v>
      </c>
      <c r="AU163" s="225" t="s">
        <v>81</v>
      </c>
      <c r="AY163" s="18" t="s">
        <v>140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347</v>
      </c>
      <c r="BM163" s="225" t="s">
        <v>1416</v>
      </c>
    </row>
    <row r="164" s="2" customFormat="1">
      <c r="A164" s="39"/>
      <c r="B164" s="40"/>
      <c r="C164" s="41"/>
      <c r="D164" s="227" t="s">
        <v>150</v>
      </c>
      <c r="E164" s="41"/>
      <c r="F164" s="228" t="s">
        <v>1417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150</v>
      </c>
      <c r="AU164" s="18" t="s">
        <v>81</v>
      </c>
    </row>
    <row r="165" s="2" customFormat="1">
      <c r="A165" s="39"/>
      <c r="B165" s="40"/>
      <c r="C165" s="41"/>
      <c r="D165" s="232" t="s">
        <v>151</v>
      </c>
      <c r="E165" s="41"/>
      <c r="F165" s="233" t="s">
        <v>1418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151</v>
      </c>
      <c r="AU165" s="18" t="s">
        <v>81</v>
      </c>
    </row>
    <row r="166" s="13" customFormat="1">
      <c r="A166" s="13"/>
      <c r="B166" s="234"/>
      <c r="C166" s="235"/>
      <c r="D166" s="227" t="s">
        <v>153</v>
      </c>
      <c r="E166" s="236" t="s">
        <v>19</v>
      </c>
      <c r="F166" s="237" t="s">
        <v>1419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153</v>
      </c>
      <c r="AU166" s="243" t="s">
        <v>81</v>
      </c>
      <c r="AV166" s="13" t="s">
        <v>79</v>
      </c>
      <c r="AW166" s="13" t="s">
        <v>33</v>
      </c>
      <c r="AX166" s="13" t="s">
        <v>72</v>
      </c>
      <c r="AY166" s="243" t="s">
        <v>140</v>
      </c>
    </row>
    <row r="167" s="13" customFormat="1">
      <c r="A167" s="13"/>
      <c r="B167" s="234"/>
      <c r="C167" s="235"/>
      <c r="D167" s="227" t="s">
        <v>153</v>
      </c>
      <c r="E167" s="236" t="s">
        <v>19</v>
      </c>
      <c r="F167" s="237" t="s">
        <v>1342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153</v>
      </c>
      <c r="AU167" s="243" t="s">
        <v>81</v>
      </c>
      <c r="AV167" s="13" t="s">
        <v>79</v>
      </c>
      <c r="AW167" s="13" t="s">
        <v>33</v>
      </c>
      <c r="AX167" s="13" t="s">
        <v>72</v>
      </c>
      <c r="AY167" s="243" t="s">
        <v>140</v>
      </c>
    </row>
    <row r="168" s="14" customFormat="1">
      <c r="A168" s="14"/>
      <c r="B168" s="244"/>
      <c r="C168" s="245"/>
      <c r="D168" s="227" t="s">
        <v>153</v>
      </c>
      <c r="E168" s="246" t="s">
        <v>19</v>
      </c>
      <c r="F168" s="247" t="s">
        <v>102</v>
      </c>
      <c r="G168" s="245"/>
      <c r="H168" s="248">
        <v>3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153</v>
      </c>
      <c r="AU168" s="254" t="s">
        <v>81</v>
      </c>
      <c r="AV168" s="14" t="s">
        <v>81</v>
      </c>
      <c r="AW168" s="14" t="s">
        <v>33</v>
      </c>
      <c r="AX168" s="14" t="s">
        <v>72</v>
      </c>
      <c r="AY168" s="254" t="s">
        <v>140</v>
      </c>
    </row>
    <row r="169" s="15" customFormat="1">
      <c r="A169" s="15"/>
      <c r="B169" s="255"/>
      <c r="C169" s="256"/>
      <c r="D169" s="227" t="s">
        <v>153</v>
      </c>
      <c r="E169" s="257" t="s">
        <v>19</v>
      </c>
      <c r="F169" s="258" t="s">
        <v>155</v>
      </c>
      <c r="G169" s="256"/>
      <c r="H169" s="259">
        <v>3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153</v>
      </c>
      <c r="AU169" s="265" t="s">
        <v>81</v>
      </c>
      <c r="AV169" s="15" t="s">
        <v>156</v>
      </c>
      <c r="AW169" s="15" t="s">
        <v>33</v>
      </c>
      <c r="AX169" s="15" t="s">
        <v>79</v>
      </c>
      <c r="AY169" s="265" t="s">
        <v>140</v>
      </c>
    </row>
    <row r="170" s="2" customFormat="1" ht="21.75" customHeight="1">
      <c r="A170" s="39"/>
      <c r="B170" s="40"/>
      <c r="C170" s="214" t="s">
        <v>353</v>
      </c>
      <c r="D170" s="214" t="s">
        <v>143</v>
      </c>
      <c r="E170" s="215" t="s">
        <v>1420</v>
      </c>
      <c r="F170" s="216" t="s">
        <v>1421</v>
      </c>
      <c r="G170" s="217" t="s">
        <v>341</v>
      </c>
      <c r="H170" s="218">
        <v>1</v>
      </c>
      <c r="I170" s="219"/>
      <c r="J170" s="220">
        <f>ROUND(I170*H170,2)</f>
        <v>0</v>
      </c>
      <c r="K170" s="216" t="s">
        <v>147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0.025159999999999998</v>
      </c>
      <c r="R170" s="223">
        <f>Q170*H170</f>
        <v>0.025159999999999998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347</v>
      </c>
      <c r="AT170" s="225" t="s">
        <v>143</v>
      </c>
      <c r="AU170" s="225" t="s">
        <v>81</v>
      </c>
      <c r="AY170" s="18" t="s">
        <v>140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347</v>
      </c>
      <c r="BM170" s="225" t="s">
        <v>1422</v>
      </c>
    </row>
    <row r="171" s="2" customFormat="1">
      <c r="A171" s="39"/>
      <c r="B171" s="40"/>
      <c r="C171" s="41"/>
      <c r="D171" s="227" t="s">
        <v>150</v>
      </c>
      <c r="E171" s="41"/>
      <c r="F171" s="228" t="s">
        <v>1423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81</v>
      </c>
    </row>
    <row r="172" s="2" customFormat="1">
      <c r="A172" s="39"/>
      <c r="B172" s="40"/>
      <c r="C172" s="41"/>
      <c r="D172" s="232" t="s">
        <v>151</v>
      </c>
      <c r="E172" s="41"/>
      <c r="F172" s="233" t="s">
        <v>1424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151</v>
      </c>
      <c r="AU172" s="18" t="s">
        <v>81</v>
      </c>
    </row>
    <row r="173" s="13" customFormat="1">
      <c r="A173" s="13"/>
      <c r="B173" s="234"/>
      <c r="C173" s="235"/>
      <c r="D173" s="227" t="s">
        <v>153</v>
      </c>
      <c r="E173" s="236" t="s">
        <v>19</v>
      </c>
      <c r="F173" s="237" t="s">
        <v>1425</v>
      </c>
      <c r="G173" s="235"/>
      <c r="H173" s="236" t="s">
        <v>19</v>
      </c>
      <c r="I173" s="238"/>
      <c r="J173" s="235"/>
      <c r="K173" s="235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153</v>
      </c>
      <c r="AU173" s="243" t="s">
        <v>81</v>
      </c>
      <c r="AV173" s="13" t="s">
        <v>79</v>
      </c>
      <c r="AW173" s="13" t="s">
        <v>33</v>
      </c>
      <c r="AX173" s="13" t="s">
        <v>72</v>
      </c>
      <c r="AY173" s="243" t="s">
        <v>140</v>
      </c>
    </row>
    <row r="174" s="13" customFormat="1">
      <c r="A174" s="13"/>
      <c r="B174" s="234"/>
      <c r="C174" s="235"/>
      <c r="D174" s="227" t="s">
        <v>153</v>
      </c>
      <c r="E174" s="236" t="s">
        <v>19</v>
      </c>
      <c r="F174" s="237" t="s">
        <v>1342</v>
      </c>
      <c r="G174" s="235"/>
      <c r="H174" s="236" t="s">
        <v>19</v>
      </c>
      <c r="I174" s="238"/>
      <c r="J174" s="235"/>
      <c r="K174" s="235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153</v>
      </c>
      <c r="AU174" s="243" t="s">
        <v>81</v>
      </c>
      <c r="AV174" s="13" t="s">
        <v>79</v>
      </c>
      <c r="AW174" s="13" t="s">
        <v>33</v>
      </c>
      <c r="AX174" s="13" t="s">
        <v>72</v>
      </c>
      <c r="AY174" s="243" t="s">
        <v>140</v>
      </c>
    </row>
    <row r="175" s="14" customFormat="1">
      <c r="A175" s="14"/>
      <c r="B175" s="244"/>
      <c r="C175" s="245"/>
      <c r="D175" s="227" t="s">
        <v>153</v>
      </c>
      <c r="E175" s="246" t="s">
        <v>19</v>
      </c>
      <c r="F175" s="247" t="s">
        <v>79</v>
      </c>
      <c r="G175" s="245"/>
      <c r="H175" s="248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153</v>
      </c>
      <c r="AU175" s="254" t="s">
        <v>81</v>
      </c>
      <c r="AV175" s="14" t="s">
        <v>81</v>
      </c>
      <c r="AW175" s="14" t="s">
        <v>33</v>
      </c>
      <c r="AX175" s="14" t="s">
        <v>72</v>
      </c>
      <c r="AY175" s="254" t="s">
        <v>140</v>
      </c>
    </row>
    <row r="176" s="15" customFormat="1">
      <c r="A176" s="15"/>
      <c r="B176" s="255"/>
      <c r="C176" s="256"/>
      <c r="D176" s="227" t="s">
        <v>153</v>
      </c>
      <c r="E176" s="257" t="s">
        <v>19</v>
      </c>
      <c r="F176" s="258" t="s">
        <v>155</v>
      </c>
      <c r="G176" s="256"/>
      <c r="H176" s="259">
        <v>1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153</v>
      </c>
      <c r="AU176" s="265" t="s">
        <v>81</v>
      </c>
      <c r="AV176" s="15" t="s">
        <v>156</v>
      </c>
      <c r="AW176" s="15" t="s">
        <v>33</v>
      </c>
      <c r="AX176" s="15" t="s">
        <v>79</v>
      </c>
      <c r="AY176" s="265" t="s">
        <v>140</v>
      </c>
    </row>
    <row r="177" s="2" customFormat="1" ht="16.5" customHeight="1">
      <c r="A177" s="39"/>
      <c r="B177" s="40"/>
      <c r="C177" s="214" t="s">
        <v>360</v>
      </c>
      <c r="D177" s="214" t="s">
        <v>143</v>
      </c>
      <c r="E177" s="215" t="s">
        <v>714</v>
      </c>
      <c r="F177" s="216" t="s">
        <v>1426</v>
      </c>
      <c r="G177" s="217" t="s">
        <v>146</v>
      </c>
      <c r="H177" s="218">
        <v>5</v>
      </c>
      <c r="I177" s="219"/>
      <c r="J177" s="220">
        <f>ROUND(I177*H177,2)</f>
        <v>0</v>
      </c>
      <c r="K177" s="216" t="s">
        <v>19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347</v>
      </c>
      <c r="AT177" s="225" t="s">
        <v>143</v>
      </c>
      <c r="AU177" s="225" t="s">
        <v>81</v>
      </c>
      <c r="AY177" s="18" t="s">
        <v>140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79</v>
      </c>
      <c r="BK177" s="226">
        <f>ROUND(I177*H177,2)</f>
        <v>0</v>
      </c>
      <c r="BL177" s="18" t="s">
        <v>347</v>
      </c>
      <c r="BM177" s="225" t="s">
        <v>1427</v>
      </c>
    </row>
    <row r="178" s="2" customFormat="1">
      <c r="A178" s="39"/>
      <c r="B178" s="40"/>
      <c r="C178" s="41"/>
      <c r="D178" s="227" t="s">
        <v>150</v>
      </c>
      <c r="E178" s="41"/>
      <c r="F178" s="228" t="s">
        <v>1426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150</v>
      </c>
      <c r="AU178" s="18" t="s">
        <v>81</v>
      </c>
    </row>
    <row r="179" s="2" customFormat="1" ht="16.5" customHeight="1">
      <c r="A179" s="39"/>
      <c r="B179" s="40"/>
      <c r="C179" s="214" t="s">
        <v>367</v>
      </c>
      <c r="D179" s="214" t="s">
        <v>143</v>
      </c>
      <c r="E179" s="215" t="s">
        <v>1428</v>
      </c>
      <c r="F179" s="216" t="s">
        <v>1429</v>
      </c>
      <c r="G179" s="217" t="s">
        <v>460</v>
      </c>
      <c r="H179" s="218">
        <v>0.107</v>
      </c>
      <c r="I179" s="219"/>
      <c r="J179" s="220">
        <f>ROUND(I179*H179,2)</f>
        <v>0</v>
      </c>
      <c r="K179" s="216" t="s">
        <v>147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347</v>
      </c>
      <c r="AT179" s="225" t="s">
        <v>143</v>
      </c>
      <c r="AU179" s="225" t="s">
        <v>81</v>
      </c>
      <c r="AY179" s="18" t="s">
        <v>140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79</v>
      </c>
      <c r="BK179" s="226">
        <f>ROUND(I179*H179,2)</f>
        <v>0</v>
      </c>
      <c r="BL179" s="18" t="s">
        <v>347</v>
      </c>
      <c r="BM179" s="225" t="s">
        <v>1430</v>
      </c>
    </row>
    <row r="180" s="2" customFormat="1">
      <c r="A180" s="39"/>
      <c r="B180" s="40"/>
      <c r="C180" s="41"/>
      <c r="D180" s="227" t="s">
        <v>150</v>
      </c>
      <c r="E180" s="41"/>
      <c r="F180" s="228" t="s">
        <v>1431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150</v>
      </c>
      <c r="AU180" s="18" t="s">
        <v>81</v>
      </c>
    </row>
    <row r="181" s="2" customFormat="1">
      <c r="A181" s="39"/>
      <c r="B181" s="40"/>
      <c r="C181" s="41"/>
      <c r="D181" s="232" t="s">
        <v>151</v>
      </c>
      <c r="E181" s="41"/>
      <c r="F181" s="233" t="s">
        <v>1432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151</v>
      </c>
      <c r="AU181" s="18" t="s">
        <v>81</v>
      </c>
    </row>
    <row r="182" s="2" customFormat="1" ht="16.5" customHeight="1">
      <c r="A182" s="39"/>
      <c r="B182" s="40"/>
      <c r="C182" s="214" t="s">
        <v>375</v>
      </c>
      <c r="D182" s="214" t="s">
        <v>143</v>
      </c>
      <c r="E182" s="215" t="s">
        <v>1433</v>
      </c>
      <c r="F182" s="216" t="s">
        <v>1434</v>
      </c>
      <c r="G182" s="217" t="s">
        <v>460</v>
      </c>
      <c r="H182" s="218">
        <v>0.107</v>
      </c>
      <c r="I182" s="219"/>
      <c r="J182" s="220">
        <f>ROUND(I182*H182,2)</f>
        <v>0</v>
      </c>
      <c r="K182" s="216" t="s">
        <v>147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347</v>
      </c>
      <c r="AT182" s="225" t="s">
        <v>143</v>
      </c>
      <c r="AU182" s="225" t="s">
        <v>81</v>
      </c>
      <c r="AY182" s="18" t="s">
        <v>140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79</v>
      </c>
      <c r="BK182" s="226">
        <f>ROUND(I182*H182,2)</f>
        <v>0</v>
      </c>
      <c r="BL182" s="18" t="s">
        <v>347</v>
      </c>
      <c r="BM182" s="225" t="s">
        <v>1435</v>
      </c>
    </row>
    <row r="183" s="2" customFormat="1">
      <c r="A183" s="39"/>
      <c r="B183" s="40"/>
      <c r="C183" s="41"/>
      <c r="D183" s="227" t="s">
        <v>150</v>
      </c>
      <c r="E183" s="41"/>
      <c r="F183" s="228" t="s">
        <v>1436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81</v>
      </c>
    </row>
    <row r="184" s="2" customFormat="1">
      <c r="A184" s="39"/>
      <c r="B184" s="40"/>
      <c r="C184" s="41"/>
      <c r="D184" s="232" t="s">
        <v>151</v>
      </c>
      <c r="E184" s="41"/>
      <c r="F184" s="233" t="s">
        <v>1437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151</v>
      </c>
      <c r="AU184" s="18" t="s">
        <v>81</v>
      </c>
    </row>
    <row r="185" s="12" customFormat="1" ht="25.92" customHeight="1">
      <c r="A185" s="12"/>
      <c r="B185" s="198"/>
      <c r="C185" s="199"/>
      <c r="D185" s="200" t="s">
        <v>71</v>
      </c>
      <c r="E185" s="201" t="s">
        <v>1326</v>
      </c>
      <c r="F185" s="201" t="s">
        <v>1327</v>
      </c>
      <c r="G185" s="199"/>
      <c r="H185" s="199"/>
      <c r="I185" s="202"/>
      <c r="J185" s="203">
        <f>BK185</f>
        <v>0</v>
      </c>
      <c r="K185" s="199"/>
      <c r="L185" s="204"/>
      <c r="M185" s="205"/>
      <c r="N185" s="206"/>
      <c r="O185" s="206"/>
      <c r="P185" s="207">
        <f>SUM(P186:P191)</f>
        <v>0</v>
      </c>
      <c r="Q185" s="206"/>
      <c r="R185" s="207">
        <f>SUM(R186:R191)</f>
        <v>0</v>
      </c>
      <c r="S185" s="206"/>
      <c r="T185" s="208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156</v>
      </c>
      <c r="AT185" s="210" t="s">
        <v>71</v>
      </c>
      <c r="AU185" s="210" t="s">
        <v>72</v>
      </c>
      <c r="AY185" s="209" t="s">
        <v>140</v>
      </c>
      <c r="BK185" s="211">
        <f>SUM(BK186:BK191)</f>
        <v>0</v>
      </c>
    </row>
    <row r="186" s="2" customFormat="1" ht="16.5" customHeight="1">
      <c r="A186" s="39"/>
      <c r="B186" s="40"/>
      <c r="C186" s="214" t="s">
        <v>7</v>
      </c>
      <c r="D186" s="214" t="s">
        <v>143</v>
      </c>
      <c r="E186" s="215" t="s">
        <v>1438</v>
      </c>
      <c r="F186" s="216" t="s">
        <v>1439</v>
      </c>
      <c r="G186" s="217" t="s">
        <v>452</v>
      </c>
      <c r="H186" s="218">
        <v>20</v>
      </c>
      <c r="I186" s="219"/>
      <c r="J186" s="220">
        <f>ROUND(I186*H186,2)</f>
        <v>0</v>
      </c>
      <c r="K186" s="216" t="s">
        <v>147</v>
      </c>
      <c r="L186" s="45"/>
      <c r="M186" s="221" t="s">
        <v>19</v>
      </c>
      <c r="N186" s="222" t="s">
        <v>43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1330</v>
      </c>
      <c r="AT186" s="225" t="s">
        <v>143</v>
      </c>
      <c r="AU186" s="225" t="s">
        <v>79</v>
      </c>
      <c r="AY186" s="18" t="s">
        <v>140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79</v>
      </c>
      <c r="BK186" s="226">
        <f>ROUND(I186*H186,2)</f>
        <v>0</v>
      </c>
      <c r="BL186" s="18" t="s">
        <v>1330</v>
      </c>
      <c r="BM186" s="225" t="s">
        <v>1440</v>
      </c>
    </row>
    <row r="187" s="2" customFormat="1">
      <c r="A187" s="39"/>
      <c r="B187" s="40"/>
      <c r="C187" s="41"/>
      <c r="D187" s="227" t="s">
        <v>150</v>
      </c>
      <c r="E187" s="41"/>
      <c r="F187" s="228" t="s">
        <v>1441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150</v>
      </c>
      <c r="AU187" s="18" t="s">
        <v>79</v>
      </c>
    </row>
    <row r="188" s="2" customFormat="1">
      <c r="A188" s="39"/>
      <c r="B188" s="40"/>
      <c r="C188" s="41"/>
      <c r="D188" s="232" t="s">
        <v>151</v>
      </c>
      <c r="E188" s="41"/>
      <c r="F188" s="233" t="s">
        <v>1442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151</v>
      </c>
      <c r="AU188" s="18" t="s">
        <v>79</v>
      </c>
    </row>
    <row r="189" s="13" customFormat="1">
      <c r="A189" s="13"/>
      <c r="B189" s="234"/>
      <c r="C189" s="235"/>
      <c r="D189" s="227" t="s">
        <v>153</v>
      </c>
      <c r="E189" s="236" t="s">
        <v>19</v>
      </c>
      <c r="F189" s="237" t="s">
        <v>1443</v>
      </c>
      <c r="G189" s="235"/>
      <c r="H189" s="236" t="s">
        <v>19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153</v>
      </c>
      <c r="AU189" s="243" t="s">
        <v>79</v>
      </c>
      <c r="AV189" s="13" t="s">
        <v>79</v>
      </c>
      <c r="AW189" s="13" t="s">
        <v>33</v>
      </c>
      <c r="AX189" s="13" t="s">
        <v>72</v>
      </c>
      <c r="AY189" s="243" t="s">
        <v>140</v>
      </c>
    </row>
    <row r="190" s="14" customFormat="1">
      <c r="A190" s="14"/>
      <c r="B190" s="244"/>
      <c r="C190" s="245"/>
      <c r="D190" s="227" t="s">
        <v>153</v>
      </c>
      <c r="E190" s="246" t="s">
        <v>19</v>
      </c>
      <c r="F190" s="247" t="s">
        <v>375</v>
      </c>
      <c r="G190" s="245"/>
      <c r="H190" s="248">
        <v>20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153</v>
      </c>
      <c r="AU190" s="254" t="s">
        <v>79</v>
      </c>
      <c r="AV190" s="14" t="s">
        <v>81</v>
      </c>
      <c r="AW190" s="14" t="s">
        <v>33</v>
      </c>
      <c r="AX190" s="14" t="s">
        <v>72</v>
      </c>
      <c r="AY190" s="254" t="s">
        <v>140</v>
      </c>
    </row>
    <row r="191" s="15" customFormat="1">
      <c r="A191" s="15"/>
      <c r="B191" s="255"/>
      <c r="C191" s="256"/>
      <c r="D191" s="227" t="s">
        <v>153</v>
      </c>
      <c r="E191" s="257" t="s">
        <v>19</v>
      </c>
      <c r="F191" s="258" t="s">
        <v>155</v>
      </c>
      <c r="G191" s="256"/>
      <c r="H191" s="259">
        <v>20</v>
      </c>
      <c r="I191" s="260"/>
      <c r="J191" s="256"/>
      <c r="K191" s="256"/>
      <c r="L191" s="261"/>
      <c r="M191" s="281"/>
      <c r="N191" s="282"/>
      <c r="O191" s="282"/>
      <c r="P191" s="282"/>
      <c r="Q191" s="282"/>
      <c r="R191" s="282"/>
      <c r="S191" s="282"/>
      <c r="T191" s="28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153</v>
      </c>
      <c r="AU191" s="265" t="s">
        <v>79</v>
      </c>
      <c r="AV191" s="15" t="s">
        <v>156</v>
      </c>
      <c r="AW191" s="15" t="s">
        <v>33</v>
      </c>
      <c r="AX191" s="15" t="s">
        <v>79</v>
      </c>
      <c r="AY191" s="265" t="s">
        <v>140</v>
      </c>
    </row>
    <row r="192" s="2" customFormat="1" ht="6.96" customHeight="1">
      <c r="A192" s="39"/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s9tzpmxU0rDAgOdN4s+9woIfDi6zXr79DKKpBJUvbBzWWnbaU34hLJ9rfxES2TtEOcvFe/CKvARbZY5sr7sLDA==" hashValue="Vci3rqiGqvELQC2GzS6d8yxWbJuz9A5mYY6DEgaCN5S95mk+Llz2mkLrsSofnbEnfVnyJBd3WYWo12s/MjXGFg==" algorithmName="SHA-512" password="CC35"/>
  <autoFilter ref="C89:K1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3_01/733122222"/>
    <hyperlink ref="F101" r:id="rId2" display="https://podminky.urs.cz/item/CS_URS_2023_01/733122223"/>
    <hyperlink ref="F107" r:id="rId3" display="https://podminky.urs.cz/item/CS_URS_2023_01/733190217"/>
    <hyperlink ref="F114" r:id="rId4" display="https://podminky.urs.cz/item/CS_URS_2023_01/998733101"/>
    <hyperlink ref="F117" r:id="rId5" display="https://podminky.urs.cz/item/CS_URS_2023_01/998733181"/>
    <hyperlink ref="F121" r:id="rId6" display="https://podminky.urs.cz/item/CS_URS_2023_01/734211115"/>
    <hyperlink ref="F127" r:id="rId7" display="https://podminky.urs.cz/item/CS_URS_2023_01/734221545"/>
    <hyperlink ref="F133" r:id="rId8" display="https://podminky.urs.cz/item/CS_URS_2023_01/734221682"/>
    <hyperlink ref="F139" r:id="rId9" display="https://podminky.urs.cz/item/CS_URS_2023_01/734261233"/>
    <hyperlink ref="F145" r:id="rId10" display="https://podminky.urs.cz/item/CS_URS_2023_01/734261406"/>
    <hyperlink ref="F151" r:id="rId11" display="https://podminky.urs.cz/item/CS_URS_2023_01/998734101"/>
    <hyperlink ref="F154" r:id="rId12" display="https://podminky.urs.cz/item/CS_URS_2023_01/998734181"/>
    <hyperlink ref="F158" r:id="rId13" display="https://podminky.urs.cz/item/CS_URS_2023_01/735152362"/>
    <hyperlink ref="F165" r:id="rId14" display="https://podminky.urs.cz/item/CS_URS_2023_01/735152471"/>
    <hyperlink ref="F172" r:id="rId15" display="https://podminky.urs.cz/item/CS_URS_2023_01/735152475"/>
    <hyperlink ref="F181" r:id="rId16" display="https://podminky.urs.cz/item/CS_URS_2023_01/998735101"/>
    <hyperlink ref="F184" r:id="rId17" display="https://podminky.urs.cz/item/CS_URS_2023_01/998735181"/>
    <hyperlink ref="F188" r:id="rId18" display="https://podminky.urs.cz/item/CS_URS_2023_01/HZS2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39"/>
      <c r="B9" s="45"/>
      <c r="C9" s="39"/>
      <c r="D9" s="39"/>
      <c r="E9" s="145" t="s">
        <v>112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1444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20. 2. 2023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ROUND(J99,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ROUND((SUM(BE99:BE634)),  2)</f>
        <v>0</v>
      </c>
      <c r="G35" s="39"/>
      <c r="H35" s="39"/>
      <c r="I35" s="159">
        <v>0.20999999999999999</v>
      </c>
      <c r="J35" s="158">
        <f>ROUND(((SUM(BE99:BE634))*I35),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ROUND((SUM(BF99:BF634)),  2)</f>
        <v>0</v>
      </c>
      <c r="G36" s="39"/>
      <c r="H36" s="39"/>
      <c r="I36" s="159">
        <v>0.14999999999999999</v>
      </c>
      <c r="J36" s="158">
        <f>ROUND(((SUM(BF99:BF634))*I36),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ROUND((SUM(BG99:BG634)),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ROUND((SUM(BH99:BH634)),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ROUND((SUM(BI99:BI634)),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č.p.7699 v areálu Nemocnice ve FM pro umístění školícího centra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004 - Zdravotechnika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20. 2. 2023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J99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118</v>
      </c>
    </row>
    <row r="64" s="9" customFormat="1" ht="24.96" customHeight="1">
      <c r="A64" s="9"/>
      <c r="B64" s="176"/>
      <c r="C64" s="177"/>
      <c r="D64" s="178" t="s">
        <v>210</v>
      </c>
      <c r="E64" s="179"/>
      <c r="F64" s="179"/>
      <c r="G64" s="179"/>
      <c r="H64" s="179"/>
      <c r="I64" s="179"/>
      <c r="J64" s="180">
        <f>J100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1445</v>
      </c>
      <c r="E65" s="184"/>
      <c r="F65" s="184"/>
      <c r="G65" s="184"/>
      <c r="H65" s="184"/>
      <c r="I65" s="184"/>
      <c r="J65" s="185">
        <f>J101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211</v>
      </c>
      <c r="E66" s="184"/>
      <c r="F66" s="184"/>
      <c r="G66" s="184"/>
      <c r="H66" s="184"/>
      <c r="I66" s="184"/>
      <c r="J66" s="185">
        <f>J196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1446</v>
      </c>
      <c r="E67" s="184"/>
      <c r="F67" s="184"/>
      <c r="G67" s="184"/>
      <c r="H67" s="184"/>
      <c r="I67" s="184"/>
      <c r="J67" s="185">
        <f>J204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212</v>
      </c>
      <c r="E68" s="184"/>
      <c r="F68" s="184"/>
      <c r="G68" s="184"/>
      <c r="H68" s="184"/>
      <c r="I68" s="184"/>
      <c r="J68" s="185">
        <f>J223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1447</v>
      </c>
      <c r="E69" s="184"/>
      <c r="F69" s="184"/>
      <c r="G69" s="184"/>
      <c r="H69" s="184"/>
      <c r="I69" s="184"/>
      <c r="J69" s="185">
        <f>J253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213</v>
      </c>
      <c r="E70" s="184"/>
      <c r="F70" s="184"/>
      <c r="G70" s="184"/>
      <c r="H70" s="184"/>
      <c r="I70" s="184"/>
      <c r="J70" s="185">
        <f>J294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214</v>
      </c>
      <c r="E71" s="184"/>
      <c r="F71" s="184"/>
      <c r="G71" s="184"/>
      <c r="H71" s="184"/>
      <c r="I71" s="184"/>
      <c r="J71" s="185">
        <f>J319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215</v>
      </c>
      <c r="E72" s="184"/>
      <c r="F72" s="184"/>
      <c r="G72" s="184"/>
      <c r="H72" s="184"/>
      <c r="I72" s="184"/>
      <c r="J72" s="185">
        <f>J340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6"/>
      <c r="C73" s="177"/>
      <c r="D73" s="178" t="s">
        <v>216</v>
      </c>
      <c r="E73" s="179"/>
      <c r="F73" s="179"/>
      <c r="G73" s="179"/>
      <c r="H73" s="179"/>
      <c r="I73" s="179"/>
      <c r="J73" s="180">
        <f>J344</f>
        <v>0</v>
      </c>
      <c r="K73" s="177"/>
      <c r="L73" s="18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2"/>
      <c r="C74" s="126"/>
      <c r="D74" s="183" t="s">
        <v>1448</v>
      </c>
      <c r="E74" s="184"/>
      <c r="F74" s="184"/>
      <c r="G74" s="184"/>
      <c r="H74" s="184"/>
      <c r="I74" s="184"/>
      <c r="J74" s="185">
        <f>J345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218</v>
      </c>
      <c r="E75" s="184"/>
      <c r="F75" s="184"/>
      <c r="G75" s="184"/>
      <c r="H75" s="184"/>
      <c r="I75" s="184"/>
      <c r="J75" s="185">
        <f>J408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219</v>
      </c>
      <c r="E76" s="184"/>
      <c r="F76" s="184"/>
      <c r="G76" s="184"/>
      <c r="H76" s="184"/>
      <c r="I76" s="184"/>
      <c r="J76" s="185">
        <f>J525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220</v>
      </c>
      <c r="E77" s="184"/>
      <c r="F77" s="184"/>
      <c r="G77" s="184"/>
      <c r="H77" s="184"/>
      <c r="I77" s="184"/>
      <c r="J77" s="185">
        <f>J583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124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1" t="str">
        <f>E7</f>
        <v>Stavební úpravy budovy č.p.7699 v areálu Nemocnice ve FM pro umístění školícího centra</v>
      </c>
      <c r="F87" s="33"/>
      <c r="G87" s="33"/>
      <c r="H87" s="33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111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71" t="s">
        <v>112</v>
      </c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113</v>
      </c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004 - Zdravotechnika</v>
      </c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F14</f>
        <v xml:space="preserve"> </v>
      </c>
      <c r="G93" s="41"/>
      <c r="H93" s="41"/>
      <c r="I93" s="33" t="s">
        <v>23</v>
      </c>
      <c r="J93" s="73" t="str">
        <f>IF(J14="","",J14)</f>
        <v>20. 2. 2023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E17</f>
        <v>Nemocnice ve Frýdku-Místku, p.o.</v>
      </c>
      <c r="G95" s="41"/>
      <c r="H95" s="41"/>
      <c r="I95" s="33" t="s">
        <v>31</v>
      </c>
      <c r="J95" s="37" t="str">
        <f>E23</f>
        <v>Forsing projekt s.r.o.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29</v>
      </c>
      <c r="D96" s="41"/>
      <c r="E96" s="41"/>
      <c r="F96" s="28" t="str">
        <f>IF(E20="","",E20)</f>
        <v>Vyplň údaj</v>
      </c>
      <c r="G96" s="41"/>
      <c r="H96" s="41"/>
      <c r="I96" s="33" t="s">
        <v>34</v>
      </c>
      <c r="J96" s="37" t="str">
        <f>E26</f>
        <v>Jindřich Jansa</v>
      </c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7"/>
      <c r="B98" s="188"/>
      <c r="C98" s="189" t="s">
        <v>125</v>
      </c>
      <c r="D98" s="190" t="s">
        <v>57</v>
      </c>
      <c r="E98" s="190" t="s">
        <v>53</v>
      </c>
      <c r="F98" s="190" t="s">
        <v>54</v>
      </c>
      <c r="G98" s="190" t="s">
        <v>126</v>
      </c>
      <c r="H98" s="190" t="s">
        <v>127</v>
      </c>
      <c r="I98" s="190" t="s">
        <v>128</v>
      </c>
      <c r="J98" s="190" t="s">
        <v>117</v>
      </c>
      <c r="K98" s="191" t="s">
        <v>129</v>
      </c>
      <c r="L98" s="192"/>
      <c r="M98" s="93" t="s">
        <v>19</v>
      </c>
      <c r="N98" s="94" t="s">
        <v>42</v>
      </c>
      <c r="O98" s="94" t="s">
        <v>130</v>
      </c>
      <c r="P98" s="94" t="s">
        <v>131</v>
      </c>
      <c r="Q98" s="94" t="s">
        <v>132</v>
      </c>
      <c r="R98" s="94" t="s">
        <v>133</v>
      </c>
      <c r="S98" s="94" t="s">
        <v>134</v>
      </c>
      <c r="T98" s="95" t="s">
        <v>135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39"/>
      <c r="B99" s="40"/>
      <c r="C99" s="100" t="s">
        <v>136</v>
      </c>
      <c r="D99" s="41"/>
      <c r="E99" s="41"/>
      <c r="F99" s="41"/>
      <c r="G99" s="41"/>
      <c r="H99" s="41"/>
      <c r="I99" s="41"/>
      <c r="J99" s="193">
        <f>BK99</f>
        <v>0</v>
      </c>
      <c r="K99" s="41"/>
      <c r="L99" s="45"/>
      <c r="M99" s="96"/>
      <c r="N99" s="194"/>
      <c r="O99" s="97"/>
      <c r="P99" s="195">
        <f>P100+P344</f>
        <v>0</v>
      </c>
      <c r="Q99" s="97"/>
      <c r="R99" s="195">
        <f>R100+R344</f>
        <v>12.069372839999998</v>
      </c>
      <c r="S99" s="97"/>
      <c r="T99" s="196">
        <f>T100+T344</f>
        <v>11.798625000000001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71</v>
      </c>
      <c r="AU99" s="18" t="s">
        <v>118</v>
      </c>
      <c r="BK99" s="197">
        <f>BK100+BK344</f>
        <v>0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231</v>
      </c>
      <c r="F100" s="201" t="s">
        <v>232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P101+P196+P204+P223+P253+P294+P319+P340</f>
        <v>0</v>
      </c>
      <c r="Q100" s="206"/>
      <c r="R100" s="207">
        <f>R101+R196+R204+R223+R253+R294+R319+R340</f>
        <v>11.256507839999998</v>
      </c>
      <c r="S100" s="206"/>
      <c r="T100" s="208">
        <f>T101+T196+T204+T223+T253+T294+T319+T340</f>
        <v>11.606625000000001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71</v>
      </c>
      <c r="AU100" s="210" t="s">
        <v>72</v>
      </c>
      <c r="AY100" s="209" t="s">
        <v>140</v>
      </c>
      <c r="BK100" s="211">
        <f>BK101+BK196+BK204+BK223+BK253+BK294+BK319+BK340</f>
        <v>0</v>
      </c>
    </row>
    <row r="101" s="12" customFormat="1" ht="22.8" customHeight="1">
      <c r="A101" s="12"/>
      <c r="B101" s="198"/>
      <c r="C101" s="199"/>
      <c r="D101" s="200" t="s">
        <v>71</v>
      </c>
      <c r="E101" s="212" t="s">
        <v>79</v>
      </c>
      <c r="F101" s="212" t="s">
        <v>1449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SUM(P102:P195)</f>
        <v>0</v>
      </c>
      <c r="Q101" s="206"/>
      <c r="R101" s="207">
        <f>SUM(R102:R195)</f>
        <v>0.034358</v>
      </c>
      <c r="S101" s="206"/>
      <c r="T101" s="208">
        <f>SUM(T102:T195)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71</v>
      </c>
      <c r="AU101" s="210" t="s">
        <v>79</v>
      </c>
      <c r="AY101" s="209" t="s">
        <v>140</v>
      </c>
      <c r="BK101" s="211">
        <f>SUM(BK102:BK195)</f>
        <v>0</v>
      </c>
    </row>
    <row r="102" s="2" customFormat="1" ht="16.5" customHeight="1">
      <c r="A102" s="39"/>
      <c r="B102" s="40"/>
      <c r="C102" s="214" t="s">
        <v>79</v>
      </c>
      <c r="D102" s="214" t="s">
        <v>143</v>
      </c>
      <c r="E102" s="215" t="s">
        <v>1450</v>
      </c>
      <c r="F102" s="216" t="s">
        <v>1451</v>
      </c>
      <c r="G102" s="217" t="s">
        <v>236</v>
      </c>
      <c r="H102" s="218">
        <v>9</v>
      </c>
      <c r="I102" s="219"/>
      <c r="J102" s="220">
        <f>ROUND(I102*H102,2)</f>
        <v>0</v>
      </c>
      <c r="K102" s="216" t="s">
        <v>147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156</v>
      </c>
      <c r="AT102" s="225" t="s">
        <v>143</v>
      </c>
      <c r="AU102" s="225" t="s">
        <v>81</v>
      </c>
      <c r="AY102" s="18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156</v>
      </c>
      <c r="BM102" s="225" t="s">
        <v>1452</v>
      </c>
    </row>
    <row r="103" s="2" customFormat="1">
      <c r="A103" s="39"/>
      <c r="B103" s="40"/>
      <c r="C103" s="41"/>
      <c r="D103" s="227" t="s">
        <v>150</v>
      </c>
      <c r="E103" s="41"/>
      <c r="F103" s="228" t="s">
        <v>1453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81</v>
      </c>
    </row>
    <row r="104" s="2" customFormat="1">
      <c r="A104" s="39"/>
      <c r="B104" s="40"/>
      <c r="C104" s="41"/>
      <c r="D104" s="232" t="s">
        <v>151</v>
      </c>
      <c r="E104" s="41"/>
      <c r="F104" s="233" t="s">
        <v>1454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151</v>
      </c>
      <c r="AU104" s="18" t="s">
        <v>81</v>
      </c>
    </row>
    <row r="105" s="13" customFormat="1">
      <c r="A105" s="13"/>
      <c r="B105" s="234"/>
      <c r="C105" s="235"/>
      <c r="D105" s="227" t="s">
        <v>153</v>
      </c>
      <c r="E105" s="236" t="s">
        <v>19</v>
      </c>
      <c r="F105" s="237" t="s">
        <v>1455</v>
      </c>
      <c r="G105" s="235"/>
      <c r="H105" s="236" t="s">
        <v>19</v>
      </c>
      <c r="I105" s="238"/>
      <c r="J105" s="235"/>
      <c r="K105" s="235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153</v>
      </c>
      <c r="AU105" s="243" t="s">
        <v>81</v>
      </c>
      <c r="AV105" s="13" t="s">
        <v>79</v>
      </c>
      <c r="AW105" s="13" t="s">
        <v>33</v>
      </c>
      <c r="AX105" s="13" t="s">
        <v>72</v>
      </c>
      <c r="AY105" s="243" t="s">
        <v>140</v>
      </c>
    </row>
    <row r="106" s="13" customFormat="1">
      <c r="A106" s="13"/>
      <c r="B106" s="234"/>
      <c r="C106" s="235"/>
      <c r="D106" s="227" t="s">
        <v>153</v>
      </c>
      <c r="E106" s="236" t="s">
        <v>19</v>
      </c>
      <c r="F106" s="237" t="s">
        <v>1456</v>
      </c>
      <c r="G106" s="235"/>
      <c r="H106" s="236" t="s">
        <v>19</v>
      </c>
      <c r="I106" s="238"/>
      <c r="J106" s="235"/>
      <c r="K106" s="235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153</v>
      </c>
      <c r="AU106" s="243" t="s">
        <v>81</v>
      </c>
      <c r="AV106" s="13" t="s">
        <v>79</v>
      </c>
      <c r="AW106" s="13" t="s">
        <v>33</v>
      </c>
      <c r="AX106" s="13" t="s">
        <v>72</v>
      </c>
      <c r="AY106" s="243" t="s">
        <v>140</v>
      </c>
    </row>
    <row r="107" s="14" customFormat="1">
      <c r="A107" s="14"/>
      <c r="B107" s="244"/>
      <c r="C107" s="245"/>
      <c r="D107" s="227" t="s">
        <v>153</v>
      </c>
      <c r="E107" s="246" t="s">
        <v>19</v>
      </c>
      <c r="F107" s="247" t="s">
        <v>1457</v>
      </c>
      <c r="G107" s="245"/>
      <c r="H107" s="248">
        <v>9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153</v>
      </c>
      <c r="AU107" s="254" t="s">
        <v>81</v>
      </c>
      <c r="AV107" s="14" t="s">
        <v>81</v>
      </c>
      <c r="AW107" s="14" t="s">
        <v>33</v>
      </c>
      <c r="AX107" s="14" t="s">
        <v>72</v>
      </c>
      <c r="AY107" s="254" t="s">
        <v>140</v>
      </c>
    </row>
    <row r="108" s="15" customFormat="1">
      <c r="A108" s="15"/>
      <c r="B108" s="255"/>
      <c r="C108" s="256"/>
      <c r="D108" s="227" t="s">
        <v>153</v>
      </c>
      <c r="E108" s="257" t="s">
        <v>19</v>
      </c>
      <c r="F108" s="258" t="s">
        <v>155</v>
      </c>
      <c r="G108" s="256"/>
      <c r="H108" s="259">
        <v>9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153</v>
      </c>
      <c r="AU108" s="265" t="s">
        <v>81</v>
      </c>
      <c r="AV108" s="15" t="s">
        <v>156</v>
      </c>
      <c r="AW108" s="15" t="s">
        <v>33</v>
      </c>
      <c r="AX108" s="15" t="s">
        <v>79</v>
      </c>
      <c r="AY108" s="265" t="s">
        <v>140</v>
      </c>
    </row>
    <row r="109" s="2" customFormat="1" ht="21.75" customHeight="1">
      <c r="A109" s="39"/>
      <c r="B109" s="40"/>
      <c r="C109" s="214" t="s">
        <v>81</v>
      </c>
      <c r="D109" s="214" t="s">
        <v>143</v>
      </c>
      <c r="E109" s="215" t="s">
        <v>1458</v>
      </c>
      <c r="F109" s="216" t="s">
        <v>1459</v>
      </c>
      <c r="G109" s="217" t="s">
        <v>385</v>
      </c>
      <c r="H109" s="218">
        <v>18.375</v>
      </c>
      <c r="I109" s="219"/>
      <c r="J109" s="220">
        <f>ROUND(I109*H109,2)</f>
        <v>0</v>
      </c>
      <c r="K109" s="216" t="s">
        <v>147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156</v>
      </c>
      <c r="AT109" s="225" t="s">
        <v>143</v>
      </c>
      <c r="AU109" s="225" t="s">
        <v>81</v>
      </c>
      <c r="AY109" s="18" t="s">
        <v>140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79</v>
      </c>
      <c r="BK109" s="226">
        <f>ROUND(I109*H109,2)</f>
        <v>0</v>
      </c>
      <c r="BL109" s="18" t="s">
        <v>156</v>
      </c>
      <c r="BM109" s="225" t="s">
        <v>1460</v>
      </c>
    </row>
    <row r="110" s="2" customFormat="1">
      <c r="A110" s="39"/>
      <c r="B110" s="40"/>
      <c r="C110" s="41"/>
      <c r="D110" s="227" t="s">
        <v>150</v>
      </c>
      <c r="E110" s="41"/>
      <c r="F110" s="228" t="s">
        <v>1461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150</v>
      </c>
      <c r="AU110" s="18" t="s">
        <v>81</v>
      </c>
    </row>
    <row r="111" s="2" customFormat="1">
      <c r="A111" s="39"/>
      <c r="B111" s="40"/>
      <c r="C111" s="41"/>
      <c r="D111" s="232" t="s">
        <v>151</v>
      </c>
      <c r="E111" s="41"/>
      <c r="F111" s="233" t="s">
        <v>1462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151</v>
      </c>
      <c r="AU111" s="18" t="s">
        <v>81</v>
      </c>
    </row>
    <row r="112" s="13" customFormat="1">
      <c r="A112" s="13"/>
      <c r="B112" s="234"/>
      <c r="C112" s="235"/>
      <c r="D112" s="227" t="s">
        <v>153</v>
      </c>
      <c r="E112" s="236" t="s">
        <v>19</v>
      </c>
      <c r="F112" s="237" t="s">
        <v>1455</v>
      </c>
      <c r="G112" s="235"/>
      <c r="H112" s="236" t="s">
        <v>19</v>
      </c>
      <c r="I112" s="238"/>
      <c r="J112" s="235"/>
      <c r="K112" s="235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153</v>
      </c>
      <c r="AU112" s="243" t="s">
        <v>81</v>
      </c>
      <c r="AV112" s="13" t="s">
        <v>79</v>
      </c>
      <c r="AW112" s="13" t="s">
        <v>33</v>
      </c>
      <c r="AX112" s="13" t="s">
        <v>72</v>
      </c>
      <c r="AY112" s="243" t="s">
        <v>140</v>
      </c>
    </row>
    <row r="113" s="13" customFormat="1">
      <c r="A113" s="13"/>
      <c r="B113" s="234"/>
      <c r="C113" s="235"/>
      <c r="D113" s="227" t="s">
        <v>153</v>
      </c>
      <c r="E113" s="236" t="s">
        <v>19</v>
      </c>
      <c r="F113" s="237" t="s">
        <v>1463</v>
      </c>
      <c r="G113" s="235"/>
      <c r="H113" s="236" t="s">
        <v>19</v>
      </c>
      <c r="I113" s="238"/>
      <c r="J113" s="235"/>
      <c r="K113" s="235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153</v>
      </c>
      <c r="AU113" s="243" t="s">
        <v>81</v>
      </c>
      <c r="AV113" s="13" t="s">
        <v>79</v>
      </c>
      <c r="AW113" s="13" t="s">
        <v>33</v>
      </c>
      <c r="AX113" s="13" t="s">
        <v>72</v>
      </c>
      <c r="AY113" s="243" t="s">
        <v>140</v>
      </c>
    </row>
    <row r="114" s="14" customFormat="1">
      <c r="A114" s="14"/>
      <c r="B114" s="244"/>
      <c r="C114" s="245"/>
      <c r="D114" s="227" t="s">
        <v>153</v>
      </c>
      <c r="E114" s="246" t="s">
        <v>19</v>
      </c>
      <c r="F114" s="247" t="s">
        <v>1464</v>
      </c>
      <c r="G114" s="245"/>
      <c r="H114" s="248">
        <v>18.375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153</v>
      </c>
      <c r="AU114" s="254" t="s">
        <v>81</v>
      </c>
      <c r="AV114" s="14" t="s">
        <v>81</v>
      </c>
      <c r="AW114" s="14" t="s">
        <v>33</v>
      </c>
      <c r="AX114" s="14" t="s">
        <v>72</v>
      </c>
      <c r="AY114" s="254" t="s">
        <v>140</v>
      </c>
    </row>
    <row r="115" s="15" customFormat="1">
      <c r="A115" s="15"/>
      <c r="B115" s="255"/>
      <c r="C115" s="256"/>
      <c r="D115" s="227" t="s">
        <v>153</v>
      </c>
      <c r="E115" s="257" t="s">
        <v>19</v>
      </c>
      <c r="F115" s="258" t="s">
        <v>155</v>
      </c>
      <c r="G115" s="256"/>
      <c r="H115" s="259">
        <v>18.375</v>
      </c>
      <c r="I115" s="260"/>
      <c r="J115" s="256"/>
      <c r="K115" s="256"/>
      <c r="L115" s="261"/>
      <c r="M115" s="262"/>
      <c r="N115" s="263"/>
      <c r="O115" s="263"/>
      <c r="P115" s="263"/>
      <c r="Q115" s="263"/>
      <c r="R115" s="263"/>
      <c r="S115" s="263"/>
      <c r="T115" s="26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5" t="s">
        <v>153</v>
      </c>
      <c r="AU115" s="265" t="s">
        <v>81</v>
      </c>
      <c r="AV115" s="15" t="s">
        <v>156</v>
      </c>
      <c r="AW115" s="15" t="s">
        <v>33</v>
      </c>
      <c r="AX115" s="15" t="s">
        <v>79</v>
      </c>
      <c r="AY115" s="265" t="s">
        <v>140</v>
      </c>
    </row>
    <row r="116" s="2" customFormat="1" ht="21.75" customHeight="1">
      <c r="A116" s="39"/>
      <c r="B116" s="40"/>
      <c r="C116" s="214" t="s">
        <v>102</v>
      </c>
      <c r="D116" s="214" t="s">
        <v>143</v>
      </c>
      <c r="E116" s="215" t="s">
        <v>1465</v>
      </c>
      <c r="F116" s="216" t="s">
        <v>1466</v>
      </c>
      <c r="G116" s="217" t="s">
        <v>385</v>
      </c>
      <c r="H116" s="218">
        <v>12.15</v>
      </c>
      <c r="I116" s="219"/>
      <c r="J116" s="220">
        <f>ROUND(I116*H116,2)</f>
        <v>0</v>
      </c>
      <c r="K116" s="216" t="s">
        <v>147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156</v>
      </c>
      <c r="AT116" s="225" t="s">
        <v>143</v>
      </c>
      <c r="AU116" s="225" t="s">
        <v>81</v>
      </c>
      <c r="AY116" s="18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156</v>
      </c>
      <c r="BM116" s="225" t="s">
        <v>1467</v>
      </c>
    </row>
    <row r="117" s="2" customFormat="1">
      <c r="A117" s="39"/>
      <c r="B117" s="40"/>
      <c r="C117" s="41"/>
      <c r="D117" s="227" t="s">
        <v>150</v>
      </c>
      <c r="E117" s="41"/>
      <c r="F117" s="228" t="s">
        <v>1468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81</v>
      </c>
    </row>
    <row r="118" s="2" customFormat="1">
      <c r="A118" s="39"/>
      <c r="B118" s="40"/>
      <c r="C118" s="41"/>
      <c r="D118" s="232" t="s">
        <v>151</v>
      </c>
      <c r="E118" s="41"/>
      <c r="F118" s="233" t="s">
        <v>1469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151</v>
      </c>
      <c r="AU118" s="18" t="s">
        <v>81</v>
      </c>
    </row>
    <row r="119" s="13" customFormat="1">
      <c r="A119" s="13"/>
      <c r="B119" s="234"/>
      <c r="C119" s="235"/>
      <c r="D119" s="227" t="s">
        <v>153</v>
      </c>
      <c r="E119" s="236" t="s">
        <v>19</v>
      </c>
      <c r="F119" s="237" t="s">
        <v>1455</v>
      </c>
      <c r="G119" s="235"/>
      <c r="H119" s="236" t="s">
        <v>19</v>
      </c>
      <c r="I119" s="238"/>
      <c r="J119" s="235"/>
      <c r="K119" s="235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153</v>
      </c>
      <c r="AU119" s="243" t="s">
        <v>81</v>
      </c>
      <c r="AV119" s="13" t="s">
        <v>79</v>
      </c>
      <c r="AW119" s="13" t="s">
        <v>33</v>
      </c>
      <c r="AX119" s="13" t="s">
        <v>72</v>
      </c>
      <c r="AY119" s="243" t="s">
        <v>140</v>
      </c>
    </row>
    <row r="120" s="13" customFormat="1">
      <c r="A120" s="13"/>
      <c r="B120" s="234"/>
      <c r="C120" s="235"/>
      <c r="D120" s="227" t="s">
        <v>153</v>
      </c>
      <c r="E120" s="236" t="s">
        <v>19</v>
      </c>
      <c r="F120" s="237" t="s">
        <v>1470</v>
      </c>
      <c r="G120" s="235"/>
      <c r="H120" s="236" t="s">
        <v>19</v>
      </c>
      <c r="I120" s="238"/>
      <c r="J120" s="235"/>
      <c r="K120" s="235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153</v>
      </c>
      <c r="AU120" s="243" t="s">
        <v>81</v>
      </c>
      <c r="AV120" s="13" t="s">
        <v>79</v>
      </c>
      <c r="AW120" s="13" t="s">
        <v>33</v>
      </c>
      <c r="AX120" s="13" t="s">
        <v>72</v>
      </c>
      <c r="AY120" s="243" t="s">
        <v>140</v>
      </c>
    </row>
    <row r="121" s="14" customFormat="1">
      <c r="A121" s="14"/>
      <c r="B121" s="244"/>
      <c r="C121" s="245"/>
      <c r="D121" s="227" t="s">
        <v>153</v>
      </c>
      <c r="E121" s="246" t="s">
        <v>19</v>
      </c>
      <c r="F121" s="247" t="s">
        <v>1471</v>
      </c>
      <c r="G121" s="245"/>
      <c r="H121" s="248">
        <v>12.15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153</v>
      </c>
      <c r="AU121" s="254" t="s">
        <v>81</v>
      </c>
      <c r="AV121" s="14" t="s">
        <v>81</v>
      </c>
      <c r="AW121" s="14" t="s">
        <v>33</v>
      </c>
      <c r="AX121" s="14" t="s">
        <v>72</v>
      </c>
      <c r="AY121" s="254" t="s">
        <v>140</v>
      </c>
    </row>
    <row r="122" s="15" customFormat="1">
      <c r="A122" s="15"/>
      <c r="B122" s="255"/>
      <c r="C122" s="256"/>
      <c r="D122" s="227" t="s">
        <v>153</v>
      </c>
      <c r="E122" s="257" t="s">
        <v>19</v>
      </c>
      <c r="F122" s="258" t="s">
        <v>155</v>
      </c>
      <c r="G122" s="256"/>
      <c r="H122" s="259">
        <v>12.15</v>
      </c>
      <c r="I122" s="260"/>
      <c r="J122" s="256"/>
      <c r="K122" s="256"/>
      <c r="L122" s="261"/>
      <c r="M122" s="262"/>
      <c r="N122" s="263"/>
      <c r="O122" s="263"/>
      <c r="P122" s="263"/>
      <c r="Q122" s="263"/>
      <c r="R122" s="263"/>
      <c r="S122" s="263"/>
      <c r="T122" s="26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5" t="s">
        <v>153</v>
      </c>
      <c r="AU122" s="265" t="s">
        <v>81</v>
      </c>
      <c r="AV122" s="15" t="s">
        <v>156</v>
      </c>
      <c r="AW122" s="15" t="s">
        <v>33</v>
      </c>
      <c r="AX122" s="15" t="s">
        <v>79</v>
      </c>
      <c r="AY122" s="265" t="s">
        <v>140</v>
      </c>
    </row>
    <row r="123" s="2" customFormat="1" ht="16.5" customHeight="1">
      <c r="A123" s="39"/>
      <c r="B123" s="40"/>
      <c r="C123" s="214" t="s">
        <v>156</v>
      </c>
      <c r="D123" s="214" t="s">
        <v>143</v>
      </c>
      <c r="E123" s="215" t="s">
        <v>1472</v>
      </c>
      <c r="F123" s="216" t="s">
        <v>1473</v>
      </c>
      <c r="G123" s="217" t="s">
        <v>236</v>
      </c>
      <c r="H123" s="218">
        <v>27</v>
      </c>
      <c r="I123" s="219"/>
      <c r="J123" s="220">
        <f>ROUND(I123*H123,2)</f>
        <v>0</v>
      </c>
      <c r="K123" s="216" t="s">
        <v>147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0.00084000000000000003</v>
      </c>
      <c r="R123" s="223">
        <f>Q123*H123</f>
        <v>0.022680000000000002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156</v>
      </c>
      <c r="AT123" s="225" t="s">
        <v>143</v>
      </c>
      <c r="AU123" s="225" t="s">
        <v>81</v>
      </c>
      <c r="AY123" s="18" t="s">
        <v>140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79</v>
      </c>
      <c r="BK123" s="226">
        <f>ROUND(I123*H123,2)</f>
        <v>0</v>
      </c>
      <c r="BL123" s="18" t="s">
        <v>156</v>
      </c>
      <c r="BM123" s="225" t="s">
        <v>1474</v>
      </c>
    </row>
    <row r="124" s="2" customFormat="1">
      <c r="A124" s="39"/>
      <c r="B124" s="40"/>
      <c r="C124" s="41"/>
      <c r="D124" s="227" t="s">
        <v>150</v>
      </c>
      <c r="E124" s="41"/>
      <c r="F124" s="228" t="s">
        <v>1475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150</v>
      </c>
      <c r="AU124" s="18" t="s">
        <v>81</v>
      </c>
    </row>
    <row r="125" s="2" customFormat="1">
      <c r="A125" s="39"/>
      <c r="B125" s="40"/>
      <c r="C125" s="41"/>
      <c r="D125" s="232" t="s">
        <v>151</v>
      </c>
      <c r="E125" s="41"/>
      <c r="F125" s="233" t="s">
        <v>1476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151</v>
      </c>
      <c r="AU125" s="18" t="s">
        <v>81</v>
      </c>
    </row>
    <row r="126" s="13" customFormat="1">
      <c r="A126" s="13"/>
      <c r="B126" s="234"/>
      <c r="C126" s="235"/>
      <c r="D126" s="227" t="s">
        <v>153</v>
      </c>
      <c r="E126" s="236" t="s">
        <v>19</v>
      </c>
      <c r="F126" s="237" t="s">
        <v>1455</v>
      </c>
      <c r="G126" s="235"/>
      <c r="H126" s="236" t="s">
        <v>19</v>
      </c>
      <c r="I126" s="238"/>
      <c r="J126" s="235"/>
      <c r="K126" s="235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153</v>
      </c>
      <c r="AU126" s="243" t="s">
        <v>81</v>
      </c>
      <c r="AV126" s="13" t="s">
        <v>79</v>
      </c>
      <c r="AW126" s="13" t="s">
        <v>33</v>
      </c>
      <c r="AX126" s="13" t="s">
        <v>72</v>
      </c>
      <c r="AY126" s="243" t="s">
        <v>140</v>
      </c>
    </row>
    <row r="127" s="13" customFormat="1">
      <c r="A127" s="13"/>
      <c r="B127" s="234"/>
      <c r="C127" s="235"/>
      <c r="D127" s="227" t="s">
        <v>153</v>
      </c>
      <c r="E127" s="236" t="s">
        <v>19</v>
      </c>
      <c r="F127" s="237" t="s">
        <v>1470</v>
      </c>
      <c r="G127" s="235"/>
      <c r="H127" s="236" t="s">
        <v>19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153</v>
      </c>
      <c r="AU127" s="243" t="s">
        <v>81</v>
      </c>
      <c r="AV127" s="13" t="s">
        <v>79</v>
      </c>
      <c r="AW127" s="13" t="s">
        <v>33</v>
      </c>
      <c r="AX127" s="13" t="s">
        <v>72</v>
      </c>
      <c r="AY127" s="243" t="s">
        <v>140</v>
      </c>
    </row>
    <row r="128" s="14" customFormat="1">
      <c r="A128" s="14"/>
      <c r="B128" s="244"/>
      <c r="C128" s="245"/>
      <c r="D128" s="227" t="s">
        <v>153</v>
      </c>
      <c r="E128" s="246" t="s">
        <v>19</v>
      </c>
      <c r="F128" s="247" t="s">
        <v>1477</v>
      </c>
      <c r="G128" s="245"/>
      <c r="H128" s="248">
        <v>27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153</v>
      </c>
      <c r="AU128" s="254" t="s">
        <v>81</v>
      </c>
      <c r="AV128" s="14" t="s">
        <v>81</v>
      </c>
      <c r="AW128" s="14" t="s">
        <v>33</v>
      </c>
      <c r="AX128" s="14" t="s">
        <v>72</v>
      </c>
      <c r="AY128" s="254" t="s">
        <v>140</v>
      </c>
    </row>
    <row r="129" s="15" customFormat="1">
      <c r="A129" s="15"/>
      <c r="B129" s="255"/>
      <c r="C129" s="256"/>
      <c r="D129" s="227" t="s">
        <v>153</v>
      </c>
      <c r="E129" s="257" t="s">
        <v>19</v>
      </c>
      <c r="F129" s="258" t="s">
        <v>155</v>
      </c>
      <c r="G129" s="256"/>
      <c r="H129" s="259">
        <v>27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153</v>
      </c>
      <c r="AU129" s="265" t="s">
        <v>81</v>
      </c>
      <c r="AV129" s="15" t="s">
        <v>156</v>
      </c>
      <c r="AW129" s="15" t="s">
        <v>33</v>
      </c>
      <c r="AX129" s="15" t="s">
        <v>79</v>
      </c>
      <c r="AY129" s="265" t="s">
        <v>140</v>
      </c>
    </row>
    <row r="130" s="2" customFormat="1" ht="16.5" customHeight="1">
      <c r="A130" s="39"/>
      <c r="B130" s="40"/>
      <c r="C130" s="214" t="s">
        <v>139</v>
      </c>
      <c r="D130" s="214" t="s">
        <v>143</v>
      </c>
      <c r="E130" s="215" t="s">
        <v>1478</v>
      </c>
      <c r="F130" s="216" t="s">
        <v>1479</v>
      </c>
      <c r="G130" s="217" t="s">
        <v>236</v>
      </c>
      <c r="H130" s="218">
        <v>27</v>
      </c>
      <c r="I130" s="219"/>
      <c r="J130" s="220">
        <f>ROUND(I130*H130,2)</f>
        <v>0</v>
      </c>
      <c r="K130" s="216" t="s">
        <v>147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156</v>
      </c>
      <c r="AT130" s="225" t="s">
        <v>143</v>
      </c>
      <c r="AU130" s="225" t="s">
        <v>81</v>
      </c>
      <c r="AY130" s="18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156</v>
      </c>
      <c r="BM130" s="225" t="s">
        <v>1480</v>
      </c>
    </row>
    <row r="131" s="2" customFormat="1">
      <c r="A131" s="39"/>
      <c r="B131" s="40"/>
      <c r="C131" s="41"/>
      <c r="D131" s="227" t="s">
        <v>150</v>
      </c>
      <c r="E131" s="41"/>
      <c r="F131" s="228" t="s">
        <v>1481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150</v>
      </c>
      <c r="AU131" s="18" t="s">
        <v>81</v>
      </c>
    </row>
    <row r="132" s="2" customFormat="1">
      <c r="A132" s="39"/>
      <c r="B132" s="40"/>
      <c r="C132" s="41"/>
      <c r="D132" s="232" t="s">
        <v>151</v>
      </c>
      <c r="E132" s="41"/>
      <c r="F132" s="233" t="s">
        <v>1482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151</v>
      </c>
      <c r="AU132" s="18" t="s">
        <v>81</v>
      </c>
    </row>
    <row r="133" s="2" customFormat="1" ht="21.75" customHeight="1">
      <c r="A133" s="39"/>
      <c r="B133" s="40"/>
      <c r="C133" s="214" t="s">
        <v>177</v>
      </c>
      <c r="D133" s="214" t="s">
        <v>143</v>
      </c>
      <c r="E133" s="215" t="s">
        <v>1483</v>
      </c>
      <c r="F133" s="216" t="s">
        <v>1484</v>
      </c>
      <c r="G133" s="217" t="s">
        <v>385</v>
      </c>
      <c r="H133" s="218">
        <v>18.375</v>
      </c>
      <c r="I133" s="219"/>
      <c r="J133" s="220">
        <f>ROUND(I133*H133,2)</f>
        <v>0</v>
      </c>
      <c r="K133" s="216" t="s">
        <v>147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156</v>
      </c>
      <c r="AT133" s="225" t="s">
        <v>143</v>
      </c>
      <c r="AU133" s="225" t="s">
        <v>81</v>
      </c>
      <c r="AY133" s="18" t="s">
        <v>140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79</v>
      </c>
      <c r="BK133" s="226">
        <f>ROUND(I133*H133,2)</f>
        <v>0</v>
      </c>
      <c r="BL133" s="18" t="s">
        <v>156</v>
      </c>
      <c r="BM133" s="225" t="s">
        <v>1485</v>
      </c>
    </row>
    <row r="134" s="2" customFormat="1">
      <c r="A134" s="39"/>
      <c r="B134" s="40"/>
      <c r="C134" s="41"/>
      <c r="D134" s="227" t="s">
        <v>150</v>
      </c>
      <c r="E134" s="41"/>
      <c r="F134" s="228" t="s">
        <v>1486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150</v>
      </c>
      <c r="AU134" s="18" t="s">
        <v>81</v>
      </c>
    </row>
    <row r="135" s="2" customFormat="1">
      <c r="A135" s="39"/>
      <c r="B135" s="40"/>
      <c r="C135" s="41"/>
      <c r="D135" s="232" t="s">
        <v>151</v>
      </c>
      <c r="E135" s="41"/>
      <c r="F135" s="233" t="s">
        <v>1487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151</v>
      </c>
      <c r="AU135" s="18" t="s">
        <v>81</v>
      </c>
    </row>
    <row r="136" s="13" customFormat="1">
      <c r="A136" s="13"/>
      <c r="B136" s="234"/>
      <c r="C136" s="235"/>
      <c r="D136" s="227" t="s">
        <v>153</v>
      </c>
      <c r="E136" s="236" t="s">
        <v>19</v>
      </c>
      <c r="F136" s="237" t="s">
        <v>1488</v>
      </c>
      <c r="G136" s="235"/>
      <c r="H136" s="236" t="s">
        <v>19</v>
      </c>
      <c r="I136" s="238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153</v>
      </c>
      <c r="AU136" s="243" t="s">
        <v>81</v>
      </c>
      <c r="AV136" s="13" t="s">
        <v>79</v>
      </c>
      <c r="AW136" s="13" t="s">
        <v>33</v>
      </c>
      <c r="AX136" s="13" t="s">
        <v>72</v>
      </c>
      <c r="AY136" s="243" t="s">
        <v>140</v>
      </c>
    </row>
    <row r="137" s="14" customFormat="1">
      <c r="A137" s="14"/>
      <c r="B137" s="244"/>
      <c r="C137" s="245"/>
      <c r="D137" s="227" t="s">
        <v>153</v>
      </c>
      <c r="E137" s="246" t="s">
        <v>19</v>
      </c>
      <c r="F137" s="247" t="s">
        <v>1489</v>
      </c>
      <c r="G137" s="245"/>
      <c r="H137" s="248">
        <v>18.375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153</v>
      </c>
      <c r="AU137" s="254" t="s">
        <v>81</v>
      </c>
      <c r="AV137" s="14" t="s">
        <v>81</v>
      </c>
      <c r="AW137" s="14" t="s">
        <v>33</v>
      </c>
      <c r="AX137" s="14" t="s">
        <v>72</v>
      </c>
      <c r="AY137" s="254" t="s">
        <v>140</v>
      </c>
    </row>
    <row r="138" s="15" customFormat="1">
      <c r="A138" s="15"/>
      <c r="B138" s="255"/>
      <c r="C138" s="256"/>
      <c r="D138" s="227" t="s">
        <v>153</v>
      </c>
      <c r="E138" s="257" t="s">
        <v>19</v>
      </c>
      <c r="F138" s="258" t="s">
        <v>155</v>
      </c>
      <c r="G138" s="256"/>
      <c r="H138" s="259">
        <v>18.375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153</v>
      </c>
      <c r="AU138" s="265" t="s">
        <v>81</v>
      </c>
      <c r="AV138" s="15" t="s">
        <v>156</v>
      </c>
      <c r="AW138" s="15" t="s">
        <v>33</v>
      </c>
      <c r="AX138" s="15" t="s">
        <v>79</v>
      </c>
      <c r="AY138" s="265" t="s">
        <v>140</v>
      </c>
    </row>
    <row r="139" s="2" customFormat="1" ht="24.15" customHeight="1">
      <c r="A139" s="39"/>
      <c r="B139" s="40"/>
      <c r="C139" s="214" t="s">
        <v>185</v>
      </c>
      <c r="D139" s="214" t="s">
        <v>143</v>
      </c>
      <c r="E139" s="215" t="s">
        <v>1490</v>
      </c>
      <c r="F139" s="216" t="s">
        <v>1491</v>
      </c>
      <c r="G139" s="217" t="s">
        <v>385</v>
      </c>
      <c r="H139" s="218">
        <v>18.375</v>
      </c>
      <c r="I139" s="219"/>
      <c r="J139" s="220">
        <f>ROUND(I139*H139,2)</f>
        <v>0</v>
      </c>
      <c r="K139" s="216" t="s">
        <v>147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156</v>
      </c>
      <c r="AT139" s="225" t="s">
        <v>143</v>
      </c>
      <c r="AU139" s="225" t="s">
        <v>81</v>
      </c>
      <c r="AY139" s="18" t="s">
        <v>140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79</v>
      </c>
      <c r="BK139" s="226">
        <f>ROUND(I139*H139,2)</f>
        <v>0</v>
      </c>
      <c r="BL139" s="18" t="s">
        <v>156</v>
      </c>
      <c r="BM139" s="225" t="s">
        <v>1492</v>
      </c>
    </row>
    <row r="140" s="2" customFormat="1">
      <c r="A140" s="39"/>
      <c r="B140" s="40"/>
      <c r="C140" s="41"/>
      <c r="D140" s="227" t="s">
        <v>150</v>
      </c>
      <c r="E140" s="41"/>
      <c r="F140" s="228" t="s">
        <v>1493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81</v>
      </c>
    </row>
    <row r="141" s="2" customFormat="1">
      <c r="A141" s="39"/>
      <c r="B141" s="40"/>
      <c r="C141" s="41"/>
      <c r="D141" s="232" t="s">
        <v>151</v>
      </c>
      <c r="E141" s="41"/>
      <c r="F141" s="233" t="s">
        <v>1494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151</v>
      </c>
      <c r="AU141" s="18" t="s">
        <v>81</v>
      </c>
    </row>
    <row r="142" s="2" customFormat="1" ht="21.75" customHeight="1">
      <c r="A142" s="39"/>
      <c r="B142" s="40"/>
      <c r="C142" s="214" t="s">
        <v>192</v>
      </c>
      <c r="D142" s="214" t="s">
        <v>143</v>
      </c>
      <c r="E142" s="215" t="s">
        <v>1495</v>
      </c>
      <c r="F142" s="216" t="s">
        <v>1496</v>
      </c>
      <c r="G142" s="217" t="s">
        <v>385</v>
      </c>
      <c r="H142" s="218">
        <v>24.045000000000002</v>
      </c>
      <c r="I142" s="219"/>
      <c r="J142" s="220">
        <f>ROUND(I142*H142,2)</f>
        <v>0</v>
      </c>
      <c r="K142" s="216" t="s">
        <v>147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156</v>
      </c>
      <c r="AT142" s="225" t="s">
        <v>143</v>
      </c>
      <c r="AU142" s="225" t="s">
        <v>81</v>
      </c>
      <c r="AY142" s="18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156</v>
      </c>
      <c r="BM142" s="225" t="s">
        <v>1497</v>
      </c>
    </row>
    <row r="143" s="2" customFormat="1">
      <c r="A143" s="39"/>
      <c r="B143" s="40"/>
      <c r="C143" s="41"/>
      <c r="D143" s="227" t="s">
        <v>150</v>
      </c>
      <c r="E143" s="41"/>
      <c r="F143" s="228" t="s">
        <v>1498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81</v>
      </c>
    </row>
    <row r="144" s="2" customFormat="1">
      <c r="A144" s="39"/>
      <c r="B144" s="40"/>
      <c r="C144" s="41"/>
      <c r="D144" s="232" t="s">
        <v>151</v>
      </c>
      <c r="E144" s="41"/>
      <c r="F144" s="233" t="s">
        <v>1499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151</v>
      </c>
      <c r="AU144" s="18" t="s">
        <v>81</v>
      </c>
    </row>
    <row r="145" s="13" customFormat="1">
      <c r="A145" s="13"/>
      <c r="B145" s="234"/>
      <c r="C145" s="235"/>
      <c r="D145" s="227" t="s">
        <v>153</v>
      </c>
      <c r="E145" s="236" t="s">
        <v>19</v>
      </c>
      <c r="F145" s="237" t="s">
        <v>1500</v>
      </c>
      <c r="G145" s="235"/>
      <c r="H145" s="236" t="s">
        <v>19</v>
      </c>
      <c r="I145" s="238"/>
      <c r="J145" s="235"/>
      <c r="K145" s="235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153</v>
      </c>
      <c r="AU145" s="243" t="s">
        <v>81</v>
      </c>
      <c r="AV145" s="13" t="s">
        <v>79</v>
      </c>
      <c r="AW145" s="13" t="s">
        <v>33</v>
      </c>
      <c r="AX145" s="13" t="s">
        <v>72</v>
      </c>
      <c r="AY145" s="243" t="s">
        <v>140</v>
      </c>
    </row>
    <row r="146" s="14" customFormat="1">
      <c r="A146" s="14"/>
      <c r="B146" s="244"/>
      <c r="C146" s="245"/>
      <c r="D146" s="227" t="s">
        <v>153</v>
      </c>
      <c r="E146" s="246" t="s">
        <v>19</v>
      </c>
      <c r="F146" s="247" t="s">
        <v>1501</v>
      </c>
      <c r="G146" s="245"/>
      <c r="H146" s="248">
        <v>24.045000000000002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153</v>
      </c>
      <c r="AU146" s="254" t="s">
        <v>81</v>
      </c>
      <c r="AV146" s="14" t="s">
        <v>81</v>
      </c>
      <c r="AW146" s="14" t="s">
        <v>33</v>
      </c>
      <c r="AX146" s="14" t="s">
        <v>72</v>
      </c>
      <c r="AY146" s="254" t="s">
        <v>140</v>
      </c>
    </row>
    <row r="147" s="15" customFormat="1">
      <c r="A147" s="15"/>
      <c r="B147" s="255"/>
      <c r="C147" s="256"/>
      <c r="D147" s="227" t="s">
        <v>153</v>
      </c>
      <c r="E147" s="257" t="s">
        <v>19</v>
      </c>
      <c r="F147" s="258" t="s">
        <v>155</v>
      </c>
      <c r="G147" s="256"/>
      <c r="H147" s="259">
        <v>24.045000000000002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153</v>
      </c>
      <c r="AU147" s="265" t="s">
        <v>81</v>
      </c>
      <c r="AV147" s="15" t="s">
        <v>156</v>
      </c>
      <c r="AW147" s="15" t="s">
        <v>33</v>
      </c>
      <c r="AX147" s="15" t="s">
        <v>79</v>
      </c>
      <c r="AY147" s="265" t="s">
        <v>140</v>
      </c>
    </row>
    <row r="148" s="2" customFormat="1" ht="24.15" customHeight="1">
      <c r="A148" s="39"/>
      <c r="B148" s="40"/>
      <c r="C148" s="214" t="s">
        <v>197</v>
      </c>
      <c r="D148" s="214" t="s">
        <v>143</v>
      </c>
      <c r="E148" s="215" t="s">
        <v>1502</v>
      </c>
      <c r="F148" s="216" t="s">
        <v>1503</v>
      </c>
      <c r="G148" s="217" t="s">
        <v>385</v>
      </c>
      <c r="H148" s="218">
        <v>240.44999999999999</v>
      </c>
      <c r="I148" s="219"/>
      <c r="J148" s="220">
        <f>ROUND(I148*H148,2)</f>
        <v>0</v>
      </c>
      <c r="K148" s="216" t="s">
        <v>147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156</v>
      </c>
      <c r="AT148" s="225" t="s">
        <v>143</v>
      </c>
      <c r="AU148" s="225" t="s">
        <v>81</v>
      </c>
      <c r="AY148" s="18" t="s">
        <v>140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79</v>
      </c>
      <c r="BK148" s="226">
        <f>ROUND(I148*H148,2)</f>
        <v>0</v>
      </c>
      <c r="BL148" s="18" t="s">
        <v>156</v>
      </c>
      <c r="BM148" s="225" t="s">
        <v>1504</v>
      </c>
    </row>
    <row r="149" s="2" customFormat="1">
      <c r="A149" s="39"/>
      <c r="B149" s="40"/>
      <c r="C149" s="41"/>
      <c r="D149" s="227" t="s">
        <v>150</v>
      </c>
      <c r="E149" s="41"/>
      <c r="F149" s="228" t="s">
        <v>1505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150</v>
      </c>
      <c r="AU149" s="18" t="s">
        <v>81</v>
      </c>
    </row>
    <row r="150" s="2" customFormat="1">
      <c r="A150" s="39"/>
      <c r="B150" s="40"/>
      <c r="C150" s="41"/>
      <c r="D150" s="232" t="s">
        <v>151</v>
      </c>
      <c r="E150" s="41"/>
      <c r="F150" s="233" t="s">
        <v>1506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151</v>
      </c>
      <c r="AU150" s="18" t="s">
        <v>81</v>
      </c>
    </row>
    <row r="151" s="14" customFormat="1">
      <c r="A151" s="14"/>
      <c r="B151" s="244"/>
      <c r="C151" s="245"/>
      <c r="D151" s="227" t="s">
        <v>153</v>
      </c>
      <c r="E151" s="246" t="s">
        <v>19</v>
      </c>
      <c r="F151" s="247" t="s">
        <v>1507</v>
      </c>
      <c r="G151" s="245"/>
      <c r="H151" s="248">
        <v>240.44999999999999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153</v>
      </c>
      <c r="AU151" s="254" t="s">
        <v>81</v>
      </c>
      <c r="AV151" s="14" t="s">
        <v>81</v>
      </c>
      <c r="AW151" s="14" t="s">
        <v>33</v>
      </c>
      <c r="AX151" s="14" t="s">
        <v>72</v>
      </c>
      <c r="AY151" s="254" t="s">
        <v>140</v>
      </c>
    </row>
    <row r="152" s="15" customFormat="1">
      <c r="A152" s="15"/>
      <c r="B152" s="255"/>
      <c r="C152" s="256"/>
      <c r="D152" s="227" t="s">
        <v>153</v>
      </c>
      <c r="E152" s="257" t="s">
        <v>19</v>
      </c>
      <c r="F152" s="258" t="s">
        <v>155</v>
      </c>
      <c r="G152" s="256"/>
      <c r="H152" s="259">
        <v>240.44999999999999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153</v>
      </c>
      <c r="AU152" s="265" t="s">
        <v>81</v>
      </c>
      <c r="AV152" s="15" t="s">
        <v>156</v>
      </c>
      <c r="AW152" s="15" t="s">
        <v>33</v>
      </c>
      <c r="AX152" s="15" t="s">
        <v>79</v>
      </c>
      <c r="AY152" s="265" t="s">
        <v>140</v>
      </c>
    </row>
    <row r="153" s="2" customFormat="1" ht="16.5" customHeight="1">
      <c r="A153" s="39"/>
      <c r="B153" s="40"/>
      <c r="C153" s="214" t="s">
        <v>204</v>
      </c>
      <c r="D153" s="214" t="s">
        <v>143</v>
      </c>
      <c r="E153" s="215" t="s">
        <v>1508</v>
      </c>
      <c r="F153" s="216" t="s">
        <v>1509</v>
      </c>
      <c r="G153" s="217" t="s">
        <v>385</v>
      </c>
      <c r="H153" s="218">
        <v>24.045000000000002</v>
      </c>
      <c r="I153" s="219"/>
      <c r="J153" s="220">
        <f>ROUND(I153*H153,2)</f>
        <v>0</v>
      </c>
      <c r="K153" s="216" t="s">
        <v>147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156</v>
      </c>
      <c r="AT153" s="225" t="s">
        <v>143</v>
      </c>
      <c r="AU153" s="225" t="s">
        <v>81</v>
      </c>
      <c r="AY153" s="18" t="s">
        <v>140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79</v>
      </c>
      <c r="BK153" s="226">
        <f>ROUND(I153*H153,2)</f>
        <v>0</v>
      </c>
      <c r="BL153" s="18" t="s">
        <v>156</v>
      </c>
      <c r="BM153" s="225" t="s">
        <v>1510</v>
      </c>
    </row>
    <row r="154" s="2" customFormat="1">
      <c r="A154" s="39"/>
      <c r="B154" s="40"/>
      <c r="C154" s="41"/>
      <c r="D154" s="227" t="s">
        <v>150</v>
      </c>
      <c r="E154" s="41"/>
      <c r="F154" s="228" t="s">
        <v>1511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81</v>
      </c>
    </row>
    <row r="155" s="2" customFormat="1">
      <c r="A155" s="39"/>
      <c r="B155" s="40"/>
      <c r="C155" s="41"/>
      <c r="D155" s="232" t="s">
        <v>151</v>
      </c>
      <c r="E155" s="41"/>
      <c r="F155" s="233" t="s">
        <v>1512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151</v>
      </c>
      <c r="AU155" s="18" t="s">
        <v>81</v>
      </c>
    </row>
    <row r="156" s="14" customFormat="1">
      <c r="A156" s="14"/>
      <c r="B156" s="244"/>
      <c r="C156" s="245"/>
      <c r="D156" s="227" t="s">
        <v>153</v>
      </c>
      <c r="E156" s="246" t="s">
        <v>19</v>
      </c>
      <c r="F156" s="247" t="s">
        <v>1513</v>
      </c>
      <c r="G156" s="245"/>
      <c r="H156" s="248">
        <v>24.045000000000002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153</v>
      </c>
      <c r="AU156" s="254" t="s">
        <v>81</v>
      </c>
      <c r="AV156" s="14" t="s">
        <v>81</v>
      </c>
      <c r="AW156" s="14" t="s">
        <v>33</v>
      </c>
      <c r="AX156" s="14" t="s">
        <v>72</v>
      </c>
      <c r="AY156" s="254" t="s">
        <v>140</v>
      </c>
    </row>
    <row r="157" s="15" customFormat="1">
      <c r="A157" s="15"/>
      <c r="B157" s="255"/>
      <c r="C157" s="256"/>
      <c r="D157" s="227" t="s">
        <v>153</v>
      </c>
      <c r="E157" s="257" t="s">
        <v>19</v>
      </c>
      <c r="F157" s="258" t="s">
        <v>155</v>
      </c>
      <c r="G157" s="256"/>
      <c r="H157" s="259">
        <v>24.045000000000002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153</v>
      </c>
      <c r="AU157" s="265" t="s">
        <v>81</v>
      </c>
      <c r="AV157" s="15" t="s">
        <v>156</v>
      </c>
      <c r="AW157" s="15" t="s">
        <v>33</v>
      </c>
      <c r="AX157" s="15" t="s">
        <v>79</v>
      </c>
      <c r="AY157" s="265" t="s">
        <v>140</v>
      </c>
    </row>
    <row r="158" s="2" customFormat="1" ht="16.5" customHeight="1">
      <c r="A158" s="39"/>
      <c r="B158" s="40"/>
      <c r="C158" s="214" t="s">
        <v>303</v>
      </c>
      <c r="D158" s="214" t="s">
        <v>143</v>
      </c>
      <c r="E158" s="215" t="s">
        <v>1514</v>
      </c>
      <c r="F158" s="216" t="s">
        <v>1515</v>
      </c>
      <c r="G158" s="217" t="s">
        <v>460</v>
      </c>
      <c r="H158" s="218">
        <v>40.877000000000002</v>
      </c>
      <c r="I158" s="219"/>
      <c r="J158" s="220">
        <f>ROUND(I158*H158,2)</f>
        <v>0</v>
      </c>
      <c r="K158" s="216" t="s">
        <v>147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156</v>
      </c>
      <c r="AT158" s="225" t="s">
        <v>143</v>
      </c>
      <c r="AU158" s="225" t="s">
        <v>81</v>
      </c>
      <c r="AY158" s="18" t="s">
        <v>140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79</v>
      </c>
      <c r="BK158" s="226">
        <f>ROUND(I158*H158,2)</f>
        <v>0</v>
      </c>
      <c r="BL158" s="18" t="s">
        <v>156</v>
      </c>
      <c r="BM158" s="225" t="s">
        <v>1516</v>
      </c>
    </row>
    <row r="159" s="2" customFormat="1">
      <c r="A159" s="39"/>
      <c r="B159" s="40"/>
      <c r="C159" s="41"/>
      <c r="D159" s="227" t="s">
        <v>150</v>
      </c>
      <c r="E159" s="41"/>
      <c r="F159" s="228" t="s">
        <v>1517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150</v>
      </c>
      <c r="AU159" s="18" t="s">
        <v>81</v>
      </c>
    </row>
    <row r="160" s="2" customFormat="1">
      <c r="A160" s="39"/>
      <c r="B160" s="40"/>
      <c r="C160" s="41"/>
      <c r="D160" s="232" t="s">
        <v>151</v>
      </c>
      <c r="E160" s="41"/>
      <c r="F160" s="233" t="s">
        <v>1518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151</v>
      </c>
      <c r="AU160" s="18" t="s">
        <v>81</v>
      </c>
    </row>
    <row r="161" s="14" customFormat="1">
      <c r="A161" s="14"/>
      <c r="B161" s="244"/>
      <c r="C161" s="245"/>
      <c r="D161" s="227" t="s">
        <v>153</v>
      </c>
      <c r="E161" s="246" t="s">
        <v>19</v>
      </c>
      <c r="F161" s="247" t="s">
        <v>1519</v>
      </c>
      <c r="G161" s="245"/>
      <c r="H161" s="248">
        <v>40.877000000000002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153</v>
      </c>
      <c r="AU161" s="254" t="s">
        <v>81</v>
      </c>
      <c r="AV161" s="14" t="s">
        <v>81</v>
      </c>
      <c r="AW161" s="14" t="s">
        <v>33</v>
      </c>
      <c r="AX161" s="14" t="s">
        <v>72</v>
      </c>
      <c r="AY161" s="254" t="s">
        <v>140</v>
      </c>
    </row>
    <row r="162" s="15" customFormat="1">
      <c r="A162" s="15"/>
      <c r="B162" s="255"/>
      <c r="C162" s="256"/>
      <c r="D162" s="227" t="s">
        <v>153</v>
      </c>
      <c r="E162" s="257" t="s">
        <v>19</v>
      </c>
      <c r="F162" s="258" t="s">
        <v>155</v>
      </c>
      <c r="G162" s="256"/>
      <c r="H162" s="259">
        <v>40.877000000000002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153</v>
      </c>
      <c r="AU162" s="265" t="s">
        <v>81</v>
      </c>
      <c r="AV162" s="15" t="s">
        <v>156</v>
      </c>
      <c r="AW162" s="15" t="s">
        <v>33</v>
      </c>
      <c r="AX162" s="15" t="s">
        <v>79</v>
      </c>
      <c r="AY162" s="265" t="s">
        <v>140</v>
      </c>
    </row>
    <row r="163" s="2" customFormat="1" ht="16.5" customHeight="1">
      <c r="A163" s="39"/>
      <c r="B163" s="40"/>
      <c r="C163" s="214" t="s">
        <v>313</v>
      </c>
      <c r="D163" s="214" t="s">
        <v>143</v>
      </c>
      <c r="E163" s="215" t="s">
        <v>1520</v>
      </c>
      <c r="F163" s="216" t="s">
        <v>1521</v>
      </c>
      <c r="G163" s="217" t="s">
        <v>385</v>
      </c>
      <c r="H163" s="218">
        <v>6.4800000000000004</v>
      </c>
      <c r="I163" s="219"/>
      <c r="J163" s="220">
        <f>ROUND(I163*H163,2)</f>
        <v>0</v>
      </c>
      <c r="K163" s="216" t="s">
        <v>147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156</v>
      </c>
      <c r="AT163" s="225" t="s">
        <v>143</v>
      </c>
      <c r="AU163" s="225" t="s">
        <v>81</v>
      </c>
      <c r="AY163" s="18" t="s">
        <v>140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79</v>
      </c>
      <c r="BK163" s="226">
        <f>ROUND(I163*H163,2)</f>
        <v>0</v>
      </c>
      <c r="BL163" s="18" t="s">
        <v>156</v>
      </c>
      <c r="BM163" s="225" t="s">
        <v>1522</v>
      </c>
    </row>
    <row r="164" s="2" customFormat="1">
      <c r="A164" s="39"/>
      <c r="B164" s="40"/>
      <c r="C164" s="41"/>
      <c r="D164" s="227" t="s">
        <v>150</v>
      </c>
      <c r="E164" s="41"/>
      <c r="F164" s="228" t="s">
        <v>1523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150</v>
      </c>
      <c r="AU164" s="18" t="s">
        <v>81</v>
      </c>
    </row>
    <row r="165" s="2" customFormat="1">
      <c r="A165" s="39"/>
      <c r="B165" s="40"/>
      <c r="C165" s="41"/>
      <c r="D165" s="232" t="s">
        <v>151</v>
      </c>
      <c r="E165" s="41"/>
      <c r="F165" s="233" t="s">
        <v>1524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151</v>
      </c>
      <c r="AU165" s="18" t="s">
        <v>81</v>
      </c>
    </row>
    <row r="166" s="13" customFormat="1">
      <c r="A166" s="13"/>
      <c r="B166" s="234"/>
      <c r="C166" s="235"/>
      <c r="D166" s="227" t="s">
        <v>153</v>
      </c>
      <c r="E166" s="236" t="s">
        <v>19</v>
      </c>
      <c r="F166" s="237" t="s">
        <v>1455</v>
      </c>
      <c r="G166" s="235"/>
      <c r="H166" s="236" t="s">
        <v>19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153</v>
      </c>
      <c r="AU166" s="243" t="s">
        <v>81</v>
      </c>
      <c r="AV166" s="13" t="s">
        <v>79</v>
      </c>
      <c r="AW166" s="13" t="s">
        <v>33</v>
      </c>
      <c r="AX166" s="13" t="s">
        <v>72</v>
      </c>
      <c r="AY166" s="243" t="s">
        <v>140</v>
      </c>
    </row>
    <row r="167" s="13" customFormat="1">
      <c r="A167" s="13"/>
      <c r="B167" s="234"/>
      <c r="C167" s="235"/>
      <c r="D167" s="227" t="s">
        <v>153</v>
      </c>
      <c r="E167" s="236" t="s">
        <v>19</v>
      </c>
      <c r="F167" s="237" t="s">
        <v>1456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153</v>
      </c>
      <c r="AU167" s="243" t="s">
        <v>81</v>
      </c>
      <c r="AV167" s="13" t="s">
        <v>79</v>
      </c>
      <c r="AW167" s="13" t="s">
        <v>33</v>
      </c>
      <c r="AX167" s="13" t="s">
        <v>72</v>
      </c>
      <c r="AY167" s="243" t="s">
        <v>140</v>
      </c>
    </row>
    <row r="168" s="14" customFormat="1">
      <c r="A168" s="14"/>
      <c r="B168" s="244"/>
      <c r="C168" s="245"/>
      <c r="D168" s="227" t="s">
        <v>153</v>
      </c>
      <c r="E168" s="246" t="s">
        <v>19</v>
      </c>
      <c r="F168" s="247" t="s">
        <v>1525</v>
      </c>
      <c r="G168" s="245"/>
      <c r="H168" s="248">
        <v>6.4800000000000004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153</v>
      </c>
      <c r="AU168" s="254" t="s">
        <v>81</v>
      </c>
      <c r="AV168" s="14" t="s">
        <v>81</v>
      </c>
      <c r="AW168" s="14" t="s">
        <v>33</v>
      </c>
      <c r="AX168" s="14" t="s">
        <v>72</v>
      </c>
      <c r="AY168" s="254" t="s">
        <v>140</v>
      </c>
    </row>
    <row r="169" s="15" customFormat="1">
      <c r="A169" s="15"/>
      <c r="B169" s="255"/>
      <c r="C169" s="256"/>
      <c r="D169" s="227" t="s">
        <v>153</v>
      </c>
      <c r="E169" s="257" t="s">
        <v>19</v>
      </c>
      <c r="F169" s="258" t="s">
        <v>155</v>
      </c>
      <c r="G169" s="256"/>
      <c r="H169" s="259">
        <v>6.4800000000000004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5" t="s">
        <v>153</v>
      </c>
      <c r="AU169" s="265" t="s">
        <v>81</v>
      </c>
      <c r="AV169" s="15" t="s">
        <v>156</v>
      </c>
      <c r="AW169" s="15" t="s">
        <v>33</v>
      </c>
      <c r="AX169" s="15" t="s">
        <v>79</v>
      </c>
      <c r="AY169" s="265" t="s">
        <v>140</v>
      </c>
    </row>
    <row r="170" s="2" customFormat="1" ht="16.5" customHeight="1">
      <c r="A170" s="39"/>
      <c r="B170" s="40"/>
      <c r="C170" s="214" t="s">
        <v>322</v>
      </c>
      <c r="D170" s="214" t="s">
        <v>143</v>
      </c>
      <c r="E170" s="215" t="s">
        <v>1526</v>
      </c>
      <c r="F170" s="216" t="s">
        <v>1527</v>
      </c>
      <c r="G170" s="217" t="s">
        <v>385</v>
      </c>
      <c r="H170" s="218">
        <v>6.4800000000000004</v>
      </c>
      <c r="I170" s="219"/>
      <c r="J170" s="220">
        <f>ROUND(I170*H170,2)</f>
        <v>0</v>
      </c>
      <c r="K170" s="216" t="s">
        <v>147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156</v>
      </c>
      <c r="AT170" s="225" t="s">
        <v>143</v>
      </c>
      <c r="AU170" s="225" t="s">
        <v>81</v>
      </c>
      <c r="AY170" s="18" t="s">
        <v>140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79</v>
      </c>
      <c r="BK170" s="226">
        <f>ROUND(I170*H170,2)</f>
        <v>0</v>
      </c>
      <c r="BL170" s="18" t="s">
        <v>156</v>
      </c>
      <c r="BM170" s="225" t="s">
        <v>1528</v>
      </c>
    </row>
    <row r="171" s="2" customFormat="1">
      <c r="A171" s="39"/>
      <c r="B171" s="40"/>
      <c r="C171" s="41"/>
      <c r="D171" s="227" t="s">
        <v>150</v>
      </c>
      <c r="E171" s="41"/>
      <c r="F171" s="228" t="s">
        <v>1529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81</v>
      </c>
    </row>
    <row r="172" s="2" customFormat="1">
      <c r="A172" s="39"/>
      <c r="B172" s="40"/>
      <c r="C172" s="41"/>
      <c r="D172" s="232" t="s">
        <v>151</v>
      </c>
      <c r="E172" s="41"/>
      <c r="F172" s="233" t="s">
        <v>1530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151</v>
      </c>
      <c r="AU172" s="18" t="s">
        <v>81</v>
      </c>
    </row>
    <row r="173" s="2" customFormat="1" ht="16.5" customHeight="1">
      <c r="A173" s="39"/>
      <c r="B173" s="40"/>
      <c r="C173" s="214" t="s">
        <v>332</v>
      </c>
      <c r="D173" s="214" t="s">
        <v>143</v>
      </c>
      <c r="E173" s="215" t="s">
        <v>1531</v>
      </c>
      <c r="F173" s="216" t="s">
        <v>1532</v>
      </c>
      <c r="G173" s="217" t="s">
        <v>236</v>
      </c>
      <c r="H173" s="218">
        <v>9</v>
      </c>
      <c r="I173" s="219"/>
      <c r="J173" s="220">
        <f>ROUND(I173*H173,2)</f>
        <v>0</v>
      </c>
      <c r="K173" s="216" t="s">
        <v>147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156</v>
      </c>
      <c r="AT173" s="225" t="s">
        <v>143</v>
      </c>
      <c r="AU173" s="225" t="s">
        <v>81</v>
      </c>
      <c r="AY173" s="18" t="s">
        <v>140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79</v>
      </c>
      <c r="BK173" s="226">
        <f>ROUND(I173*H173,2)</f>
        <v>0</v>
      </c>
      <c r="BL173" s="18" t="s">
        <v>156</v>
      </c>
      <c r="BM173" s="225" t="s">
        <v>1533</v>
      </c>
    </row>
    <row r="174" s="2" customFormat="1">
      <c r="A174" s="39"/>
      <c r="B174" s="40"/>
      <c r="C174" s="41"/>
      <c r="D174" s="227" t="s">
        <v>150</v>
      </c>
      <c r="E174" s="41"/>
      <c r="F174" s="228" t="s">
        <v>1534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150</v>
      </c>
      <c r="AU174" s="18" t="s">
        <v>81</v>
      </c>
    </row>
    <row r="175" s="2" customFormat="1">
      <c r="A175" s="39"/>
      <c r="B175" s="40"/>
      <c r="C175" s="41"/>
      <c r="D175" s="232" t="s">
        <v>151</v>
      </c>
      <c r="E175" s="41"/>
      <c r="F175" s="233" t="s">
        <v>1535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151</v>
      </c>
      <c r="AU175" s="18" t="s">
        <v>81</v>
      </c>
    </row>
    <row r="176" s="13" customFormat="1">
      <c r="A176" s="13"/>
      <c r="B176" s="234"/>
      <c r="C176" s="235"/>
      <c r="D176" s="227" t="s">
        <v>153</v>
      </c>
      <c r="E176" s="236" t="s">
        <v>19</v>
      </c>
      <c r="F176" s="237" t="s">
        <v>1455</v>
      </c>
      <c r="G176" s="235"/>
      <c r="H176" s="236" t="s">
        <v>19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153</v>
      </c>
      <c r="AU176" s="243" t="s">
        <v>81</v>
      </c>
      <c r="AV176" s="13" t="s">
        <v>79</v>
      </c>
      <c r="AW176" s="13" t="s">
        <v>33</v>
      </c>
      <c r="AX176" s="13" t="s">
        <v>72</v>
      </c>
      <c r="AY176" s="243" t="s">
        <v>140</v>
      </c>
    </row>
    <row r="177" s="13" customFormat="1">
      <c r="A177" s="13"/>
      <c r="B177" s="234"/>
      <c r="C177" s="235"/>
      <c r="D177" s="227" t="s">
        <v>153</v>
      </c>
      <c r="E177" s="236" t="s">
        <v>19</v>
      </c>
      <c r="F177" s="237" t="s">
        <v>1456</v>
      </c>
      <c r="G177" s="235"/>
      <c r="H177" s="236" t="s">
        <v>19</v>
      </c>
      <c r="I177" s="238"/>
      <c r="J177" s="235"/>
      <c r="K177" s="235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153</v>
      </c>
      <c r="AU177" s="243" t="s">
        <v>81</v>
      </c>
      <c r="AV177" s="13" t="s">
        <v>79</v>
      </c>
      <c r="AW177" s="13" t="s">
        <v>33</v>
      </c>
      <c r="AX177" s="13" t="s">
        <v>72</v>
      </c>
      <c r="AY177" s="243" t="s">
        <v>140</v>
      </c>
    </row>
    <row r="178" s="14" customFormat="1">
      <c r="A178" s="14"/>
      <c r="B178" s="244"/>
      <c r="C178" s="245"/>
      <c r="D178" s="227" t="s">
        <v>153</v>
      </c>
      <c r="E178" s="246" t="s">
        <v>19</v>
      </c>
      <c r="F178" s="247" t="s">
        <v>1457</v>
      </c>
      <c r="G178" s="245"/>
      <c r="H178" s="248">
        <v>9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153</v>
      </c>
      <c r="AU178" s="254" t="s">
        <v>81</v>
      </c>
      <c r="AV178" s="14" t="s">
        <v>81</v>
      </c>
      <c r="AW178" s="14" t="s">
        <v>33</v>
      </c>
      <c r="AX178" s="14" t="s">
        <v>72</v>
      </c>
      <c r="AY178" s="254" t="s">
        <v>140</v>
      </c>
    </row>
    <row r="179" s="15" customFormat="1">
      <c r="A179" s="15"/>
      <c r="B179" s="255"/>
      <c r="C179" s="256"/>
      <c r="D179" s="227" t="s">
        <v>153</v>
      </c>
      <c r="E179" s="257" t="s">
        <v>19</v>
      </c>
      <c r="F179" s="258" t="s">
        <v>155</v>
      </c>
      <c r="G179" s="256"/>
      <c r="H179" s="259">
        <v>9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153</v>
      </c>
      <c r="AU179" s="265" t="s">
        <v>81</v>
      </c>
      <c r="AV179" s="15" t="s">
        <v>156</v>
      </c>
      <c r="AW179" s="15" t="s">
        <v>33</v>
      </c>
      <c r="AX179" s="15" t="s">
        <v>79</v>
      </c>
      <c r="AY179" s="265" t="s">
        <v>140</v>
      </c>
    </row>
    <row r="180" s="2" customFormat="1" ht="16.5" customHeight="1">
      <c r="A180" s="39"/>
      <c r="B180" s="40"/>
      <c r="C180" s="214" t="s">
        <v>8</v>
      </c>
      <c r="D180" s="214" t="s">
        <v>143</v>
      </c>
      <c r="E180" s="215" t="s">
        <v>1536</v>
      </c>
      <c r="F180" s="216" t="s">
        <v>1537</v>
      </c>
      <c r="G180" s="217" t="s">
        <v>236</v>
      </c>
      <c r="H180" s="218">
        <v>32.100000000000001</v>
      </c>
      <c r="I180" s="219"/>
      <c r="J180" s="220">
        <f>ROUND(I180*H180,2)</f>
        <v>0</v>
      </c>
      <c r="K180" s="216" t="s">
        <v>147</v>
      </c>
      <c r="L180" s="45"/>
      <c r="M180" s="221" t="s">
        <v>19</v>
      </c>
      <c r="N180" s="222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156</v>
      </c>
      <c r="AT180" s="225" t="s">
        <v>143</v>
      </c>
      <c r="AU180" s="225" t="s">
        <v>81</v>
      </c>
      <c r="AY180" s="18" t="s">
        <v>140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79</v>
      </c>
      <c r="BK180" s="226">
        <f>ROUND(I180*H180,2)</f>
        <v>0</v>
      </c>
      <c r="BL180" s="18" t="s">
        <v>156</v>
      </c>
      <c r="BM180" s="225" t="s">
        <v>1538</v>
      </c>
    </row>
    <row r="181" s="2" customFormat="1">
      <c r="A181" s="39"/>
      <c r="B181" s="40"/>
      <c r="C181" s="41"/>
      <c r="D181" s="227" t="s">
        <v>150</v>
      </c>
      <c r="E181" s="41"/>
      <c r="F181" s="228" t="s">
        <v>1539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150</v>
      </c>
      <c r="AU181" s="18" t="s">
        <v>81</v>
      </c>
    </row>
    <row r="182" s="2" customFormat="1">
      <c r="A182" s="39"/>
      <c r="B182" s="40"/>
      <c r="C182" s="41"/>
      <c r="D182" s="232" t="s">
        <v>151</v>
      </c>
      <c r="E182" s="41"/>
      <c r="F182" s="233" t="s">
        <v>1540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151</v>
      </c>
      <c r="AU182" s="18" t="s">
        <v>81</v>
      </c>
    </row>
    <row r="183" s="14" customFormat="1">
      <c r="A183" s="14"/>
      <c r="B183" s="244"/>
      <c r="C183" s="245"/>
      <c r="D183" s="227" t="s">
        <v>153</v>
      </c>
      <c r="E183" s="246" t="s">
        <v>19</v>
      </c>
      <c r="F183" s="247" t="s">
        <v>1541</v>
      </c>
      <c r="G183" s="245"/>
      <c r="H183" s="248">
        <v>32.100000000000001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153</v>
      </c>
      <c r="AU183" s="254" t="s">
        <v>81</v>
      </c>
      <c r="AV183" s="14" t="s">
        <v>81</v>
      </c>
      <c r="AW183" s="14" t="s">
        <v>33</v>
      </c>
      <c r="AX183" s="14" t="s">
        <v>72</v>
      </c>
      <c r="AY183" s="254" t="s">
        <v>140</v>
      </c>
    </row>
    <row r="184" s="15" customFormat="1">
      <c r="A184" s="15"/>
      <c r="B184" s="255"/>
      <c r="C184" s="256"/>
      <c r="D184" s="227" t="s">
        <v>153</v>
      </c>
      <c r="E184" s="257" t="s">
        <v>19</v>
      </c>
      <c r="F184" s="258" t="s">
        <v>155</v>
      </c>
      <c r="G184" s="256"/>
      <c r="H184" s="259">
        <v>32.100000000000001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5" t="s">
        <v>153</v>
      </c>
      <c r="AU184" s="265" t="s">
        <v>81</v>
      </c>
      <c r="AV184" s="15" t="s">
        <v>156</v>
      </c>
      <c r="AW184" s="15" t="s">
        <v>33</v>
      </c>
      <c r="AX184" s="15" t="s">
        <v>79</v>
      </c>
      <c r="AY184" s="265" t="s">
        <v>140</v>
      </c>
    </row>
    <row r="185" s="2" customFormat="1" ht="16.5" customHeight="1">
      <c r="A185" s="39"/>
      <c r="B185" s="40"/>
      <c r="C185" s="214" t="s">
        <v>347</v>
      </c>
      <c r="D185" s="214" t="s">
        <v>143</v>
      </c>
      <c r="E185" s="215" t="s">
        <v>1542</v>
      </c>
      <c r="F185" s="216" t="s">
        <v>1543</v>
      </c>
      <c r="G185" s="217" t="s">
        <v>236</v>
      </c>
      <c r="H185" s="218">
        <v>9</v>
      </c>
      <c r="I185" s="219"/>
      <c r="J185" s="220">
        <f>ROUND(I185*H185,2)</f>
        <v>0</v>
      </c>
      <c r="K185" s="216" t="s">
        <v>147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0.0012700000000000001</v>
      </c>
      <c r="R185" s="223">
        <f>Q185*H185</f>
        <v>0.011430000000000001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156</v>
      </c>
      <c r="AT185" s="225" t="s">
        <v>143</v>
      </c>
      <c r="AU185" s="225" t="s">
        <v>81</v>
      </c>
      <c r="AY185" s="18" t="s">
        <v>140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79</v>
      </c>
      <c r="BK185" s="226">
        <f>ROUND(I185*H185,2)</f>
        <v>0</v>
      </c>
      <c r="BL185" s="18" t="s">
        <v>156</v>
      </c>
      <c r="BM185" s="225" t="s">
        <v>1544</v>
      </c>
    </row>
    <row r="186" s="2" customFormat="1">
      <c r="A186" s="39"/>
      <c r="B186" s="40"/>
      <c r="C186" s="41"/>
      <c r="D186" s="227" t="s">
        <v>150</v>
      </c>
      <c r="E186" s="41"/>
      <c r="F186" s="228" t="s">
        <v>1543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150</v>
      </c>
      <c r="AU186" s="18" t="s">
        <v>81</v>
      </c>
    </row>
    <row r="187" s="2" customFormat="1">
      <c r="A187" s="39"/>
      <c r="B187" s="40"/>
      <c r="C187" s="41"/>
      <c r="D187" s="232" t="s">
        <v>151</v>
      </c>
      <c r="E187" s="41"/>
      <c r="F187" s="233" t="s">
        <v>1545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151</v>
      </c>
      <c r="AU187" s="18" t="s">
        <v>81</v>
      </c>
    </row>
    <row r="188" s="13" customFormat="1">
      <c r="A188" s="13"/>
      <c r="B188" s="234"/>
      <c r="C188" s="235"/>
      <c r="D188" s="227" t="s">
        <v>153</v>
      </c>
      <c r="E188" s="236" t="s">
        <v>19</v>
      </c>
      <c r="F188" s="237" t="s">
        <v>1455</v>
      </c>
      <c r="G188" s="235"/>
      <c r="H188" s="236" t="s">
        <v>19</v>
      </c>
      <c r="I188" s="238"/>
      <c r="J188" s="235"/>
      <c r="K188" s="235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153</v>
      </c>
      <c r="AU188" s="243" t="s">
        <v>81</v>
      </c>
      <c r="AV188" s="13" t="s">
        <v>79</v>
      </c>
      <c r="AW188" s="13" t="s">
        <v>33</v>
      </c>
      <c r="AX188" s="13" t="s">
        <v>72</v>
      </c>
      <c r="AY188" s="243" t="s">
        <v>140</v>
      </c>
    </row>
    <row r="189" s="13" customFormat="1">
      <c r="A189" s="13"/>
      <c r="B189" s="234"/>
      <c r="C189" s="235"/>
      <c r="D189" s="227" t="s">
        <v>153</v>
      </c>
      <c r="E189" s="236" t="s">
        <v>19</v>
      </c>
      <c r="F189" s="237" t="s">
        <v>1456</v>
      </c>
      <c r="G189" s="235"/>
      <c r="H189" s="236" t="s">
        <v>19</v>
      </c>
      <c r="I189" s="238"/>
      <c r="J189" s="235"/>
      <c r="K189" s="235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153</v>
      </c>
      <c r="AU189" s="243" t="s">
        <v>81</v>
      </c>
      <c r="AV189" s="13" t="s">
        <v>79</v>
      </c>
      <c r="AW189" s="13" t="s">
        <v>33</v>
      </c>
      <c r="AX189" s="13" t="s">
        <v>72</v>
      </c>
      <c r="AY189" s="243" t="s">
        <v>140</v>
      </c>
    </row>
    <row r="190" s="14" customFormat="1">
      <c r="A190" s="14"/>
      <c r="B190" s="244"/>
      <c r="C190" s="245"/>
      <c r="D190" s="227" t="s">
        <v>153</v>
      </c>
      <c r="E190" s="246" t="s">
        <v>19</v>
      </c>
      <c r="F190" s="247" t="s">
        <v>1457</v>
      </c>
      <c r="G190" s="245"/>
      <c r="H190" s="248">
        <v>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153</v>
      </c>
      <c r="AU190" s="254" t="s">
        <v>81</v>
      </c>
      <c r="AV190" s="14" t="s">
        <v>81</v>
      </c>
      <c r="AW190" s="14" t="s">
        <v>33</v>
      </c>
      <c r="AX190" s="14" t="s">
        <v>72</v>
      </c>
      <c r="AY190" s="254" t="s">
        <v>140</v>
      </c>
    </row>
    <row r="191" s="15" customFormat="1">
      <c r="A191" s="15"/>
      <c r="B191" s="255"/>
      <c r="C191" s="256"/>
      <c r="D191" s="227" t="s">
        <v>153</v>
      </c>
      <c r="E191" s="257" t="s">
        <v>19</v>
      </c>
      <c r="F191" s="258" t="s">
        <v>155</v>
      </c>
      <c r="G191" s="256"/>
      <c r="H191" s="259">
        <v>9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153</v>
      </c>
      <c r="AU191" s="265" t="s">
        <v>81</v>
      </c>
      <c r="AV191" s="15" t="s">
        <v>156</v>
      </c>
      <c r="AW191" s="15" t="s">
        <v>33</v>
      </c>
      <c r="AX191" s="15" t="s">
        <v>79</v>
      </c>
      <c r="AY191" s="265" t="s">
        <v>140</v>
      </c>
    </row>
    <row r="192" s="2" customFormat="1" ht="16.5" customHeight="1">
      <c r="A192" s="39"/>
      <c r="B192" s="40"/>
      <c r="C192" s="270" t="s">
        <v>353</v>
      </c>
      <c r="D192" s="270" t="s">
        <v>348</v>
      </c>
      <c r="E192" s="271" t="s">
        <v>1546</v>
      </c>
      <c r="F192" s="272" t="s">
        <v>1547</v>
      </c>
      <c r="G192" s="273" t="s">
        <v>1548</v>
      </c>
      <c r="H192" s="274">
        <v>0.248</v>
      </c>
      <c r="I192" s="275"/>
      <c r="J192" s="276">
        <f>ROUND(I192*H192,2)</f>
        <v>0</v>
      </c>
      <c r="K192" s="272" t="s">
        <v>147</v>
      </c>
      <c r="L192" s="277"/>
      <c r="M192" s="278" t="s">
        <v>19</v>
      </c>
      <c r="N192" s="279" t="s">
        <v>43</v>
      </c>
      <c r="O192" s="85"/>
      <c r="P192" s="223">
        <f>O192*H192</f>
        <v>0</v>
      </c>
      <c r="Q192" s="223">
        <v>0.001</v>
      </c>
      <c r="R192" s="223">
        <f>Q192*H192</f>
        <v>0.00024800000000000001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192</v>
      </c>
      <c r="AT192" s="225" t="s">
        <v>348</v>
      </c>
      <c r="AU192" s="225" t="s">
        <v>81</v>
      </c>
      <c r="AY192" s="18" t="s">
        <v>140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79</v>
      </c>
      <c r="BK192" s="226">
        <f>ROUND(I192*H192,2)</f>
        <v>0</v>
      </c>
      <c r="BL192" s="18" t="s">
        <v>156</v>
      </c>
      <c r="BM192" s="225" t="s">
        <v>1549</v>
      </c>
    </row>
    <row r="193" s="2" customFormat="1">
      <c r="A193" s="39"/>
      <c r="B193" s="40"/>
      <c r="C193" s="41"/>
      <c r="D193" s="227" t="s">
        <v>150</v>
      </c>
      <c r="E193" s="41"/>
      <c r="F193" s="228" t="s">
        <v>1547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150</v>
      </c>
      <c r="AU193" s="18" t="s">
        <v>81</v>
      </c>
    </row>
    <row r="194" s="14" customFormat="1">
      <c r="A194" s="14"/>
      <c r="B194" s="244"/>
      <c r="C194" s="245"/>
      <c r="D194" s="227" t="s">
        <v>153</v>
      </c>
      <c r="E194" s="246" t="s">
        <v>19</v>
      </c>
      <c r="F194" s="247" t="s">
        <v>1550</v>
      </c>
      <c r="G194" s="245"/>
      <c r="H194" s="248">
        <v>0.248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153</v>
      </c>
      <c r="AU194" s="254" t="s">
        <v>81</v>
      </c>
      <c r="AV194" s="14" t="s">
        <v>81</v>
      </c>
      <c r="AW194" s="14" t="s">
        <v>33</v>
      </c>
      <c r="AX194" s="14" t="s">
        <v>72</v>
      </c>
      <c r="AY194" s="254" t="s">
        <v>140</v>
      </c>
    </row>
    <row r="195" s="15" customFormat="1">
      <c r="A195" s="15"/>
      <c r="B195" s="255"/>
      <c r="C195" s="256"/>
      <c r="D195" s="227" t="s">
        <v>153</v>
      </c>
      <c r="E195" s="257" t="s">
        <v>19</v>
      </c>
      <c r="F195" s="258" t="s">
        <v>155</v>
      </c>
      <c r="G195" s="256"/>
      <c r="H195" s="259">
        <v>0.248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153</v>
      </c>
      <c r="AU195" s="265" t="s">
        <v>81</v>
      </c>
      <c r="AV195" s="15" t="s">
        <v>156</v>
      </c>
      <c r="AW195" s="15" t="s">
        <v>33</v>
      </c>
      <c r="AX195" s="15" t="s">
        <v>79</v>
      </c>
      <c r="AY195" s="265" t="s">
        <v>140</v>
      </c>
    </row>
    <row r="196" s="12" customFormat="1" ht="22.8" customHeight="1">
      <c r="A196" s="12"/>
      <c r="B196" s="198"/>
      <c r="C196" s="199"/>
      <c r="D196" s="200" t="s">
        <v>71</v>
      </c>
      <c r="E196" s="212" t="s">
        <v>102</v>
      </c>
      <c r="F196" s="212" t="s">
        <v>233</v>
      </c>
      <c r="G196" s="199"/>
      <c r="H196" s="199"/>
      <c r="I196" s="202"/>
      <c r="J196" s="213">
        <f>BK196</f>
        <v>0</v>
      </c>
      <c r="K196" s="199"/>
      <c r="L196" s="204"/>
      <c r="M196" s="205"/>
      <c r="N196" s="206"/>
      <c r="O196" s="206"/>
      <c r="P196" s="207">
        <f>SUM(P197:P203)</f>
        <v>0</v>
      </c>
      <c r="Q196" s="206"/>
      <c r="R196" s="207">
        <f>SUM(R197:R203)</f>
        <v>0.29969625</v>
      </c>
      <c r="S196" s="206"/>
      <c r="T196" s="208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9" t="s">
        <v>79</v>
      </c>
      <c r="AT196" s="210" t="s">
        <v>71</v>
      </c>
      <c r="AU196" s="210" t="s">
        <v>79</v>
      </c>
      <c r="AY196" s="209" t="s">
        <v>140</v>
      </c>
      <c r="BK196" s="211">
        <f>SUM(BK197:BK203)</f>
        <v>0</v>
      </c>
    </row>
    <row r="197" s="2" customFormat="1" ht="16.5" customHeight="1">
      <c r="A197" s="39"/>
      <c r="B197" s="40"/>
      <c r="C197" s="214" t="s">
        <v>360</v>
      </c>
      <c r="D197" s="214" t="s">
        <v>143</v>
      </c>
      <c r="E197" s="215" t="s">
        <v>1551</v>
      </c>
      <c r="F197" s="216" t="s">
        <v>1552</v>
      </c>
      <c r="G197" s="217" t="s">
        <v>385</v>
      </c>
      <c r="H197" s="218">
        <v>0.125</v>
      </c>
      <c r="I197" s="219"/>
      <c r="J197" s="220">
        <f>ROUND(I197*H197,2)</f>
        <v>0</v>
      </c>
      <c r="K197" s="216" t="s">
        <v>147</v>
      </c>
      <c r="L197" s="45"/>
      <c r="M197" s="221" t="s">
        <v>19</v>
      </c>
      <c r="N197" s="222" t="s">
        <v>43</v>
      </c>
      <c r="O197" s="85"/>
      <c r="P197" s="223">
        <f>O197*H197</f>
        <v>0</v>
      </c>
      <c r="Q197" s="223">
        <v>2.39757</v>
      </c>
      <c r="R197" s="223">
        <f>Q197*H197</f>
        <v>0.29969625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156</v>
      </c>
      <c r="AT197" s="225" t="s">
        <v>143</v>
      </c>
      <c r="AU197" s="225" t="s">
        <v>81</v>
      </c>
      <c r="AY197" s="18" t="s">
        <v>140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79</v>
      </c>
      <c r="BK197" s="226">
        <f>ROUND(I197*H197,2)</f>
        <v>0</v>
      </c>
      <c r="BL197" s="18" t="s">
        <v>156</v>
      </c>
      <c r="BM197" s="225" t="s">
        <v>1553</v>
      </c>
    </row>
    <row r="198" s="2" customFormat="1">
      <c r="A198" s="39"/>
      <c r="B198" s="40"/>
      <c r="C198" s="41"/>
      <c r="D198" s="227" t="s">
        <v>150</v>
      </c>
      <c r="E198" s="41"/>
      <c r="F198" s="228" t="s">
        <v>1554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150</v>
      </c>
      <c r="AU198" s="18" t="s">
        <v>81</v>
      </c>
    </row>
    <row r="199" s="2" customFormat="1">
      <c r="A199" s="39"/>
      <c r="B199" s="40"/>
      <c r="C199" s="41"/>
      <c r="D199" s="232" t="s">
        <v>151</v>
      </c>
      <c r="E199" s="41"/>
      <c r="F199" s="233" t="s">
        <v>1555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151</v>
      </c>
      <c r="AU199" s="18" t="s">
        <v>81</v>
      </c>
    </row>
    <row r="200" s="13" customFormat="1">
      <c r="A200" s="13"/>
      <c r="B200" s="234"/>
      <c r="C200" s="235"/>
      <c r="D200" s="227" t="s">
        <v>153</v>
      </c>
      <c r="E200" s="236" t="s">
        <v>19</v>
      </c>
      <c r="F200" s="237" t="s">
        <v>1455</v>
      </c>
      <c r="G200" s="235"/>
      <c r="H200" s="236" t="s">
        <v>19</v>
      </c>
      <c r="I200" s="238"/>
      <c r="J200" s="235"/>
      <c r="K200" s="235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153</v>
      </c>
      <c r="AU200" s="243" t="s">
        <v>81</v>
      </c>
      <c r="AV200" s="13" t="s">
        <v>79</v>
      </c>
      <c r="AW200" s="13" t="s">
        <v>33</v>
      </c>
      <c r="AX200" s="13" t="s">
        <v>72</v>
      </c>
      <c r="AY200" s="243" t="s">
        <v>140</v>
      </c>
    </row>
    <row r="201" s="13" customFormat="1">
      <c r="A201" s="13"/>
      <c r="B201" s="234"/>
      <c r="C201" s="235"/>
      <c r="D201" s="227" t="s">
        <v>153</v>
      </c>
      <c r="E201" s="236" t="s">
        <v>19</v>
      </c>
      <c r="F201" s="237" t="s">
        <v>1556</v>
      </c>
      <c r="G201" s="235"/>
      <c r="H201" s="236" t="s">
        <v>19</v>
      </c>
      <c r="I201" s="238"/>
      <c r="J201" s="235"/>
      <c r="K201" s="235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153</v>
      </c>
      <c r="AU201" s="243" t="s">
        <v>81</v>
      </c>
      <c r="AV201" s="13" t="s">
        <v>79</v>
      </c>
      <c r="AW201" s="13" t="s">
        <v>33</v>
      </c>
      <c r="AX201" s="13" t="s">
        <v>72</v>
      </c>
      <c r="AY201" s="243" t="s">
        <v>140</v>
      </c>
    </row>
    <row r="202" s="14" customFormat="1">
      <c r="A202" s="14"/>
      <c r="B202" s="244"/>
      <c r="C202" s="245"/>
      <c r="D202" s="227" t="s">
        <v>153</v>
      </c>
      <c r="E202" s="246" t="s">
        <v>19</v>
      </c>
      <c r="F202" s="247" t="s">
        <v>1557</v>
      </c>
      <c r="G202" s="245"/>
      <c r="H202" s="248">
        <v>0.125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153</v>
      </c>
      <c r="AU202" s="254" t="s">
        <v>81</v>
      </c>
      <c r="AV202" s="14" t="s">
        <v>81</v>
      </c>
      <c r="AW202" s="14" t="s">
        <v>33</v>
      </c>
      <c r="AX202" s="14" t="s">
        <v>72</v>
      </c>
      <c r="AY202" s="254" t="s">
        <v>140</v>
      </c>
    </row>
    <row r="203" s="15" customFormat="1">
      <c r="A203" s="15"/>
      <c r="B203" s="255"/>
      <c r="C203" s="256"/>
      <c r="D203" s="227" t="s">
        <v>153</v>
      </c>
      <c r="E203" s="257" t="s">
        <v>19</v>
      </c>
      <c r="F203" s="258" t="s">
        <v>155</v>
      </c>
      <c r="G203" s="256"/>
      <c r="H203" s="259">
        <v>0.125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5" t="s">
        <v>153</v>
      </c>
      <c r="AU203" s="265" t="s">
        <v>81</v>
      </c>
      <c r="AV203" s="15" t="s">
        <v>156</v>
      </c>
      <c r="AW203" s="15" t="s">
        <v>33</v>
      </c>
      <c r="AX203" s="15" t="s">
        <v>79</v>
      </c>
      <c r="AY203" s="265" t="s">
        <v>140</v>
      </c>
    </row>
    <row r="204" s="12" customFormat="1" ht="22.8" customHeight="1">
      <c r="A204" s="12"/>
      <c r="B204" s="198"/>
      <c r="C204" s="199"/>
      <c r="D204" s="200" t="s">
        <v>71</v>
      </c>
      <c r="E204" s="212" t="s">
        <v>156</v>
      </c>
      <c r="F204" s="212" t="s">
        <v>1558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SUM(P205:P222)</f>
        <v>0</v>
      </c>
      <c r="Q204" s="206"/>
      <c r="R204" s="207">
        <f>SUM(R205:R222)</f>
        <v>0</v>
      </c>
      <c r="S204" s="206"/>
      <c r="T204" s="208">
        <f>SUM(T205:T222)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79</v>
      </c>
      <c r="AT204" s="210" t="s">
        <v>71</v>
      </c>
      <c r="AU204" s="210" t="s">
        <v>79</v>
      </c>
      <c r="AY204" s="209" t="s">
        <v>140</v>
      </c>
      <c r="BK204" s="211">
        <f>SUM(BK205:BK222)</f>
        <v>0</v>
      </c>
    </row>
    <row r="205" s="2" customFormat="1" ht="16.5" customHeight="1">
      <c r="A205" s="39"/>
      <c r="B205" s="40"/>
      <c r="C205" s="214" t="s">
        <v>367</v>
      </c>
      <c r="D205" s="214" t="s">
        <v>143</v>
      </c>
      <c r="E205" s="215" t="s">
        <v>1559</v>
      </c>
      <c r="F205" s="216" t="s">
        <v>1560</v>
      </c>
      <c r="G205" s="217" t="s">
        <v>385</v>
      </c>
      <c r="H205" s="218">
        <v>12.795</v>
      </c>
      <c r="I205" s="219"/>
      <c r="J205" s="220">
        <f>ROUND(I205*H205,2)</f>
        <v>0</v>
      </c>
      <c r="K205" s="216" t="s">
        <v>147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156</v>
      </c>
      <c r="AT205" s="225" t="s">
        <v>143</v>
      </c>
      <c r="AU205" s="225" t="s">
        <v>81</v>
      </c>
      <c r="AY205" s="18" t="s">
        <v>140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79</v>
      </c>
      <c r="BK205" s="226">
        <f>ROUND(I205*H205,2)</f>
        <v>0</v>
      </c>
      <c r="BL205" s="18" t="s">
        <v>156</v>
      </c>
      <c r="BM205" s="225" t="s">
        <v>1561</v>
      </c>
    </row>
    <row r="206" s="2" customFormat="1">
      <c r="A206" s="39"/>
      <c r="B206" s="40"/>
      <c r="C206" s="41"/>
      <c r="D206" s="227" t="s">
        <v>150</v>
      </c>
      <c r="E206" s="41"/>
      <c r="F206" s="228" t="s">
        <v>1562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150</v>
      </c>
      <c r="AU206" s="18" t="s">
        <v>81</v>
      </c>
    </row>
    <row r="207" s="2" customFormat="1">
      <c r="A207" s="39"/>
      <c r="B207" s="40"/>
      <c r="C207" s="41"/>
      <c r="D207" s="232" t="s">
        <v>151</v>
      </c>
      <c r="E207" s="41"/>
      <c r="F207" s="233" t="s">
        <v>1563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151</v>
      </c>
      <c r="AU207" s="18" t="s">
        <v>81</v>
      </c>
    </row>
    <row r="208" s="13" customFormat="1">
      <c r="A208" s="13"/>
      <c r="B208" s="234"/>
      <c r="C208" s="235"/>
      <c r="D208" s="227" t="s">
        <v>153</v>
      </c>
      <c r="E208" s="236" t="s">
        <v>19</v>
      </c>
      <c r="F208" s="237" t="s">
        <v>1455</v>
      </c>
      <c r="G208" s="235"/>
      <c r="H208" s="236" t="s">
        <v>19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153</v>
      </c>
      <c r="AU208" s="243" t="s">
        <v>81</v>
      </c>
      <c r="AV208" s="13" t="s">
        <v>79</v>
      </c>
      <c r="AW208" s="13" t="s">
        <v>33</v>
      </c>
      <c r="AX208" s="13" t="s">
        <v>72</v>
      </c>
      <c r="AY208" s="243" t="s">
        <v>140</v>
      </c>
    </row>
    <row r="209" s="13" customFormat="1">
      <c r="A209" s="13"/>
      <c r="B209" s="234"/>
      <c r="C209" s="235"/>
      <c r="D209" s="227" t="s">
        <v>153</v>
      </c>
      <c r="E209" s="236" t="s">
        <v>19</v>
      </c>
      <c r="F209" s="237" t="s">
        <v>1564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153</v>
      </c>
      <c r="AU209" s="243" t="s">
        <v>81</v>
      </c>
      <c r="AV209" s="13" t="s">
        <v>79</v>
      </c>
      <c r="AW209" s="13" t="s">
        <v>33</v>
      </c>
      <c r="AX209" s="13" t="s">
        <v>72</v>
      </c>
      <c r="AY209" s="243" t="s">
        <v>140</v>
      </c>
    </row>
    <row r="210" s="14" customFormat="1">
      <c r="A210" s="14"/>
      <c r="B210" s="244"/>
      <c r="C210" s="245"/>
      <c r="D210" s="227" t="s">
        <v>153</v>
      </c>
      <c r="E210" s="246" t="s">
        <v>19</v>
      </c>
      <c r="F210" s="247" t="s">
        <v>1565</v>
      </c>
      <c r="G210" s="245"/>
      <c r="H210" s="248">
        <v>11.175000000000001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153</v>
      </c>
      <c r="AU210" s="254" t="s">
        <v>81</v>
      </c>
      <c r="AV210" s="14" t="s">
        <v>81</v>
      </c>
      <c r="AW210" s="14" t="s">
        <v>33</v>
      </c>
      <c r="AX210" s="14" t="s">
        <v>72</v>
      </c>
      <c r="AY210" s="254" t="s">
        <v>140</v>
      </c>
    </row>
    <row r="211" s="13" customFormat="1">
      <c r="A211" s="13"/>
      <c r="B211" s="234"/>
      <c r="C211" s="235"/>
      <c r="D211" s="227" t="s">
        <v>153</v>
      </c>
      <c r="E211" s="236" t="s">
        <v>19</v>
      </c>
      <c r="F211" s="237" t="s">
        <v>1456</v>
      </c>
      <c r="G211" s="235"/>
      <c r="H211" s="236" t="s">
        <v>19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153</v>
      </c>
      <c r="AU211" s="243" t="s">
        <v>81</v>
      </c>
      <c r="AV211" s="13" t="s">
        <v>79</v>
      </c>
      <c r="AW211" s="13" t="s">
        <v>33</v>
      </c>
      <c r="AX211" s="13" t="s">
        <v>72</v>
      </c>
      <c r="AY211" s="243" t="s">
        <v>140</v>
      </c>
    </row>
    <row r="212" s="14" customFormat="1">
      <c r="A212" s="14"/>
      <c r="B212" s="244"/>
      <c r="C212" s="245"/>
      <c r="D212" s="227" t="s">
        <v>153</v>
      </c>
      <c r="E212" s="246" t="s">
        <v>19</v>
      </c>
      <c r="F212" s="247" t="s">
        <v>1566</v>
      </c>
      <c r="G212" s="245"/>
      <c r="H212" s="248">
        <v>1.6200000000000001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153</v>
      </c>
      <c r="AU212" s="254" t="s">
        <v>81</v>
      </c>
      <c r="AV212" s="14" t="s">
        <v>81</v>
      </c>
      <c r="AW212" s="14" t="s">
        <v>33</v>
      </c>
      <c r="AX212" s="14" t="s">
        <v>72</v>
      </c>
      <c r="AY212" s="254" t="s">
        <v>140</v>
      </c>
    </row>
    <row r="213" s="15" customFormat="1">
      <c r="A213" s="15"/>
      <c r="B213" s="255"/>
      <c r="C213" s="256"/>
      <c r="D213" s="227" t="s">
        <v>153</v>
      </c>
      <c r="E213" s="257" t="s">
        <v>19</v>
      </c>
      <c r="F213" s="258" t="s">
        <v>155</v>
      </c>
      <c r="G213" s="256"/>
      <c r="H213" s="259">
        <v>12.795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153</v>
      </c>
      <c r="AU213" s="265" t="s">
        <v>81</v>
      </c>
      <c r="AV213" s="15" t="s">
        <v>156</v>
      </c>
      <c r="AW213" s="15" t="s">
        <v>33</v>
      </c>
      <c r="AX213" s="15" t="s">
        <v>79</v>
      </c>
      <c r="AY213" s="265" t="s">
        <v>140</v>
      </c>
    </row>
    <row r="214" s="2" customFormat="1" ht="16.5" customHeight="1">
      <c r="A214" s="39"/>
      <c r="B214" s="40"/>
      <c r="C214" s="214" t="s">
        <v>375</v>
      </c>
      <c r="D214" s="214" t="s">
        <v>143</v>
      </c>
      <c r="E214" s="215" t="s">
        <v>1567</v>
      </c>
      <c r="F214" s="216" t="s">
        <v>1568</v>
      </c>
      <c r="G214" s="217" t="s">
        <v>385</v>
      </c>
      <c r="H214" s="218">
        <v>11.25</v>
      </c>
      <c r="I214" s="219"/>
      <c r="J214" s="220">
        <f>ROUND(I214*H214,2)</f>
        <v>0</v>
      </c>
      <c r="K214" s="216" t="s">
        <v>147</v>
      </c>
      <c r="L214" s="45"/>
      <c r="M214" s="221" t="s">
        <v>19</v>
      </c>
      <c r="N214" s="222" t="s">
        <v>43</v>
      </c>
      <c r="O214" s="85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156</v>
      </c>
      <c r="AT214" s="225" t="s">
        <v>143</v>
      </c>
      <c r="AU214" s="225" t="s">
        <v>81</v>
      </c>
      <c r="AY214" s="18" t="s">
        <v>140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79</v>
      </c>
      <c r="BK214" s="226">
        <f>ROUND(I214*H214,2)</f>
        <v>0</v>
      </c>
      <c r="BL214" s="18" t="s">
        <v>156</v>
      </c>
      <c r="BM214" s="225" t="s">
        <v>1569</v>
      </c>
    </row>
    <row r="215" s="2" customFormat="1">
      <c r="A215" s="39"/>
      <c r="B215" s="40"/>
      <c r="C215" s="41"/>
      <c r="D215" s="227" t="s">
        <v>150</v>
      </c>
      <c r="E215" s="41"/>
      <c r="F215" s="228" t="s">
        <v>1570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150</v>
      </c>
      <c r="AU215" s="18" t="s">
        <v>81</v>
      </c>
    </row>
    <row r="216" s="2" customFormat="1">
      <c r="A216" s="39"/>
      <c r="B216" s="40"/>
      <c r="C216" s="41"/>
      <c r="D216" s="232" t="s">
        <v>151</v>
      </c>
      <c r="E216" s="41"/>
      <c r="F216" s="233" t="s">
        <v>1571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151</v>
      </c>
      <c r="AU216" s="18" t="s">
        <v>81</v>
      </c>
    </row>
    <row r="217" s="13" customFormat="1">
      <c r="A217" s="13"/>
      <c r="B217" s="234"/>
      <c r="C217" s="235"/>
      <c r="D217" s="227" t="s">
        <v>153</v>
      </c>
      <c r="E217" s="236" t="s">
        <v>19</v>
      </c>
      <c r="F217" s="237" t="s">
        <v>1455</v>
      </c>
      <c r="G217" s="235"/>
      <c r="H217" s="236" t="s">
        <v>19</v>
      </c>
      <c r="I217" s="238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153</v>
      </c>
      <c r="AU217" s="243" t="s">
        <v>81</v>
      </c>
      <c r="AV217" s="13" t="s">
        <v>79</v>
      </c>
      <c r="AW217" s="13" t="s">
        <v>33</v>
      </c>
      <c r="AX217" s="13" t="s">
        <v>72</v>
      </c>
      <c r="AY217" s="243" t="s">
        <v>140</v>
      </c>
    </row>
    <row r="218" s="13" customFormat="1">
      <c r="A218" s="13"/>
      <c r="B218" s="234"/>
      <c r="C218" s="235"/>
      <c r="D218" s="227" t="s">
        <v>153</v>
      </c>
      <c r="E218" s="236" t="s">
        <v>19</v>
      </c>
      <c r="F218" s="237" t="s">
        <v>1572</v>
      </c>
      <c r="G218" s="235"/>
      <c r="H218" s="236" t="s">
        <v>19</v>
      </c>
      <c r="I218" s="238"/>
      <c r="J218" s="235"/>
      <c r="K218" s="235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153</v>
      </c>
      <c r="AU218" s="243" t="s">
        <v>81</v>
      </c>
      <c r="AV218" s="13" t="s">
        <v>79</v>
      </c>
      <c r="AW218" s="13" t="s">
        <v>33</v>
      </c>
      <c r="AX218" s="13" t="s">
        <v>72</v>
      </c>
      <c r="AY218" s="243" t="s">
        <v>140</v>
      </c>
    </row>
    <row r="219" s="14" customFormat="1">
      <c r="A219" s="14"/>
      <c r="B219" s="244"/>
      <c r="C219" s="245"/>
      <c r="D219" s="227" t="s">
        <v>153</v>
      </c>
      <c r="E219" s="246" t="s">
        <v>19</v>
      </c>
      <c r="F219" s="247" t="s">
        <v>1573</v>
      </c>
      <c r="G219" s="245"/>
      <c r="H219" s="248">
        <v>7.2000000000000002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153</v>
      </c>
      <c r="AU219" s="254" t="s">
        <v>81</v>
      </c>
      <c r="AV219" s="14" t="s">
        <v>81</v>
      </c>
      <c r="AW219" s="14" t="s">
        <v>33</v>
      </c>
      <c r="AX219" s="14" t="s">
        <v>72</v>
      </c>
      <c r="AY219" s="254" t="s">
        <v>140</v>
      </c>
    </row>
    <row r="220" s="13" customFormat="1">
      <c r="A220" s="13"/>
      <c r="B220" s="234"/>
      <c r="C220" s="235"/>
      <c r="D220" s="227" t="s">
        <v>153</v>
      </c>
      <c r="E220" s="236" t="s">
        <v>19</v>
      </c>
      <c r="F220" s="237" t="s">
        <v>1456</v>
      </c>
      <c r="G220" s="235"/>
      <c r="H220" s="236" t="s">
        <v>19</v>
      </c>
      <c r="I220" s="238"/>
      <c r="J220" s="235"/>
      <c r="K220" s="235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153</v>
      </c>
      <c r="AU220" s="243" t="s">
        <v>81</v>
      </c>
      <c r="AV220" s="13" t="s">
        <v>79</v>
      </c>
      <c r="AW220" s="13" t="s">
        <v>33</v>
      </c>
      <c r="AX220" s="13" t="s">
        <v>72</v>
      </c>
      <c r="AY220" s="243" t="s">
        <v>140</v>
      </c>
    </row>
    <row r="221" s="14" customFormat="1">
      <c r="A221" s="14"/>
      <c r="B221" s="244"/>
      <c r="C221" s="245"/>
      <c r="D221" s="227" t="s">
        <v>153</v>
      </c>
      <c r="E221" s="246" t="s">
        <v>19</v>
      </c>
      <c r="F221" s="247" t="s">
        <v>1574</v>
      </c>
      <c r="G221" s="245"/>
      <c r="H221" s="248">
        <v>4.0499999999999998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153</v>
      </c>
      <c r="AU221" s="254" t="s">
        <v>81</v>
      </c>
      <c r="AV221" s="14" t="s">
        <v>81</v>
      </c>
      <c r="AW221" s="14" t="s">
        <v>33</v>
      </c>
      <c r="AX221" s="14" t="s">
        <v>72</v>
      </c>
      <c r="AY221" s="254" t="s">
        <v>140</v>
      </c>
    </row>
    <row r="222" s="15" customFormat="1">
      <c r="A222" s="15"/>
      <c r="B222" s="255"/>
      <c r="C222" s="256"/>
      <c r="D222" s="227" t="s">
        <v>153</v>
      </c>
      <c r="E222" s="257" t="s">
        <v>19</v>
      </c>
      <c r="F222" s="258" t="s">
        <v>155</v>
      </c>
      <c r="G222" s="256"/>
      <c r="H222" s="259">
        <v>11.25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153</v>
      </c>
      <c r="AU222" s="265" t="s">
        <v>81</v>
      </c>
      <c r="AV222" s="15" t="s">
        <v>156</v>
      </c>
      <c r="AW222" s="15" t="s">
        <v>33</v>
      </c>
      <c r="AX222" s="15" t="s">
        <v>79</v>
      </c>
      <c r="AY222" s="265" t="s">
        <v>140</v>
      </c>
    </row>
    <row r="223" s="12" customFormat="1" ht="22.8" customHeight="1">
      <c r="A223" s="12"/>
      <c r="B223" s="198"/>
      <c r="C223" s="199"/>
      <c r="D223" s="200" t="s">
        <v>71</v>
      </c>
      <c r="E223" s="212" t="s">
        <v>177</v>
      </c>
      <c r="F223" s="212" t="s">
        <v>243</v>
      </c>
      <c r="G223" s="199"/>
      <c r="H223" s="199"/>
      <c r="I223" s="202"/>
      <c r="J223" s="213">
        <f>BK223</f>
        <v>0</v>
      </c>
      <c r="K223" s="199"/>
      <c r="L223" s="204"/>
      <c r="M223" s="205"/>
      <c r="N223" s="206"/>
      <c r="O223" s="206"/>
      <c r="P223" s="207">
        <f>SUM(P224:P252)</f>
        <v>0</v>
      </c>
      <c r="Q223" s="206"/>
      <c r="R223" s="207">
        <f>SUM(R224:R252)</f>
        <v>10.593103589999998</v>
      </c>
      <c r="S223" s="206"/>
      <c r="T223" s="208">
        <f>SUM(T224:T252)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79</v>
      </c>
      <c r="AT223" s="210" t="s">
        <v>71</v>
      </c>
      <c r="AU223" s="210" t="s">
        <v>79</v>
      </c>
      <c r="AY223" s="209" t="s">
        <v>140</v>
      </c>
      <c r="BK223" s="211">
        <f>SUM(BK224:BK252)</f>
        <v>0</v>
      </c>
    </row>
    <row r="224" s="2" customFormat="1" ht="21.75" customHeight="1">
      <c r="A224" s="39"/>
      <c r="B224" s="40"/>
      <c r="C224" s="214" t="s">
        <v>7</v>
      </c>
      <c r="D224" s="214" t="s">
        <v>143</v>
      </c>
      <c r="E224" s="215" t="s">
        <v>1575</v>
      </c>
      <c r="F224" s="216" t="s">
        <v>1576</v>
      </c>
      <c r="G224" s="217" t="s">
        <v>385</v>
      </c>
      <c r="H224" s="218">
        <v>4.125</v>
      </c>
      <c r="I224" s="219"/>
      <c r="J224" s="220">
        <f>ROUND(I224*H224,2)</f>
        <v>0</v>
      </c>
      <c r="K224" s="216" t="s">
        <v>147</v>
      </c>
      <c r="L224" s="45"/>
      <c r="M224" s="221" t="s">
        <v>19</v>
      </c>
      <c r="N224" s="222" t="s">
        <v>43</v>
      </c>
      <c r="O224" s="85"/>
      <c r="P224" s="223">
        <f>O224*H224</f>
        <v>0</v>
      </c>
      <c r="Q224" s="223">
        <v>2.5018699999999998</v>
      </c>
      <c r="R224" s="223">
        <f>Q224*H224</f>
        <v>10.320213749999999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156</v>
      </c>
      <c r="AT224" s="225" t="s">
        <v>143</v>
      </c>
      <c r="AU224" s="225" t="s">
        <v>81</v>
      </c>
      <c r="AY224" s="18" t="s">
        <v>140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79</v>
      </c>
      <c r="BK224" s="226">
        <f>ROUND(I224*H224,2)</f>
        <v>0</v>
      </c>
      <c r="BL224" s="18" t="s">
        <v>156</v>
      </c>
      <c r="BM224" s="225" t="s">
        <v>1577</v>
      </c>
    </row>
    <row r="225" s="2" customFormat="1">
      <c r="A225" s="39"/>
      <c r="B225" s="40"/>
      <c r="C225" s="41"/>
      <c r="D225" s="227" t="s">
        <v>150</v>
      </c>
      <c r="E225" s="41"/>
      <c r="F225" s="228" t="s">
        <v>1578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150</v>
      </c>
      <c r="AU225" s="18" t="s">
        <v>81</v>
      </c>
    </row>
    <row r="226" s="2" customFormat="1">
      <c r="A226" s="39"/>
      <c r="B226" s="40"/>
      <c r="C226" s="41"/>
      <c r="D226" s="232" t="s">
        <v>151</v>
      </c>
      <c r="E226" s="41"/>
      <c r="F226" s="233" t="s">
        <v>1579</v>
      </c>
      <c r="G226" s="41"/>
      <c r="H226" s="41"/>
      <c r="I226" s="229"/>
      <c r="J226" s="41"/>
      <c r="K226" s="41"/>
      <c r="L226" s="45"/>
      <c r="M226" s="230"/>
      <c r="N226" s="231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151</v>
      </c>
      <c r="AU226" s="18" t="s">
        <v>81</v>
      </c>
    </row>
    <row r="227" s="13" customFormat="1">
      <c r="A227" s="13"/>
      <c r="B227" s="234"/>
      <c r="C227" s="235"/>
      <c r="D227" s="227" t="s">
        <v>153</v>
      </c>
      <c r="E227" s="236" t="s">
        <v>19</v>
      </c>
      <c r="F227" s="237" t="s">
        <v>1455</v>
      </c>
      <c r="G227" s="235"/>
      <c r="H227" s="236" t="s">
        <v>19</v>
      </c>
      <c r="I227" s="238"/>
      <c r="J227" s="235"/>
      <c r="K227" s="235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153</v>
      </c>
      <c r="AU227" s="243" t="s">
        <v>81</v>
      </c>
      <c r="AV227" s="13" t="s">
        <v>79</v>
      </c>
      <c r="AW227" s="13" t="s">
        <v>33</v>
      </c>
      <c r="AX227" s="13" t="s">
        <v>72</v>
      </c>
      <c r="AY227" s="243" t="s">
        <v>140</v>
      </c>
    </row>
    <row r="228" s="13" customFormat="1">
      <c r="A228" s="13"/>
      <c r="B228" s="234"/>
      <c r="C228" s="235"/>
      <c r="D228" s="227" t="s">
        <v>153</v>
      </c>
      <c r="E228" s="236" t="s">
        <v>19</v>
      </c>
      <c r="F228" s="237" t="s">
        <v>1580</v>
      </c>
      <c r="G228" s="235"/>
      <c r="H228" s="236" t="s">
        <v>19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153</v>
      </c>
      <c r="AU228" s="243" t="s">
        <v>81</v>
      </c>
      <c r="AV228" s="13" t="s">
        <v>79</v>
      </c>
      <c r="AW228" s="13" t="s">
        <v>33</v>
      </c>
      <c r="AX228" s="13" t="s">
        <v>72</v>
      </c>
      <c r="AY228" s="243" t="s">
        <v>140</v>
      </c>
    </row>
    <row r="229" s="14" customFormat="1">
      <c r="A229" s="14"/>
      <c r="B229" s="244"/>
      <c r="C229" s="245"/>
      <c r="D229" s="227" t="s">
        <v>153</v>
      </c>
      <c r="E229" s="246" t="s">
        <v>19</v>
      </c>
      <c r="F229" s="247" t="s">
        <v>1581</v>
      </c>
      <c r="G229" s="245"/>
      <c r="H229" s="248">
        <v>4.125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153</v>
      </c>
      <c r="AU229" s="254" t="s">
        <v>81</v>
      </c>
      <c r="AV229" s="14" t="s">
        <v>81</v>
      </c>
      <c r="AW229" s="14" t="s">
        <v>33</v>
      </c>
      <c r="AX229" s="14" t="s">
        <v>72</v>
      </c>
      <c r="AY229" s="254" t="s">
        <v>140</v>
      </c>
    </row>
    <row r="230" s="15" customFormat="1">
      <c r="A230" s="15"/>
      <c r="B230" s="255"/>
      <c r="C230" s="256"/>
      <c r="D230" s="227" t="s">
        <v>153</v>
      </c>
      <c r="E230" s="257" t="s">
        <v>19</v>
      </c>
      <c r="F230" s="258" t="s">
        <v>155</v>
      </c>
      <c r="G230" s="256"/>
      <c r="H230" s="259">
        <v>4.125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5" t="s">
        <v>153</v>
      </c>
      <c r="AU230" s="265" t="s">
        <v>81</v>
      </c>
      <c r="AV230" s="15" t="s">
        <v>156</v>
      </c>
      <c r="AW230" s="15" t="s">
        <v>33</v>
      </c>
      <c r="AX230" s="15" t="s">
        <v>79</v>
      </c>
      <c r="AY230" s="265" t="s">
        <v>140</v>
      </c>
    </row>
    <row r="231" s="2" customFormat="1" ht="21.75" customHeight="1">
      <c r="A231" s="39"/>
      <c r="B231" s="40"/>
      <c r="C231" s="214" t="s">
        <v>392</v>
      </c>
      <c r="D231" s="214" t="s">
        <v>143</v>
      </c>
      <c r="E231" s="215" t="s">
        <v>1582</v>
      </c>
      <c r="F231" s="216" t="s">
        <v>1583</v>
      </c>
      <c r="G231" s="217" t="s">
        <v>385</v>
      </c>
      <c r="H231" s="218">
        <v>4.125</v>
      </c>
      <c r="I231" s="219"/>
      <c r="J231" s="220">
        <f>ROUND(I231*H231,2)</f>
        <v>0</v>
      </c>
      <c r="K231" s="216" t="s">
        <v>147</v>
      </c>
      <c r="L231" s="45"/>
      <c r="M231" s="221" t="s">
        <v>19</v>
      </c>
      <c r="N231" s="222" t="s">
        <v>43</v>
      </c>
      <c r="O231" s="85"/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5" t="s">
        <v>156</v>
      </c>
      <c r="AT231" s="225" t="s">
        <v>143</v>
      </c>
      <c r="AU231" s="225" t="s">
        <v>81</v>
      </c>
      <c r="AY231" s="18" t="s">
        <v>140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79</v>
      </c>
      <c r="BK231" s="226">
        <f>ROUND(I231*H231,2)</f>
        <v>0</v>
      </c>
      <c r="BL231" s="18" t="s">
        <v>156</v>
      </c>
      <c r="BM231" s="225" t="s">
        <v>1584</v>
      </c>
    </row>
    <row r="232" s="2" customFormat="1">
      <c r="A232" s="39"/>
      <c r="B232" s="40"/>
      <c r="C232" s="41"/>
      <c r="D232" s="227" t="s">
        <v>150</v>
      </c>
      <c r="E232" s="41"/>
      <c r="F232" s="228" t="s">
        <v>1585</v>
      </c>
      <c r="G232" s="41"/>
      <c r="H232" s="41"/>
      <c r="I232" s="229"/>
      <c r="J232" s="41"/>
      <c r="K232" s="41"/>
      <c r="L232" s="45"/>
      <c r="M232" s="230"/>
      <c r="N232" s="231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150</v>
      </c>
      <c r="AU232" s="18" t="s">
        <v>81</v>
      </c>
    </row>
    <row r="233" s="2" customFormat="1">
      <c r="A233" s="39"/>
      <c r="B233" s="40"/>
      <c r="C233" s="41"/>
      <c r="D233" s="232" t="s">
        <v>151</v>
      </c>
      <c r="E233" s="41"/>
      <c r="F233" s="233" t="s">
        <v>1586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151</v>
      </c>
      <c r="AU233" s="18" t="s">
        <v>81</v>
      </c>
    </row>
    <row r="234" s="2" customFormat="1" ht="16.5" customHeight="1">
      <c r="A234" s="39"/>
      <c r="B234" s="40"/>
      <c r="C234" s="214" t="s">
        <v>400</v>
      </c>
      <c r="D234" s="214" t="s">
        <v>143</v>
      </c>
      <c r="E234" s="215" t="s">
        <v>1587</v>
      </c>
      <c r="F234" s="216" t="s">
        <v>1588</v>
      </c>
      <c r="G234" s="217" t="s">
        <v>460</v>
      </c>
      <c r="H234" s="218">
        <v>0.086999999999999994</v>
      </c>
      <c r="I234" s="219"/>
      <c r="J234" s="220">
        <f>ROUND(I234*H234,2)</f>
        <v>0</v>
      </c>
      <c r="K234" s="216" t="s">
        <v>147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1.06277</v>
      </c>
      <c r="R234" s="223">
        <f>Q234*H234</f>
        <v>0.092460989999999993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156</v>
      </c>
      <c r="AT234" s="225" t="s">
        <v>143</v>
      </c>
      <c r="AU234" s="225" t="s">
        <v>81</v>
      </c>
      <c r="AY234" s="18" t="s">
        <v>140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79</v>
      </c>
      <c r="BK234" s="226">
        <f>ROUND(I234*H234,2)</f>
        <v>0</v>
      </c>
      <c r="BL234" s="18" t="s">
        <v>156</v>
      </c>
      <c r="BM234" s="225" t="s">
        <v>1589</v>
      </c>
    </row>
    <row r="235" s="2" customFormat="1">
      <c r="A235" s="39"/>
      <c r="B235" s="40"/>
      <c r="C235" s="41"/>
      <c r="D235" s="227" t="s">
        <v>150</v>
      </c>
      <c r="E235" s="41"/>
      <c r="F235" s="228" t="s">
        <v>1590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150</v>
      </c>
      <c r="AU235" s="18" t="s">
        <v>81</v>
      </c>
    </row>
    <row r="236" s="2" customFormat="1">
      <c r="A236" s="39"/>
      <c r="B236" s="40"/>
      <c r="C236" s="41"/>
      <c r="D236" s="232" t="s">
        <v>151</v>
      </c>
      <c r="E236" s="41"/>
      <c r="F236" s="233" t="s">
        <v>1591</v>
      </c>
      <c r="G236" s="41"/>
      <c r="H236" s="41"/>
      <c r="I236" s="229"/>
      <c r="J236" s="41"/>
      <c r="K236" s="41"/>
      <c r="L236" s="45"/>
      <c r="M236" s="230"/>
      <c r="N236" s="231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151</v>
      </c>
      <c r="AU236" s="18" t="s">
        <v>81</v>
      </c>
    </row>
    <row r="237" s="13" customFormat="1">
      <c r="A237" s="13"/>
      <c r="B237" s="234"/>
      <c r="C237" s="235"/>
      <c r="D237" s="227" t="s">
        <v>153</v>
      </c>
      <c r="E237" s="236" t="s">
        <v>19</v>
      </c>
      <c r="F237" s="237" t="s">
        <v>1455</v>
      </c>
      <c r="G237" s="235"/>
      <c r="H237" s="236" t="s">
        <v>19</v>
      </c>
      <c r="I237" s="238"/>
      <c r="J237" s="235"/>
      <c r="K237" s="235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153</v>
      </c>
      <c r="AU237" s="243" t="s">
        <v>81</v>
      </c>
      <c r="AV237" s="13" t="s">
        <v>79</v>
      </c>
      <c r="AW237" s="13" t="s">
        <v>33</v>
      </c>
      <c r="AX237" s="13" t="s">
        <v>72</v>
      </c>
      <c r="AY237" s="243" t="s">
        <v>140</v>
      </c>
    </row>
    <row r="238" s="13" customFormat="1">
      <c r="A238" s="13"/>
      <c r="B238" s="234"/>
      <c r="C238" s="235"/>
      <c r="D238" s="227" t="s">
        <v>153</v>
      </c>
      <c r="E238" s="236" t="s">
        <v>19</v>
      </c>
      <c r="F238" s="237" t="s">
        <v>1580</v>
      </c>
      <c r="G238" s="235"/>
      <c r="H238" s="236" t="s">
        <v>19</v>
      </c>
      <c r="I238" s="238"/>
      <c r="J238" s="235"/>
      <c r="K238" s="235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153</v>
      </c>
      <c r="AU238" s="243" t="s">
        <v>81</v>
      </c>
      <c r="AV238" s="13" t="s">
        <v>79</v>
      </c>
      <c r="AW238" s="13" t="s">
        <v>33</v>
      </c>
      <c r="AX238" s="13" t="s">
        <v>72</v>
      </c>
      <c r="AY238" s="243" t="s">
        <v>140</v>
      </c>
    </row>
    <row r="239" s="14" customFormat="1">
      <c r="A239" s="14"/>
      <c r="B239" s="244"/>
      <c r="C239" s="245"/>
      <c r="D239" s="227" t="s">
        <v>153</v>
      </c>
      <c r="E239" s="246" t="s">
        <v>19</v>
      </c>
      <c r="F239" s="247" t="s">
        <v>1592</v>
      </c>
      <c r="G239" s="245"/>
      <c r="H239" s="248">
        <v>0.086999999999999994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153</v>
      </c>
      <c r="AU239" s="254" t="s">
        <v>81</v>
      </c>
      <c r="AV239" s="14" t="s">
        <v>81</v>
      </c>
      <c r="AW239" s="14" t="s">
        <v>33</v>
      </c>
      <c r="AX239" s="14" t="s">
        <v>72</v>
      </c>
      <c r="AY239" s="254" t="s">
        <v>140</v>
      </c>
    </row>
    <row r="240" s="15" customFormat="1">
      <c r="A240" s="15"/>
      <c r="B240" s="255"/>
      <c r="C240" s="256"/>
      <c r="D240" s="227" t="s">
        <v>153</v>
      </c>
      <c r="E240" s="257" t="s">
        <v>19</v>
      </c>
      <c r="F240" s="258" t="s">
        <v>155</v>
      </c>
      <c r="G240" s="256"/>
      <c r="H240" s="259">
        <v>0.086999999999999994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153</v>
      </c>
      <c r="AU240" s="265" t="s">
        <v>81</v>
      </c>
      <c r="AV240" s="15" t="s">
        <v>156</v>
      </c>
      <c r="AW240" s="15" t="s">
        <v>33</v>
      </c>
      <c r="AX240" s="15" t="s">
        <v>79</v>
      </c>
      <c r="AY240" s="265" t="s">
        <v>140</v>
      </c>
    </row>
    <row r="241" s="2" customFormat="1" ht="21.75" customHeight="1">
      <c r="A241" s="39"/>
      <c r="B241" s="40"/>
      <c r="C241" s="214" t="s">
        <v>407</v>
      </c>
      <c r="D241" s="214" t="s">
        <v>143</v>
      </c>
      <c r="E241" s="215" t="s">
        <v>1593</v>
      </c>
      <c r="F241" s="216" t="s">
        <v>1594</v>
      </c>
      <c r="G241" s="217" t="s">
        <v>236</v>
      </c>
      <c r="H241" s="218">
        <v>10.5</v>
      </c>
      <c r="I241" s="219"/>
      <c r="J241" s="220">
        <f>ROUND(I241*H241,2)</f>
        <v>0</v>
      </c>
      <c r="K241" s="216" t="s">
        <v>147</v>
      </c>
      <c r="L241" s="45"/>
      <c r="M241" s="221" t="s">
        <v>19</v>
      </c>
      <c r="N241" s="222" t="s">
        <v>43</v>
      </c>
      <c r="O241" s="85"/>
      <c r="P241" s="223">
        <f>O241*H241</f>
        <v>0</v>
      </c>
      <c r="Q241" s="223">
        <v>0.0016000000000000001</v>
      </c>
      <c r="R241" s="223">
        <f>Q241*H241</f>
        <v>0.016800000000000002</v>
      </c>
      <c r="S241" s="223">
        <v>0</v>
      </c>
      <c r="T241" s="224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5" t="s">
        <v>156</v>
      </c>
      <c r="AT241" s="225" t="s">
        <v>143</v>
      </c>
      <c r="AU241" s="225" t="s">
        <v>81</v>
      </c>
      <c r="AY241" s="18" t="s">
        <v>140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8" t="s">
        <v>79</v>
      </c>
      <c r="BK241" s="226">
        <f>ROUND(I241*H241,2)</f>
        <v>0</v>
      </c>
      <c r="BL241" s="18" t="s">
        <v>156</v>
      </c>
      <c r="BM241" s="225" t="s">
        <v>1595</v>
      </c>
    </row>
    <row r="242" s="2" customFormat="1">
      <c r="A242" s="39"/>
      <c r="B242" s="40"/>
      <c r="C242" s="41"/>
      <c r="D242" s="227" t="s">
        <v>150</v>
      </c>
      <c r="E242" s="41"/>
      <c r="F242" s="228" t="s">
        <v>1596</v>
      </c>
      <c r="G242" s="41"/>
      <c r="H242" s="41"/>
      <c r="I242" s="229"/>
      <c r="J242" s="41"/>
      <c r="K242" s="41"/>
      <c r="L242" s="45"/>
      <c r="M242" s="230"/>
      <c r="N242" s="23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150</v>
      </c>
      <c r="AU242" s="18" t="s">
        <v>81</v>
      </c>
    </row>
    <row r="243" s="2" customFormat="1">
      <c r="A243" s="39"/>
      <c r="B243" s="40"/>
      <c r="C243" s="41"/>
      <c r="D243" s="232" t="s">
        <v>151</v>
      </c>
      <c r="E243" s="41"/>
      <c r="F243" s="233" t="s">
        <v>1597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151</v>
      </c>
      <c r="AU243" s="18" t="s">
        <v>81</v>
      </c>
    </row>
    <row r="244" s="13" customFormat="1">
      <c r="A244" s="13"/>
      <c r="B244" s="234"/>
      <c r="C244" s="235"/>
      <c r="D244" s="227" t="s">
        <v>153</v>
      </c>
      <c r="E244" s="236" t="s">
        <v>19</v>
      </c>
      <c r="F244" s="237" t="s">
        <v>1455</v>
      </c>
      <c r="G244" s="235"/>
      <c r="H244" s="236" t="s">
        <v>19</v>
      </c>
      <c r="I244" s="238"/>
      <c r="J244" s="235"/>
      <c r="K244" s="235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153</v>
      </c>
      <c r="AU244" s="243" t="s">
        <v>81</v>
      </c>
      <c r="AV244" s="13" t="s">
        <v>79</v>
      </c>
      <c r="AW244" s="13" t="s">
        <v>33</v>
      </c>
      <c r="AX244" s="13" t="s">
        <v>72</v>
      </c>
      <c r="AY244" s="243" t="s">
        <v>140</v>
      </c>
    </row>
    <row r="245" s="13" customFormat="1">
      <c r="A245" s="13"/>
      <c r="B245" s="234"/>
      <c r="C245" s="235"/>
      <c r="D245" s="227" t="s">
        <v>153</v>
      </c>
      <c r="E245" s="236" t="s">
        <v>19</v>
      </c>
      <c r="F245" s="237" t="s">
        <v>1598</v>
      </c>
      <c r="G245" s="235"/>
      <c r="H245" s="236" t="s">
        <v>19</v>
      </c>
      <c r="I245" s="238"/>
      <c r="J245" s="235"/>
      <c r="K245" s="235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153</v>
      </c>
      <c r="AU245" s="243" t="s">
        <v>81</v>
      </c>
      <c r="AV245" s="13" t="s">
        <v>79</v>
      </c>
      <c r="AW245" s="13" t="s">
        <v>33</v>
      </c>
      <c r="AX245" s="13" t="s">
        <v>72</v>
      </c>
      <c r="AY245" s="243" t="s">
        <v>140</v>
      </c>
    </row>
    <row r="246" s="14" customFormat="1">
      <c r="A246" s="14"/>
      <c r="B246" s="244"/>
      <c r="C246" s="245"/>
      <c r="D246" s="227" t="s">
        <v>153</v>
      </c>
      <c r="E246" s="246" t="s">
        <v>19</v>
      </c>
      <c r="F246" s="247" t="s">
        <v>1599</v>
      </c>
      <c r="G246" s="245"/>
      <c r="H246" s="248">
        <v>10.5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153</v>
      </c>
      <c r="AU246" s="254" t="s">
        <v>81</v>
      </c>
      <c r="AV246" s="14" t="s">
        <v>81</v>
      </c>
      <c r="AW246" s="14" t="s">
        <v>33</v>
      </c>
      <c r="AX246" s="14" t="s">
        <v>72</v>
      </c>
      <c r="AY246" s="254" t="s">
        <v>140</v>
      </c>
    </row>
    <row r="247" s="15" customFormat="1">
      <c r="A247" s="15"/>
      <c r="B247" s="255"/>
      <c r="C247" s="256"/>
      <c r="D247" s="227" t="s">
        <v>153</v>
      </c>
      <c r="E247" s="257" t="s">
        <v>19</v>
      </c>
      <c r="F247" s="258" t="s">
        <v>155</v>
      </c>
      <c r="G247" s="256"/>
      <c r="H247" s="259">
        <v>10.5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5" t="s">
        <v>153</v>
      </c>
      <c r="AU247" s="265" t="s">
        <v>81</v>
      </c>
      <c r="AV247" s="15" t="s">
        <v>156</v>
      </c>
      <c r="AW247" s="15" t="s">
        <v>33</v>
      </c>
      <c r="AX247" s="15" t="s">
        <v>79</v>
      </c>
      <c r="AY247" s="265" t="s">
        <v>140</v>
      </c>
    </row>
    <row r="248" s="2" customFormat="1" ht="16.5" customHeight="1">
      <c r="A248" s="39"/>
      <c r="B248" s="40"/>
      <c r="C248" s="270" t="s">
        <v>415</v>
      </c>
      <c r="D248" s="270" t="s">
        <v>348</v>
      </c>
      <c r="E248" s="271" t="s">
        <v>1600</v>
      </c>
      <c r="F248" s="272" t="s">
        <v>1601</v>
      </c>
      <c r="G248" s="273" t="s">
        <v>236</v>
      </c>
      <c r="H248" s="274">
        <v>1.155</v>
      </c>
      <c r="I248" s="275"/>
      <c r="J248" s="276">
        <f>ROUND(I248*H248,2)</f>
        <v>0</v>
      </c>
      <c r="K248" s="272" t="s">
        <v>147</v>
      </c>
      <c r="L248" s="277"/>
      <c r="M248" s="278" t="s">
        <v>19</v>
      </c>
      <c r="N248" s="279" t="s">
        <v>43</v>
      </c>
      <c r="O248" s="85"/>
      <c r="P248" s="223">
        <f>O248*H248</f>
        <v>0</v>
      </c>
      <c r="Q248" s="223">
        <v>0.14166999999999999</v>
      </c>
      <c r="R248" s="223">
        <f>Q248*H248</f>
        <v>0.16362884999999999</v>
      </c>
      <c r="S248" s="223">
        <v>0</v>
      </c>
      <c r="T248" s="22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192</v>
      </c>
      <c r="AT248" s="225" t="s">
        <v>348</v>
      </c>
      <c r="AU248" s="225" t="s">
        <v>81</v>
      </c>
      <c r="AY248" s="18" t="s">
        <v>140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79</v>
      </c>
      <c r="BK248" s="226">
        <f>ROUND(I248*H248,2)</f>
        <v>0</v>
      </c>
      <c r="BL248" s="18" t="s">
        <v>156</v>
      </c>
      <c r="BM248" s="225" t="s">
        <v>1602</v>
      </c>
    </row>
    <row r="249" s="2" customFormat="1">
      <c r="A249" s="39"/>
      <c r="B249" s="40"/>
      <c r="C249" s="41"/>
      <c r="D249" s="227" t="s">
        <v>150</v>
      </c>
      <c r="E249" s="41"/>
      <c r="F249" s="228" t="s">
        <v>1601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150</v>
      </c>
      <c r="AU249" s="18" t="s">
        <v>81</v>
      </c>
    </row>
    <row r="250" s="13" customFormat="1">
      <c r="A250" s="13"/>
      <c r="B250" s="234"/>
      <c r="C250" s="235"/>
      <c r="D250" s="227" t="s">
        <v>153</v>
      </c>
      <c r="E250" s="236" t="s">
        <v>19</v>
      </c>
      <c r="F250" s="237" t="s">
        <v>1603</v>
      </c>
      <c r="G250" s="235"/>
      <c r="H250" s="236" t="s">
        <v>19</v>
      </c>
      <c r="I250" s="238"/>
      <c r="J250" s="235"/>
      <c r="K250" s="235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153</v>
      </c>
      <c r="AU250" s="243" t="s">
        <v>81</v>
      </c>
      <c r="AV250" s="13" t="s">
        <v>79</v>
      </c>
      <c r="AW250" s="13" t="s">
        <v>33</v>
      </c>
      <c r="AX250" s="13" t="s">
        <v>72</v>
      </c>
      <c r="AY250" s="243" t="s">
        <v>140</v>
      </c>
    </row>
    <row r="251" s="14" customFormat="1">
      <c r="A251" s="14"/>
      <c r="B251" s="244"/>
      <c r="C251" s="245"/>
      <c r="D251" s="227" t="s">
        <v>153</v>
      </c>
      <c r="E251" s="246" t="s">
        <v>19</v>
      </c>
      <c r="F251" s="247" t="s">
        <v>1604</v>
      </c>
      <c r="G251" s="245"/>
      <c r="H251" s="248">
        <v>1.155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153</v>
      </c>
      <c r="AU251" s="254" t="s">
        <v>81</v>
      </c>
      <c r="AV251" s="14" t="s">
        <v>81</v>
      </c>
      <c r="AW251" s="14" t="s">
        <v>33</v>
      </c>
      <c r="AX251" s="14" t="s">
        <v>72</v>
      </c>
      <c r="AY251" s="254" t="s">
        <v>140</v>
      </c>
    </row>
    <row r="252" s="15" customFormat="1">
      <c r="A252" s="15"/>
      <c r="B252" s="255"/>
      <c r="C252" s="256"/>
      <c r="D252" s="227" t="s">
        <v>153</v>
      </c>
      <c r="E252" s="257" t="s">
        <v>19</v>
      </c>
      <c r="F252" s="258" t="s">
        <v>155</v>
      </c>
      <c r="G252" s="256"/>
      <c r="H252" s="259">
        <v>1.155</v>
      </c>
      <c r="I252" s="260"/>
      <c r="J252" s="256"/>
      <c r="K252" s="256"/>
      <c r="L252" s="261"/>
      <c r="M252" s="262"/>
      <c r="N252" s="263"/>
      <c r="O252" s="263"/>
      <c r="P252" s="263"/>
      <c r="Q252" s="263"/>
      <c r="R252" s="263"/>
      <c r="S252" s="263"/>
      <c r="T252" s="264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5" t="s">
        <v>153</v>
      </c>
      <c r="AU252" s="265" t="s">
        <v>81</v>
      </c>
      <c r="AV252" s="15" t="s">
        <v>156</v>
      </c>
      <c r="AW252" s="15" t="s">
        <v>33</v>
      </c>
      <c r="AX252" s="15" t="s">
        <v>79</v>
      </c>
      <c r="AY252" s="265" t="s">
        <v>140</v>
      </c>
    </row>
    <row r="253" s="12" customFormat="1" ht="22.8" customHeight="1">
      <c r="A253" s="12"/>
      <c r="B253" s="198"/>
      <c r="C253" s="199"/>
      <c r="D253" s="200" t="s">
        <v>71</v>
      </c>
      <c r="E253" s="212" t="s">
        <v>192</v>
      </c>
      <c r="F253" s="212" t="s">
        <v>1605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SUM(P254:P293)</f>
        <v>0</v>
      </c>
      <c r="Q253" s="206"/>
      <c r="R253" s="207">
        <f>SUM(R254:R293)</f>
        <v>0.32935000000000003</v>
      </c>
      <c r="S253" s="206"/>
      <c r="T253" s="208">
        <f>SUM(T254:T293)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79</v>
      </c>
      <c r="AT253" s="210" t="s">
        <v>71</v>
      </c>
      <c r="AU253" s="210" t="s">
        <v>79</v>
      </c>
      <c r="AY253" s="209" t="s">
        <v>140</v>
      </c>
      <c r="BK253" s="211">
        <f>SUM(BK254:BK293)</f>
        <v>0</v>
      </c>
    </row>
    <row r="254" s="2" customFormat="1" ht="16.5" customHeight="1">
      <c r="A254" s="39"/>
      <c r="B254" s="40"/>
      <c r="C254" s="214" t="s">
        <v>424</v>
      </c>
      <c r="D254" s="214" t="s">
        <v>143</v>
      </c>
      <c r="E254" s="215" t="s">
        <v>1606</v>
      </c>
      <c r="F254" s="216" t="s">
        <v>1607</v>
      </c>
      <c r="G254" s="217" t="s">
        <v>341</v>
      </c>
      <c r="H254" s="218">
        <v>1</v>
      </c>
      <c r="I254" s="219"/>
      <c r="J254" s="220">
        <f>ROUND(I254*H254,2)</f>
        <v>0</v>
      </c>
      <c r="K254" s="216" t="s">
        <v>147</v>
      </c>
      <c r="L254" s="45"/>
      <c r="M254" s="221" t="s">
        <v>19</v>
      </c>
      <c r="N254" s="222" t="s">
        <v>43</v>
      </c>
      <c r="O254" s="85"/>
      <c r="P254" s="223">
        <f>O254*H254</f>
        <v>0</v>
      </c>
      <c r="Q254" s="223">
        <v>0.074370000000000006</v>
      </c>
      <c r="R254" s="223">
        <f>Q254*H254</f>
        <v>0.074370000000000006</v>
      </c>
      <c r="S254" s="223">
        <v>0</v>
      </c>
      <c r="T254" s="22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5" t="s">
        <v>156</v>
      </c>
      <c r="AT254" s="225" t="s">
        <v>143</v>
      </c>
      <c r="AU254" s="225" t="s">
        <v>81</v>
      </c>
      <c r="AY254" s="18" t="s">
        <v>140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8" t="s">
        <v>79</v>
      </c>
      <c r="BK254" s="226">
        <f>ROUND(I254*H254,2)</f>
        <v>0</v>
      </c>
      <c r="BL254" s="18" t="s">
        <v>156</v>
      </c>
      <c r="BM254" s="225" t="s">
        <v>1608</v>
      </c>
    </row>
    <row r="255" s="2" customFormat="1">
      <c r="A255" s="39"/>
      <c r="B255" s="40"/>
      <c r="C255" s="41"/>
      <c r="D255" s="227" t="s">
        <v>150</v>
      </c>
      <c r="E255" s="41"/>
      <c r="F255" s="228" t="s">
        <v>1609</v>
      </c>
      <c r="G255" s="41"/>
      <c r="H255" s="41"/>
      <c r="I255" s="229"/>
      <c r="J255" s="41"/>
      <c r="K255" s="41"/>
      <c r="L255" s="45"/>
      <c r="M255" s="230"/>
      <c r="N255" s="231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150</v>
      </c>
      <c r="AU255" s="18" t="s">
        <v>81</v>
      </c>
    </row>
    <row r="256" s="2" customFormat="1">
      <c r="A256" s="39"/>
      <c r="B256" s="40"/>
      <c r="C256" s="41"/>
      <c r="D256" s="232" t="s">
        <v>151</v>
      </c>
      <c r="E256" s="41"/>
      <c r="F256" s="233" t="s">
        <v>1610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151</v>
      </c>
      <c r="AU256" s="18" t="s">
        <v>81</v>
      </c>
    </row>
    <row r="257" s="13" customFormat="1">
      <c r="A257" s="13"/>
      <c r="B257" s="234"/>
      <c r="C257" s="235"/>
      <c r="D257" s="227" t="s">
        <v>153</v>
      </c>
      <c r="E257" s="236" t="s">
        <v>19</v>
      </c>
      <c r="F257" s="237" t="s">
        <v>1455</v>
      </c>
      <c r="G257" s="235"/>
      <c r="H257" s="236" t="s">
        <v>19</v>
      </c>
      <c r="I257" s="238"/>
      <c r="J257" s="235"/>
      <c r="K257" s="235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153</v>
      </c>
      <c r="AU257" s="243" t="s">
        <v>81</v>
      </c>
      <c r="AV257" s="13" t="s">
        <v>79</v>
      </c>
      <c r="AW257" s="13" t="s">
        <v>33</v>
      </c>
      <c r="AX257" s="13" t="s">
        <v>72</v>
      </c>
      <c r="AY257" s="243" t="s">
        <v>140</v>
      </c>
    </row>
    <row r="258" s="13" customFormat="1">
      <c r="A258" s="13"/>
      <c r="B258" s="234"/>
      <c r="C258" s="235"/>
      <c r="D258" s="227" t="s">
        <v>153</v>
      </c>
      <c r="E258" s="236" t="s">
        <v>19</v>
      </c>
      <c r="F258" s="237" t="s">
        <v>1611</v>
      </c>
      <c r="G258" s="235"/>
      <c r="H258" s="236" t="s">
        <v>19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153</v>
      </c>
      <c r="AU258" s="243" t="s">
        <v>81</v>
      </c>
      <c r="AV258" s="13" t="s">
        <v>79</v>
      </c>
      <c r="AW258" s="13" t="s">
        <v>33</v>
      </c>
      <c r="AX258" s="13" t="s">
        <v>72</v>
      </c>
      <c r="AY258" s="243" t="s">
        <v>140</v>
      </c>
    </row>
    <row r="259" s="14" customFormat="1">
      <c r="A259" s="14"/>
      <c r="B259" s="244"/>
      <c r="C259" s="245"/>
      <c r="D259" s="227" t="s">
        <v>153</v>
      </c>
      <c r="E259" s="246" t="s">
        <v>19</v>
      </c>
      <c r="F259" s="247" t="s">
        <v>79</v>
      </c>
      <c r="G259" s="245"/>
      <c r="H259" s="248">
        <v>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153</v>
      </c>
      <c r="AU259" s="254" t="s">
        <v>81</v>
      </c>
      <c r="AV259" s="14" t="s">
        <v>81</v>
      </c>
      <c r="AW259" s="14" t="s">
        <v>33</v>
      </c>
      <c r="AX259" s="14" t="s">
        <v>72</v>
      </c>
      <c r="AY259" s="254" t="s">
        <v>140</v>
      </c>
    </row>
    <row r="260" s="15" customFormat="1">
      <c r="A260" s="15"/>
      <c r="B260" s="255"/>
      <c r="C260" s="256"/>
      <c r="D260" s="227" t="s">
        <v>153</v>
      </c>
      <c r="E260" s="257" t="s">
        <v>19</v>
      </c>
      <c r="F260" s="258" t="s">
        <v>155</v>
      </c>
      <c r="G260" s="256"/>
      <c r="H260" s="259">
        <v>1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5" t="s">
        <v>153</v>
      </c>
      <c r="AU260" s="265" t="s">
        <v>81</v>
      </c>
      <c r="AV260" s="15" t="s">
        <v>156</v>
      </c>
      <c r="AW260" s="15" t="s">
        <v>33</v>
      </c>
      <c r="AX260" s="15" t="s">
        <v>79</v>
      </c>
      <c r="AY260" s="265" t="s">
        <v>140</v>
      </c>
    </row>
    <row r="261" s="2" customFormat="1" ht="21.75" customHeight="1">
      <c r="A261" s="39"/>
      <c r="B261" s="40"/>
      <c r="C261" s="214" t="s">
        <v>433</v>
      </c>
      <c r="D261" s="214" t="s">
        <v>143</v>
      </c>
      <c r="E261" s="215" t="s">
        <v>1612</v>
      </c>
      <c r="F261" s="216" t="s">
        <v>1613</v>
      </c>
      <c r="G261" s="217" t="s">
        <v>341</v>
      </c>
      <c r="H261" s="218">
        <v>1</v>
      </c>
      <c r="I261" s="219"/>
      <c r="J261" s="220">
        <f>ROUND(I261*H261,2)</f>
        <v>0</v>
      </c>
      <c r="K261" s="216" t="s">
        <v>147</v>
      </c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0.01136</v>
      </c>
      <c r="R261" s="223">
        <f>Q261*H261</f>
        <v>0.01136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156</v>
      </c>
      <c r="AT261" s="225" t="s">
        <v>143</v>
      </c>
      <c r="AU261" s="225" t="s">
        <v>81</v>
      </c>
      <c r="AY261" s="18" t="s">
        <v>140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79</v>
      </c>
      <c r="BK261" s="226">
        <f>ROUND(I261*H261,2)</f>
        <v>0</v>
      </c>
      <c r="BL261" s="18" t="s">
        <v>156</v>
      </c>
      <c r="BM261" s="225" t="s">
        <v>1614</v>
      </c>
    </row>
    <row r="262" s="2" customFormat="1">
      <c r="A262" s="39"/>
      <c r="B262" s="40"/>
      <c r="C262" s="41"/>
      <c r="D262" s="227" t="s">
        <v>150</v>
      </c>
      <c r="E262" s="41"/>
      <c r="F262" s="228" t="s">
        <v>1615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150</v>
      </c>
      <c r="AU262" s="18" t="s">
        <v>81</v>
      </c>
    </row>
    <row r="263" s="2" customFormat="1">
      <c r="A263" s="39"/>
      <c r="B263" s="40"/>
      <c r="C263" s="41"/>
      <c r="D263" s="232" t="s">
        <v>151</v>
      </c>
      <c r="E263" s="41"/>
      <c r="F263" s="233" t="s">
        <v>1616</v>
      </c>
      <c r="G263" s="41"/>
      <c r="H263" s="41"/>
      <c r="I263" s="229"/>
      <c r="J263" s="41"/>
      <c r="K263" s="41"/>
      <c r="L263" s="45"/>
      <c r="M263" s="230"/>
      <c r="N263" s="23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151</v>
      </c>
      <c r="AU263" s="18" t="s">
        <v>81</v>
      </c>
    </row>
    <row r="264" s="13" customFormat="1">
      <c r="A264" s="13"/>
      <c r="B264" s="234"/>
      <c r="C264" s="235"/>
      <c r="D264" s="227" t="s">
        <v>153</v>
      </c>
      <c r="E264" s="236" t="s">
        <v>19</v>
      </c>
      <c r="F264" s="237" t="s">
        <v>1455</v>
      </c>
      <c r="G264" s="235"/>
      <c r="H264" s="236" t="s">
        <v>19</v>
      </c>
      <c r="I264" s="238"/>
      <c r="J264" s="235"/>
      <c r="K264" s="235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153</v>
      </c>
      <c r="AU264" s="243" t="s">
        <v>81</v>
      </c>
      <c r="AV264" s="13" t="s">
        <v>79</v>
      </c>
      <c r="AW264" s="13" t="s">
        <v>33</v>
      </c>
      <c r="AX264" s="13" t="s">
        <v>72</v>
      </c>
      <c r="AY264" s="243" t="s">
        <v>140</v>
      </c>
    </row>
    <row r="265" s="13" customFormat="1">
      <c r="A265" s="13"/>
      <c r="B265" s="234"/>
      <c r="C265" s="235"/>
      <c r="D265" s="227" t="s">
        <v>153</v>
      </c>
      <c r="E265" s="236" t="s">
        <v>19</v>
      </c>
      <c r="F265" s="237" t="s">
        <v>1611</v>
      </c>
      <c r="G265" s="235"/>
      <c r="H265" s="236" t="s">
        <v>19</v>
      </c>
      <c r="I265" s="238"/>
      <c r="J265" s="235"/>
      <c r="K265" s="235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153</v>
      </c>
      <c r="AU265" s="243" t="s">
        <v>81</v>
      </c>
      <c r="AV265" s="13" t="s">
        <v>79</v>
      </c>
      <c r="AW265" s="13" t="s">
        <v>33</v>
      </c>
      <c r="AX265" s="13" t="s">
        <v>72</v>
      </c>
      <c r="AY265" s="243" t="s">
        <v>140</v>
      </c>
    </row>
    <row r="266" s="14" customFormat="1">
      <c r="A266" s="14"/>
      <c r="B266" s="244"/>
      <c r="C266" s="245"/>
      <c r="D266" s="227" t="s">
        <v>153</v>
      </c>
      <c r="E266" s="246" t="s">
        <v>19</v>
      </c>
      <c r="F266" s="247" t="s">
        <v>79</v>
      </c>
      <c r="G266" s="245"/>
      <c r="H266" s="248">
        <v>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153</v>
      </c>
      <c r="AU266" s="254" t="s">
        <v>81</v>
      </c>
      <c r="AV266" s="14" t="s">
        <v>81</v>
      </c>
      <c r="AW266" s="14" t="s">
        <v>33</v>
      </c>
      <c r="AX266" s="14" t="s">
        <v>72</v>
      </c>
      <c r="AY266" s="254" t="s">
        <v>140</v>
      </c>
    </row>
    <row r="267" s="15" customFormat="1">
      <c r="A267" s="15"/>
      <c r="B267" s="255"/>
      <c r="C267" s="256"/>
      <c r="D267" s="227" t="s">
        <v>153</v>
      </c>
      <c r="E267" s="257" t="s">
        <v>19</v>
      </c>
      <c r="F267" s="258" t="s">
        <v>155</v>
      </c>
      <c r="G267" s="256"/>
      <c r="H267" s="259">
        <v>1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5" t="s">
        <v>153</v>
      </c>
      <c r="AU267" s="265" t="s">
        <v>81</v>
      </c>
      <c r="AV267" s="15" t="s">
        <v>156</v>
      </c>
      <c r="AW267" s="15" t="s">
        <v>33</v>
      </c>
      <c r="AX267" s="15" t="s">
        <v>79</v>
      </c>
      <c r="AY267" s="265" t="s">
        <v>140</v>
      </c>
    </row>
    <row r="268" s="2" customFormat="1" ht="16.5" customHeight="1">
      <c r="A268" s="39"/>
      <c r="B268" s="40"/>
      <c r="C268" s="214" t="s">
        <v>441</v>
      </c>
      <c r="D268" s="214" t="s">
        <v>143</v>
      </c>
      <c r="E268" s="215" t="s">
        <v>1617</v>
      </c>
      <c r="F268" s="216" t="s">
        <v>1618</v>
      </c>
      <c r="G268" s="217" t="s">
        <v>341</v>
      </c>
      <c r="H268" s="218">
        <v>1</v>
      </c>
      <c r="I268" s="219"/>
      <c r="J268" s="220">
        <f>ROUND(I268*H268,2)</f>
        <v>0</v>
      </c>
      <c r="K268" s="216" t="s">
        <v>147</v>
      </c>
      <c r="L268" s="45"/>
      <c r="M268" s="221" t="s">
        <v>19</v>
      </c>
      <c r="N268" s="222" t="s">
        <v>43</v>
      </c>
      <c r="O268" s="85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5" t="s">
        <v>156</v>
      </c>
      <c r="AT268" s="225" t="s">
        <v>143</v>
      </c>
      <c r="AU268" s="225" t="s">
        <v>81</v>
      </c>
      <c r="AY268" s="18" t="s">
        <v>140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8" t="s">
        <v>79</v>
      </c>
      <c r="BK268" s="226">
        <f>ROUND(I268*H268,2)</f>
        <v>0</v>
      </c>
      <c r="BL268" s="18" t="s">
        <v>156</v>
      </c>
      <c r="BM268" s="225" t="s">
        <v>1619</v>
      </c>
    </row>
    <row r="269" s="2" customFormat="1">
      <c r="A269" s="39"/>
      <c r="B269" s="40"/>
      <c r="C269" s="41"/>
      <c r="D269" s="227" t="s">
        <v>150</v>
      </c>
      <c r="E269" s="41"/>
      <c r="F269" s="228" t="s">
        <v>1620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150</v>
      </c>
      <c r="AU269" s="18" t="s">
        <v>81</v>
      </c>
    </row>
    <row r="270" s="2" customFormat="1">
      <c r="A270" s="39"/>
      <c r="B270" s="40"/>
      <c r="C270" s="41"/>
      <c r="D270" s="232" t="s">
        <v>151</v>
      </c>
      <c r="E270" s="41"/>
      <c r="F270" s="233" t="s">
        <v>1621</v>
      </c>
      <c r="G270" s="41"/>
      <c r="H270" s="41"/>
      <c r="I270" s="229"/>
      <c r="J270" s="41"/>
      <c r="K270" s="41"/>
      <c r="L270" s="45"/>
      <c r="M270" s="230"/>
      <c r="N270" s="231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151</v>
      </c>
      <c r="AU270" s="18" t="s">
        <v>81</v>
      </c>
    </row>
    <row r="271" s="2" customFormat="1" ht="16.5" customHeight="1">
      <c r="A271" s="39"/>
      <c r="B271" s="40"/>
      <c r="C271" s="214" t="s">
        <v>449</v>
      </c>
      <c r="D271" s="214" t="s">
        <v>143</v>
      </c>
      <c r="E271" s="215" t="s">
        <v>1622</v>
      </c>
      <c r="F271" s="216" t="s">
        <v>1623</v>
      </c>
      <c r="G271" s="217" t="s">
        <v>341</v>
      </c>
      <c r="H271" s="218">
        <v>1</v>
      </c>
      <c r="I271" s="219"/>
      <c r="J271" s="220">
        <f>ROUND(I271*H271,2)</f>
        <v>0</v>
      </c>
      <c r="K271" s="216" t="s">
        <v>147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0.0026800000000000001</v>
      </c>
      <c r="R271" s="223">
        <f>Q271*H271</f>
        <v>0.0026800000000000001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156</v>
      </c>
      <c r="AT271" s="225" t="s">
        <v>143</v>
      </c>
      <c r="AU271" s="225" t="s">
        <v>81</v>
      </c>
      <c r="AY271" s="18" t="s">
        <v>140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79</v>
      </c>
      <c r="BK271" s="226">
        <f>ROUND(I271*H271,2)</f>
        <v>0</v>
      </c>
      <c r="BL271" s="18" t="s">
        <v>156</v>
      </c>
      <c r="BM271" s="225" t="s">
        <v>1624</v>
      </c>
    </row>
    <row r="272" s="2" customFormat="1">
      <c r="A272" s="39"/>
      <c r="B272" s="40"/>
      <c r="C272" s="41"/>
      <c r="D272" s="227" t="s">
        <v>150</v>
      </c>
      <c r="E272" s="41"/>
      <c r="F272" s="228" t="s">
        <v>1625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150</v>
      </c>
      <c r="AU272" s="18" t="s">
        <v>81</v>
      </c>
    </row>
    <row r="273" s="2" customFormat="1">
      <c r="A273" s="39"/>
      <c r="B273" s="40"/>
      <c r="C273" s="41"/>
      <c r="D273" s="232" t="s">
        <v>151</v>
      </c>
      <c r="E273" s="41"/>
      <c r="F273" s="233" t="s">
        <v>1626</v>
      </c>
      <c r="G273" s="41"/>
      <c r="H273" s="41"/>
      <c r="I273" s="229"/>
      <c r="J273" s="41"/>
      <c r="K273" s="41"/>
      <c r="L273" s="45"/>
      <c r="M273" s="230"/>
      <c r="N273" s="23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151</v>
      </c>
      <c r="AU273" s="18" t="s">
        <v>81</v>
      </c>
    </row>
    <row r="274" s="2" customFormat="1" ht="16.5" customHeight="1">
      <c r="A274" s="39"/>
      <c r="B274" s="40"/>
      <c r="C274" s="214" t="s">
        <v>457</v>
      </c>
      <c r="D274" s="214" t="s">
        <v>143</v>
      </c>
      <c r="E274" s="215" t="s">
        <v>1627</v>
      </c>
      <c r="F274" s="216" t="s">
        <v>1628</v>
      </c>
      <c r="G274" s="217" t="s">
        <v>341</v>
      </c>
      <c r="H274" s="218">
        <v>1</v>
      </c>
      <c r="I274" s="219"/>
      <c r="J274" s="220">
        <f>ROUND(I274*H274,2)</f>
        <v>0</v>
      </c>
      <c r="K274" s="216" t="s">
        <v>147</v>
      </c>
      <c r="L274" s="45"/>
      <c r="M274" s="221" t="s">
        <v>19</v>
      </c>
      <c r="N274" s="222" t="s">
        <v>43</v>
      </c>
      <c r="O274" s="85"/>
      <c r="P274" s="223">
        <f>O274*H274</f>
        <v>0</v>
      </c>
      <c r="Q274" s="223">
        <v>0.1056</v>
      </c>
      <c r="R274" s="223">
        <f>Q274*H274</f>
        <v>0.1056</v>
      </c>
      <c r="S274" s="223">
        <v>0</v>
      </c>
      <c r="T274" s="22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5" t="s">
        <v>156</v>
      </c>
      <c r="AT274" s="225" t="s">
        <v>143</v>
      </c>
      <c r="AU274" s="225" t="s">
        <v>81</v>
      </c>
      <c r="AY274" s="18" t="s">
        <v>140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8" t="s">
        <v>79</v>
      </c>
      <c r="BK274" s="226">
        <f>ROUND(I274*H274,2)</f>
        <v>0</v>
      </c>
      <c r="BL274" s="18" t="s">
        <v>156</v>
      </c>
      <c r="BM274" s="225" t="s">
        <v>1629</v>
      </c>
    </row>
    <row r="275" s="2" customFormat="1">
      <c r="A275" s="39"/>
      <c r="B275" s="40"/>
      <c r="C275" s="41"/>
      <c r="D275" s="227" t="s">
        <v>150</v>
      </c>
      <c r="E275" s="41"/>
      <c r="F275" s="228" t="s">
        <v>1630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150</v>
      </c>
      <c r="AU275" s="18" t="s">
        <v>81</v>
      </c>
    </row>
    <row r="276" s="2" customFormat="1">
      <c r="A276" s="39"/>
      <c r="B276" s="40"/>
      <c r="C276" s="41"/>
      <c r="D276" s="232" t="s">
        <v>151</v>
      </c>
      <c r="E276" s="41"/>
      <c r="F276" s="233" t="s">
        <v>1631</v>
      </c>
      <c r="G276" s="41"/>
      <c r="H276" s="41"/>
      <c r="I276" s="229"/>
      <c r="J276" s="41"/>
      <c r="K276" s="41"/>
      <c r="L276" s="45"/>
      <c r="M276" s="230"/>
      <c r="N276" s="231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151</v>
      </c>
      <c r="AU276" s="18" t="s">
        <v>81</v>
      </c>
    </row>
    <row r="277" s="13" customFormat="1">
      <c r="A277" s="13"/>
      <c r="B277" s="234"/>
      <c r="C277" s="235"/>
      <c r="D277" s="227" t="s">
        <v>153</v>
      </c>
      <c r="E277" s="236" t="s">
        <v>19</v>
      </c>
      <c r="F277" s="237" t="s">
        <v>1455</v>
      </c>
      <c r="G277" s="235"/>
      <c r="H277" s="236" t="s">
        <v>19</v>
      </c>
      <c r="I277" s="238"/>
      <c r="J277" s="235"/>
      <c r="K277" s="235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153</v>
      </c>
      <c r="AU277" s="243" t="s">
        <v>81</v>
      </c>
      <c r="AV277" s="13" t="s">
        <v>79</v>
      </c>
      <c r="AW277" s="13" t="s">
        <v>33</v>
      </c>
      <c r="AX277" s="13" t="s">
        <v>72</v>
      </c>
      <c r="AY277" s="243" t="s">
        <v>140</v>
      </c>
    </row>
    <row r="278" s="13" customFormat="1">
      <c r="A278" s="13"/>
      <c r="B278" s="234"/>
      <c r="C278" s="235"/>
      <c r="D278" s="227" t="s">
        <v>153</v>
      </c>
      <c r="E278" s="236" t="s">
        <v>19</v>
      </c>
      <c r="F278" s="237" t="s">
        <v>1632</v>
      </c>
      <c r="G278" s="235"/>
      <c r="H278" s="236" t="s">
        <v>19</v>
      </c>
      <c r="I278" s="238"/>
      <c r="J278" s="235"/>
      <c r="K278" s="235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153</v>
      </c>
      <c r="AU278" s="243" t="s">
        <v>81</v>
      </c>
      <c r="AV278" s="13" t="s">
        <v>79</v>
      </c>
      <c r="AW278" s="13" t="s">
        <v>33</v>
      </c>
      <c r="AX278" s="13" t="s">
        <v>72</v>
      </c>
      <c r="AY278" s="243" t="s">
        <v>140</v>
      </c>
    </row>
    <row r="279" s="14" customFormat="1">
      <c r="A279" s="14"/>
      <c r="B279" s="244"/>
      <c r="C279" s="245"/>
      <c r="D279" s="227" t="s">
        <v>153</v>
      </c>
      <c r="E279" s="246" t="s">
        <v>19</v>
      </c>
      <c r="F279" s="247" t="s">
        <v>79</v>
      </c>
      <c r="G279" s="245"/>
      <c r="H279" s="248">
        <v>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153</v>
      </c>
      <c r="AU279" s="254" t="s">
        <v>81</v>
      </c>
      <c r="AV279" s="14" t="s">
        <v>81</v>
      </c>
      <c r="AW279" s="14" t="s">
        <v>33</v>
      </c>
      <c r="AX279" s="14" t="s">
        <v>72</v>
      </c>
      <c r="AY279" s="254" t="s">
        <v>140</v>
      </c>
    </row>
    <row r="280" s="15" customFormat="1">
      <c r="A280" s="15"/>
      <c r="B280" s="255"/>
      <c r="C280" s="256"/>
      <c r="D280" s="227" t="s">
        <v>153</v>
      </c>
      <c r="E280" s="257" t="s">
        <v>19</v>
      </c>
      <c r="F280" s="258" t="s">
        <v>155</v>
      </c>
      <c r="G280" s="256"/>
      <c r="H280" s="259">
        <v>1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5" t="s">
        <v>153</v>
      </c>
      <c r="AU280" s="265" t="s">
        <v>81</v>
      </c>
      <c r="AV280" s="15" t="s">
        <v>156</v>
      </c>
      <c r="AW280" s="15" t="s">
        <v>33</v>
      </c>
      <c r="AX280" s="15" t="s">
        <v>79</v>
      </c>
      <c r="AY280" s="265" t="s">
        <v>140</v>
      </c>
    </row>
    <row r="281" s="2" customFormat="1" ht="16.5" customHeight="1">
      <c r="A281" s="39"/>
      <c r="B281" s="40"/>
      <c r="C281" s="214" t="s">
        <v>464</v>
      </c>
      <c r="D281" s="214" t="s">
        <v>143</v>
      </c>
      <c r="E281" s="215" t="s">
        <v>1633</v>
      </c>
      <c r="F281" s="216" t="s">
        <v>1634</v>
      </c>
      <c r="G281" s="217" t="s">
        <v>341</v>
      </c>
      <c r="H281" s="218">
        <v>1</v>
      </c>
      <c r="I281" s="219"/>
      <c r="J281" s="220">
        <f>ROUND(I281*H281,2)</f>
        <v>0</v>
      </c>
      <c r="K281" s="216" t="s">
        <v>147</v>
      </c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0.024240000000000001</v>
      </c>
      <c r="R281" s="223">
        <f>Q281*H281</f>
        <v>0.024240000000000001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156</v>
      </c>
      <c r="AT281" s="225" t="s">
        <v>143</v>
      </c>
      <c r="AU281" s="225" t="s">
        <v>81</v>
      </c>
      <c r="AY281" s="18" t="s">
        <v>140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79</v>
      </c>
      <c r="BK281" s="226">
        <f>ROUND(I281*H281,2)</f>
        <v>0</v>
      </c>
      <c r="BL281" s="18" t="s">
        <v>156</v>
      </c>
      <c r="BM281" s="225" t="s">
        <v>1635</v>
      </c>
    </row>
    <row r="282" s="2" customFormat="1">
      <c r="A282" s="39"/>
      <c r="B282" s="40"/>
      <c r="C282" s="41"/>
      <c r="D282" s="227" t="s">
        <v>150</v>
      </c>
      <c r="E282" s="41"/>
      <c r="F282" s="228" t="s">
        <v>1636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150</v>
      </c>
      <c r="AU282" s="18" t="s">
        <v>81</v>
      </c>
    </row>
    <row r="283" s="2" customFormat="1">
      <c r="A283" s="39"/>
      <c r="B283" s="40"/>
      <c r="C283" s="41"/>
      <c r="D283" s="232" t="s">
        <v>151</v>
      </c>
      <c r="E283" s="41"/>
      <c r="F283" s="233" t="s">
        <v>1637</v>
      </c>
      <c r="G283" s="41"/>
      <c r="H283" s="41"/>
      <c r="I283" s="229"/>
      <c r="J283" s="41"/>
      <c r="K283" s="41"/>
      <c r="L283" s="45"/>
      <c r="M283" s="230"/>
      <c r="N283" s="231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151</v>
      </c>
      <c r="AU283" s="18" t="s">
        <v>81</v>
      </c>
    </row>
    <row r="284" s="13" customFormat="1">
      <c r="A284" s="13"/>
      <c r="B284" s="234"/>
      <c r="C284" s="235"/>
      <c r="D284" s="227" t="s">
        <v>153</v>
      </c>
      <c r="E284" s="236" t="s">
        <v>19</v>
      </c>
      <c r="F284" s="237" t="s">
        <v>1455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153</v>
      </c>
      <c r="AU284" s="243" t="s">
        <v>81</v>
      </c>
      <c r="AV284" s="13" t="s">
        <v>79</v>
      </c>
      <c r="AW284" s="13" t="s">
        <v>33</v>
      </c>
      <c r="AX284" s="13" t="s">
        <v>72</v>
      </c>
      <c r="AY284" s="243" t="s">
        <v>140</v>
      </c>
    </row>
    <row r="285" s="13" customFormat="1">
      <c r="A285" s="13"/>
      <c r="B285" s="234"/>
      <c r="C285" s="235"/>
      <c r="D285" s="227" t="s">
        <v>153</v>
      </c>
      <c r="E285" s="236" t="s">
        <v>19</v>
      </c>
      <c r="F285" s="237" t="s">
        <v>1632</v>
      </c>
      <c r="G285" s="235"/>
      <c r="H285" s="236" t="s">
        <v>19</v>
      </c>
      <c r="I285" s="238"/>
      <c r="J285" s="235"/>
      <c r="K285" s="235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153</v>
      </c>
      <c r="AU285" s="243" t="s">
        <v>81</v>
      </c>
      <c r="AV285" s="13" t="s">
        <v>79</v>
      </c>
      <c r="AW285" s="13" t="s">
        <v>33</v>
      </c>
      <c r="AX285" s="13" t="s">
        <v>72</v>
      </c>
      <c r="AY285" s="243" t="s">
        <v>140</v>
      </c>
    </row>
    <row r="286" s="14" customFormat="1">
      <c r="A286" s="14"/>
      <c r="B286" s="244"/>
      <c r="C286" s="245"/>
      <c r="D286" s="227" t="s">
        <v>153</v>
      </c>
      <c r="E286" s="246" t="s">
        <v>19</v>
      </c>
      <c r="F286" s="247" t="s">
        <v>79</v>
      </c>
      <c r="G286" s="245"/>
      <c r="H286" s="248">
        <v>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153</v>
      </c>
      <c r="AU286" s="254" t="s">
        <v>81</v>
      </c>
      <c r="AV286" s="14" t="s">
        <v>81</v>
      </c>
      <c r="AW286" s="14" t="s">
        <v>33</v>
      </c>
      <c r="AX286" s="14" t="s">
        <v>72</v>
      </c>
      <c r="AY286" s="254" t="s">
        <v>140</v>
      </c>
    </row>
    <row r="287" s="15" customFormat="1">
      <c r="A287" s="15"/>
      <c r="B287" s="255"/>
      <c r="C287" s="256"/>
      <c r="D287" s="227" t="s">
        <v>153</v>
      </c>
      <c r="E287" s="257" t="s">
        <v>19</v>
      </c>
      <c r="F287" s="258" t="s">
        <v>155</v>
      </c>
      <c r="G287" s="256"/>
      <c r="H287" s="259">
        <v>1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5" t="s">
        <v>153</v>
      </c>
      <c r="AU287" s="265" t="s">
        <v>81</v>
      </c>
      <c r="AV287" s="15" t="s">
        <v>156</v>
      </c>
      <c r="AW287" s="15" t="s">
        <v>33</v>
      </c>
      <c r="AX287" s="15" t="s">
        <v>79</v>
      </c>
      <c r="AY287" s="265" t="s">
        <v>140</v>
      </c>
    </row>
    <row r="288" s="2" customFormat="1" ht="16.5" customHeight="1">
      <c r="A288" s="39"/>
      <c r="B288" s="40"/>
      <c r="C288" s="214" t="s">
        <v>470</v>
      </c>
      <c r="D288" s="214" t="s">
        <v>143</v>
      </c>
      <c r="E288" s="215" t="s">
        <v>1638</v>
      </c>
      <c r="F288" s="216" t="s">
        <v>1639</v>
      </c>
      <c r="G288" s="217" t="s">
        <v>341</v>
      </c>
      <c r="H288" s="218">
        <v>1</v>
      </c>
      <c r="I288" s="219"/>
      <c r="J288" s="220">
        <f>ROUND(I288*H288,2)</f>
        <v>0</v>
      </c>
      <c r="K288" s="216" t="s">
        <v>147</v>
      </c>
      <c r="L288" s="45"/>
      <c r="M288" s="221" t="s">
        <v>19</v>
      </c>
      <c r="N288" s="222" t="s">
        <v>43</v>
      </c>
      <c r="O288" s="85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5" t="s">
        <v>156</v>
      </c>
      <c r="AT288" s="225" t="s">
        <v>143</v>
      </c>
      <c r="AU288" s="225" t="s">
        <v>81</v>
      </c>
      <c r="AY288" s="18" t="s">
        <v>140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79</v>
      </c>
      <c r="BK288" s="226">
        <f>ROUND(I288*H288,2)</f>
        <v>0</v>
      </c>
      <c r="BL288" s="18" t="s">
        <v>156</v>
      </c>
      <c r="BM288" s="225" t="s">
        <v>1640</v>
      </c>
    </row>
    <row r="289" s="2" customFormat="1">
      <c r="A289" s="39"/>
      <c r="B289" s="40"/>
      <c r="C289" s="41"/>
      <c r="D289" s="227" t="s">
        <v>150</v>
      </c>
      <c r="E289" s="41"/>
      <c r="F289" s="228" t="s">
        <v>1641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150</v>
      </c>
      <c r="AU289" s="18" t="s">
        <v>81</v>
      </c>
    </row>
    <row r="290" s="2" customFormat="1">
      <c r="A290" s="39"/>
      <c r="B290" s="40"/>
      <c r="C290" s="41"/>
      <c r="D290" s="232" t="s">
        <v>151</v>
      </c>
      <c r="E290" s="41"/>
      <c r="F290" s="233" t="s">
        <v>1642</v>
      </c>
      <c r="G290" s="41"/>
      <c r="H290" s="41"/>
      <c r="I290" s="229"/>
      <c r="J290" s="41"/>
      <c r="K290" s="41"/>
      <c r="L290" s="45"/>
      <c r="M290" s="230"/>
      <c r="N290" s="231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151</v>
      </c>
      <c r="AU290" s="18" t="s">
        <v>81</v>
      </c>
    </row>
    <row r="291" s="2" customFormat="1" ht="21.75" customHeight="1">
      <c r="A291" s="39"/>
      <c r="B291" s="40"/>
      <c r="C291" s="214" t="s">
        <v>477</v>
      </c>
      <c r="D291" s="214" t="s">
        <v>143</v>
      </c>
      <c r="E291" s="215" t="s">
        <v>1643</v>
      </c>
      <c r="F291" s="216" t="s">
        <v>1644</v>
      </c>
      <c r="G291" s="217" t="s">
        <v>341</v>
      </c>
      <c r="H291" s="218">
        <v>1</v>
      </c>
      <c r="I291" s="219"/>
      <c r="J291" s="220">
        <f>ROUND(I291*H291,2)</f>
        <v>0</v>
      </c>
      <c r="K291" s="216" t="s">
        <v>147</v>
      </c>
      <c r="L291" s="45"/>
      <c r="M291" s="221" t="s">
        <v>19</v>
      </c>
      <c r="N291" s="222" t="s">
        <v>43</v>
      </c>
      <c r="O291" s="85"/>
      <c r="P291" s="223">
        <f>O291*H291</f>
        <v>0</v>
      </c>
      <c r="Q291" s="223">
        <v>0.1111</v>
      </c>
      <c r="R291" s="223">
        <f>Q291*H291</f>
        <v>0.1111</v>
      </c>
      <c r="S291" s="223">
        <v>0</v>
      </c>
      <c r="T291" s="22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5" t="s">
        <v>156</v>
      </c>
      <c r="AT291" s="225" t="s">
        <v>143</v>
      </c>
      <c r="AU291" s="225" t="s">
        <v>81</v>
      </c>
      <c r="AY291" s="18" t="s">
        <v>140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8" t="s">
        <v>79</v>
      </c>
      <c r="BK291" s="226">
        <f>ROUND(I291*H291,2)</f>
        <v>0</v>
      </c>
      <c r="BL291" s="18" t="s">
        <v>156</v>
      </c>
      <c r="BM291" s="225" t="s">
        <v>1645</v>
      </c>
    </row>
    <row r="292" s="2" customFormat="1">
      <c r="A292" s="39"/>
      <c r="B292" s="40"/>
      <c r="C292" s="41"/>
      <c r="D292" s="227" t="s">
        <v>150</v>
      </c>
      <c r="E292" s="41"/>
      <c r="F292" s="228" t="s">
        <v>1646</v>
      </c>
      <c r="G292" s="41"/>
      <c r="H292" s="41"/>
      <c r="I292" s="229"/>
      <c r="J292" s="41"/>
      <c r="K292" s="41"/>
      <c r="L292" s="45"/>
      <c r="M292" s="230"/>
      <c r="N292" s="231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150</v>
      </c>
      <c r="AU292" s="18" t="s">
        <v>81</v>
      </c>
    </row>
    <row r="293" s="2" customFormat="1">
      <c r="A293" s="39"/>
      <c r="B293" s="40"/>
      <c r="C293" s="41"/>
      <c r="D293" s="232" t="s">
        <v>151</v>
      </c>
      <c r="E293" s="41"/>
      <c r="F293" s="233" t="s">
        <v>1647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151</v>
      </c>
      <c r="AU293" s="18" t="s">
        <v>81</v>
      </c>
    </row>
    <row r="294" s="12" customFormat="1" ht="22.8" customHeight="1">
      <c r="A294" s="12"/>
      <c r="B294" s="198"/>
      <c r="C294" s="199"/>
      <c r="D294" s="200" t="s">
        <v>71</v>
      </c>
      <c r="E294" s="212" t="s">
        <v>197</v>
      </c>
      <c r="F294" s="212" t="s">
        <v>352</v>
      </c>
      <c r="G294" s="199"/>
      <c r="H294" s="199"/>
      <c r="I294" s="202"/>
      <c r="J294" s="213">
        <f>BK294</f>
        <v>0</v>
      </c>
      <c r="K294" s="199"/>
      <c r="L294" s="204"/>
      <c r="M294" s="205"/>
      <c r="N294" s="206"/>
      <c r="O294" s="206"/>
      <c r="P294" s="207">
        <f>SUM(P295:P318)</f>
        <v>0</v>
      </c>
      <c r="Q294" s="206"/>
      <c r="R294" s="207">
        <f>SUM(R295:R318)</f>
        <v>0</v>
      </c>
      <c r="S294" s="206"/>
      <c r="T294" s="208">
        <f>SUM(T295:T318)</f>
        <v>11.606625000000001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9" t="s">
        <v>79</v>
      </c>
      <c r="AT294" s="210" t="s">
        <v>71</v>
      </c>
      <c r="AU294" s="210" t="s">
        <v>79</v>
      </c>
      <c r="AY294" s="209" t="s">
        <v>140</v>
      </c>
      <c r="BK294" s="211">
        <f>SUM(BK295:BK318)</f>
        <v>0</v>
      </c>
    </row>
    <row r="295" s="2" customFormat="1" ht="21.75" customHeight="1">
      <c r="A295" s="39"/>
      <c r="B295" s="40"/>
      <c r="C295" s="214" t="s">
        <v>484</v>
      </c>
      <c r="D295" s="214" t="s">
        <v>143</v>
      </c>
      <c r="E295" s="215" t="s">
        <v>1648</v>
      </c>
      <c r="F295" s="216" t="s">
        <v>1649</v>
      </c>
      <c r="G295" s="217" t="s">
        <v>385</v>
      </c>
      <c r="H295" s="218">
        <v>4.125</v>
      </c>
      <c r="I295" s="219"/>
      <c r="J295" s="220">
        <f>ROUND(I295*H295,2)</f>
        <v>0</v>
      </c>
      <c r="K295" s="216" t="s">
        <v>147</v>
      </c>
      <c r="L295" s="45"/>
      <c r="M295" s="221" t="s">
        <v>19</v>
      </c>
      <c r="N295" s="222" t="s">
        <v>43</v>
      </c>
      <c r="O295" s="85"/>
      <c r="P295" s="223">
        <f>O295*H295</f>
        <v>0</v>
      </c>
      <c r="Q295" s="223">
        <v>0</v>
      </c>
      <c r="R295" s="223">
        <f>Q295*H295</f>
        <v>0</v>
      </c>
      <c r="S295" s="223">
        <v>2.2000000000000002</v>
      </c>
      <c r="T295" s="224">
        <f>S295*H295</f>
        <v>9.0750000000000011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156</v>
      </c>
      <c r="AT295" s="225" t="s">
        <v>143</v>
      </c>
      <c r="AU295" s="225" t="s">
        <v>81</v>
      </c>
      <c r="AY295" s="18" t="s">
        <v>140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79</v>
      </c>
      <c r="BK295" s="226">
        <f>ROUND(I295*H295,2)</f>
        <v>0</v>
      </c>
      <c r="BL295" s="18" t="s">
        <v>156</v>
      </c>
      <c r="BM295" s="225" t="s">
        <v>1650</v>
      </c>
    </row>
    <row r="296" s="2" customFormat="1">
      <c r="A296" s="39"/>
      <c r="B296" s="40"/>
      <c r="C296" s="41"/>
      <c r="D296" s="227" t="s">
        <v>150</v>
      </c>
      <c r="E296" s="41"/>
      <c r="F296" s="228" t="s">
        <v>1651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150</v>
      </c>
      <c r="AU296" s="18" t="s">
        <v>81</v>
      </c>
    </row>
    <row r="297" s="2" customFormat="1">
      <c r="A297" s="39"/>
      <c r="B297" s="40"/>
      <c r="C297" s="41"/>
      <c r="D297" s="232" t="s">
        <v>151</v>
      </c>
      <c r="E297" s="41"/>
      <c r="F297" s="233" t="s">
        <v>1652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151</v>
      </c>
      <c r="AU297" s="18" t="s">
        <v>81</v>
      </c>
    </row>
    <row r="298" s="13" customFormat="1">
      <c r="A298" s="13"/>
      <c r="B298" s="234"/>
      <c r="C298" s="235"/>
      <c r="D298" s="227" t="s">
        <v>153</v>
      </c>
      <c r="E298" s="236" t="s">
        <v>19</v>
      </c>
      <c r="F298" s="237" t="s">
        <v>1455</v>
      </c>
      <c r="G298" s="235"/>
      <c r="H298" s="236" t="s">
        <v>19</v>
      </c>
      <c r="I298" s="238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153</v>
      </c>
      <c r="AU298" s="243" t="s">
        <v>81</v>
      </c>
      <c r="AV298" s="13" t="s">
        <v>79</v>
      </c>
      <c r="AW298" s="13" t="s">
        <v>33</v>
      </c>
      <c r="AX298" s="13" t="s">
        <v>72</v>
      </c>
      <c r="AY298" s="243" t="s">
        <v>140</v>
      </c>
    </row>
    <row r="299" s="13" customFormat="1">
      <c r="A299" s="13"/>
      <c r="B299" s="234"/>
      <c r="C299" s="235"/>
      <c r="D299" s="227" t="s">
        <v>153</v>
      </c>
      <c r="E299" s="236" t="s">
        <v>19</v>
      </c>
      <c r="F299" s="237" t="s">
        <v>1463</v>
      </c>
      <c r="G299" s="235"/>
      <c r="H299" s="236" t="s">
        <v>19</v>
      </c>
      <c r="I299" s="238"/>
      <c r="J299" s="235"/>
      <c r="K299" s="235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153</v>
      </c>
      <c r="AU299" s="243" t="s">
        <v>81</v>
      </c>
      <c r="AV299" s="13" t="s">
        <v>79</v>
      </c>
      <c r="AW299" s="13" t="s">
        <v>33</v>
      </c>
      <c r="AX299" s="13" t="s">
        <v>72</v>
      </c>
      <c r="AY299" s="243" t="s">
        <v>140</v>
      </c>
    </row>
    <row r="300" s="14" customFormat="1">
      <c r="A300" s="14"/>
      <c r="B300" s="244"/>
      <c r="C300" s="245"/>
      <c r="D300" s="227" t="s">
        <v>153</v>
      </c>
      <c r="E300" s="246" t="s">
        <v>19</v>
      </c>
      <c r="F300" s="247" t="s">
        <v>1653</v>
      </c>
      <c r="G300" s="245"/>
      <c r="H300" s="248">
        <v>4.125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153</v>
      </c>
      <c r="AU300" s="254" t="s">
        <v>81</v>
      </c>
      <c r="AV300" s="14" t="s">
        <v>81</v>
      </c>
      <c r="AW300" s="14" t="s">
        <v>33</v>
      </c>
      <c r="AX300" s="14" t="s">
        <v>72</v>
      </c>
      <c r="AY300" s="254" t="s">
        <v>140</v>
      </c>
    </row>
    <row r="301" s="15" customFormat="1">
      <c r="A301" s="15"/>
      <c r="B301" s="255"/>
      <c r="C301" s="256"/>
      <c r="D301" s="227" t="s">
        <v>153</v>
      </c>
      <c r="E301" s="257" t="s">
        <v>19</v>
      </c>
      <c r="F301" s="258" t="s">
        <v>155</v>
      </c>
      <c r="G301" s="256"/>
      <c r="H301" s="259">
        <v>4.125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5" t="s">
        <v>153</v>
      </c>
      <c r="AU301" s="265" t="s">
        <v>81</v>
      </c>
      <c r="AV301" s="15" t="s">
        <v>156</v>
      </c>
      <c r="AW301" s="15" t="s">
        <v>33</v>
      </c>
      <c r="AX301" s="15" t="s">
        <v>79</v>
      </c>
      <c r="AY301" s="265" t="s">
        <v>140</v>
      </c>
    </row>
    <row r="302" s="2" customFormat="1" ht="16.5" customHeight="1">
      <c r="A302" s="39"/>
      <c r="B302" s="40"/>
      <c r="C302" s="214" t="s">
        <v>491</v>
      </c>
      <c r="D302" s="214" t="s">
        <v>143</v>
      </c>
      <c r="E302" s="215" t="s">
        <v>1654</v>
      </c>
      <c r="F302" s="216" t="s">
        <v>1655</v>
      </c>
      <c r="G302" s="217" t="s">
        <v>385</v>
      </c>
      <c r="H302" s="218">
        <v>4.125</v>
      </c>
      <c r="I302" s="219"/>
      <c r="J302" s="220">
        <f>ROUND(I302*H302,2)</f>
        <v>0</v>
      </c>
      <c r="K302" s="216" t="s">
        <v>147</v>
      </c>
      <c r="L302" s="45"/>
      <c r="M302" s="221" t="s">
        <v>19</v>
      </c>
      <c r="N302" s="222" t="s">
        <v>43</v>
      </c>
      <c r="O302" s="85"/>
      <c r="P302" s="223">
        <f>O302*H302</f>
        <v>0</v>
      </c>
      <c r="Q302" s="223">
        <v>0</v>
      </c>
      <c r="R302" s="223">
        <f>Q302*H302</f>
        <v>0</v>
      </c>
      <c r="S302" s="223">
        <v>0.029000000000000001</v>
      </c>
      <c r="T302" s="224">
        <f>S302*H302</f>
        <v>0.11962500000000001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156</v>
      </c>
      <c r="AT302" s="225" t="s">
        <v>143</v>
      </c>
      <c r="AU302" s="225" t="s">
        <v>81</v>
      </c>
      <c r="AY302" s="18" t="s">
        <v>140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79</v>
      </c>
      <c r="BK302" s="226">
        <f>ROUND(I302*H302,2)</f>
        <v>0</v>
      </c>
      <c r="BL302" s="18" t="s">
        <v>156</v>
      </c>
      <c r="BM302" s="225" t="s">
        <v>1656</v>
      </c>
    </row>
    <row r="303" s="2" customFormat="1">
      <c r="A303" s="39"/>
      <c r="B303" s="40"/>
      <c r="C303" s="41"/>
      <c r="D303" s="227" t="s">
        <v>150</v>
      </c>
      <c r="E303" s="41"/>
      <c r="F303" s="228" t="s">
        <v>1657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150</v>
      </c>
      <c r="AU303" s="18" t="s">
        <v>81</v>
      </c>
    </row>
    <row r="304" s="2" customFormat="1">
      <c r="A304" s="39"/>
      <c r="B304" s="40"/>
      <c r="C304" s="41"/>
      <c r="D304" s="232" t="s">
        <v>151</v>
      </c>
      <c r="E304" s="41"/>
      <c r="F304" s="233" t="s">
        <v>1658</v>
      </c>
      <c r="G304" s="41"/>
      <c r="H304" s="41"/>
      <c r="I304" s="229"/>
      <c r="J304" s="41"/>
      <c r="K304" s="41"/>
      <c r="L304" s="45"/>
      <c r="M304" s="230"/>
      <c r="N304" s="23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151</v>
      </c>
      <c r="AU304" s="18" t="s">
        <v>81</v>
      </c>
    </row>
    <row r="305" s="2" customFormat="1" ht="21.75" customHeight="1">
      <c r="A305" s="39"/>
      <c r="B305" s="40"/>
      <c r="C305" s="214" t="s">
        <v>498</v>
      </c>
      <c r="D305" s="214" t="s">
        <v>143</v>
      </c>
      <c r="E305" s="215" t="s">
        <v>1659</v>
      </c>
      <c r="F305" s="216" t="s">
        <v>1660</v>
      </c>
      <c r="G305" s="217" t="s">
        <v>236</v>
      </c>
      <c r="H305" s="218">
        <v>10.5</v>
      </c>
      <c r="I305" s="219"/>
      <c r="J305" s="220">
        <f>ROUND(I305*H305,2)</f>
        <v>0</v>
      </c>
      <c r="K305" s="216" t="s">
        <v>147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</v>
      </c>
      <c r="R305" s="223">
        <f>Q305*H305</f>
        <v>0</v>
      </c>
      <c r="S305" s="223">
        <v>0.19</v>
      </c>
      <c r="T305" s="224">
        <f>S305*H305</f>
        <v>1.9950000000000001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156</v>
      </c>
      <c r="AT305" s="225" t="s">
        <v>143</v>
      </c>
      <c r="AU305" s="225" t="s">
        <v>81</v>
      </c>
      <c r="AY305" s="18" t="s">
        <v>140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79</v>
      </c>
      <c r="BK305" s="226">
        <f>ROUND(I305*H305,2)</f>
        <v>0</v>
      </c>
      <c r="BL305" s="18" t="s">
        <v>156</v>
      </c>
      <c r="BM305" s="225" t="s">
        <v>1661</v>
      </c>
    </row>
    <row r="306" s="2" customFormat="1">
      <c r="A306" s="39"/>
      <c r="B306" s="40"/>
      <c r="C306" s="41"/>
      <c r="D306" s="227" t="s">
        <v>150</v>
      </c>
      <c r="E306" s="41"/>
      <c r="F306" s="228" t="s">
        <v>1662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150</v>
      </c>
      <c r="AU306" s="18" t="s">
        <v>81</v>
      </c>
    </row>
    <row r="307" s="2" customFormat="1">
      <c r="A307" s="39"/>
      <c r="B307" s="40"/>
      <c r="C307" s="41"/>
      <c r="D307" s="232" t="s">
        <v>151</v>
      </c>
      <c r="E307" s="41"/>
      <c r="F307" s="233" t="s">
        <v>1663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151</v>
      </c>
      <c r="AU307" s="18" t="s">
        <v>81</v>
      </c>
    </row>
    <row r="308" s="13" customFormat="1">
      <c r="A308" s="13"/>
      <c r="B308" s="234"/>
      <c r="C308" s="235"/>
      <c r="D308" s="227" t="s">
        <v>153</v>
      </c>
      <c r="E308" s="236" t="s">
        <v>19</v>
      </c>
      <c r="F308" s="237" t="s">
        <v>1455</v>
      </c>
      <c r="G308" s="235"/>
      <c r="H308" s="236" t="s">
        <v>19</v>
      </c>
      <c r="I308" s="238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153</v>
      </c>
      <c r="AU308" s="243" t="s">
        <v>81</v>
      </c>
      <c r="AV308" s="13" t="s">
        <v>79</v>
      </c>
      <c r="AW308" s="13" t="s">
        <v>33</v>
      </c>
      <c r="AX308" s="13" t="s">
        <v>72</v>
      </c>
      <c r="AY308" s="243" t="s">
        <v>140</v>
      </c>
    </row>
    <row r="309" s="13" customFormat="1">
      <c r="A309" s="13"/>
      <c r="B309" s="234"/>
      <c r="C309" s="235"/>
      <c r="D309" s="227" t="s">
        <v>153</v>
      </c>
      <c r="E309" s="236" t="s">
        <v>19</v>
      </c>
      <c r="F309" s="237" t="s">
        <v>1664</v>
      </c>
      <c r="G309" s="235"/>
      <c r="H309" s="236" t="s">
        <v>19</v>
      </c>
      <c r="I309" s="238"/>
      <c r="J309" s="235"/>
      <c r="K309" s="235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153</v>
      </c>
      <c r="AU309" s="243" t="s">
        <v>81</v>
      </c>
      <c r="AV309" s="13" t="s">
        <v>79</v>
      </c>
      <c r="AW309" s="13" t="s">
        <v>33</v>
      </c>
      <c r="AX309" s="13" t="s">
        <v>72</v>
      </c>
      <c r="AY309" s="243" t="s">
        <v>140</v>
      </c>
    </row>
    <row r="310" s="14" customFormat="1">
      <c r="A310" s="14"/>
      <c r="B310" s="244"/>
      <c r="C310" s="245"/>
      <c r="D310" s="227" t="s">
        <v>153</v>
      </c>
      <c r="E310" s="246" t="s">
        <v>19</v>
      </c>
      <c r="F310" s="247" t="s">
        <v>1599</v>
      </c>
      <c r="G310" s="245"/>
      <c r="H310" s="248">
        <v>10.5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153</v>
      </c>
      <c r="AU310" s="254" t="s">
        <v>81</v>
      </c>
      <c r="AV310" s="14" t="s">
        <v>81</v>
      </c>
      <c r="AW310" s="14" t="s">
        <v>33</v>
      </c>
      <c r="AX310" s="14" t="s">
        <v>72</v>
      </c>
      <c r="AY310" s="254" t="s">
        <v>140</v>
      </c>
    </row>
    <row r="311" s="15" customFormat="1">
      <c r="A311" s="15"/>
      <c r="B311" s="255"/>
      <c r="C311" s="256"/>
      <c r="D311" s="227" t="s">
        <v>153</v>
      </c>
      <c r="E311" s="257" t="s">
        <v>19</v>
      </c>
      <c r="F311" s="258" t="s">
        <v>155</v>
      </c>
      <c r="G311" s="256"/>
      <c r="H311" s="259">
        <v>10.5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5" t="s">
        <v>153</v>
      </c>
      <c r="AU311" s="265" t="s">
        <v>81</v>
      </c>
      <c r="AV311" s="15" t="s">
        <v>156</v>
      </c>
      <c r="AW311" s="15" t="s">
        <v>33</v>
      </c>
      <c r="AX311" s="15" t="s">
        <v>79</v>
      </c>
      <c r="AY311" s="265" t="s">
        <v>140</v>
      </c>
    </row>
    <row r="312" s="2" customFormat="1" ht="16.5" customHeight="1">
      <c r="A312" s="39"/>
      <c r="B312" s="40"/>
      <c r="C312" s="214" t="s">
        <v>505</v>
      </c>
      <c r="D312" s="214" t="s">
        <v>143</v>
      </c>
      <c r="E312" s="215" t="s">
        <v>1665</v>
      </c>
      <c r="F312" s="216" t="s">
        <v>1666</v>
      </c>
      <c r="G312" s="217" t="s">
        <v>341</v>
      </c>
      <c r="H312" s="218">
        <v>3</v>
      </c>
      <c r="I312" s="219"/>
      <c r="J312" s="220">
        <f>ROUND(I312*H312,2)</f>
        <v>0</v>
      </c>
      <c r="K312" s="216" t="s">
        <v>147</v>
      </c>
      <c r="L312" s="45"/>
      <c r="M312" s="221" t="s">
        <v>19</v>
      </c>
      <c r="N312" s="222" t="s">
        <v>43</v>
      </c>
      <c r="O312" s="85"/>
      <c r="P312" s="223">
        <f>O312*H312</f>
        <v>0</v>
      </c>
      <c r="Q312" s="223">
        <v>0</v>
      </c>
      <c r="R312" s="223">
        <f>Q312*H312</f>
        <v>0</v>
      </c>
      <c r="S312" s="223">
        <v>0.13900000000000001</v>
      </c>
      <c r="T312" s="224">
        <f>S312*H312</f>
        <v>0.41700000000000004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5" t="s">
        <v>156</v>
      </c>
      <c r="AT312" s="225" t="s">
        <v>143</v>
      </c>
      <c r="AU312" s="225" t="s">
        <v>81</v>
      </c>
      <c r="AY312" s="18" t="s">
        <v>140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8" t="s">
        <v>79</v>
      </c>
      <c r="BK312" s="226">
        <f>ROUND(I312*H312,2)</f>
        <v>0</v>
      </c>
      <c r="BL312" s="18" t="s">
        <v>156</v>
      </c>
      <c r="BM312" s="225" t="s">
        <v>1667</v>
      </c>
    </row>
    <row r="313" s="2" customFormat="1">
      <c r="A313" s="39"/>
      <c r="B313" s="40"/>
      <c r="C313" s="41"/>
      <c r="D313" s="227" t="s">
        <v>150</v>
      </c>
      <c r="E313" s="41"/>
      <c r="F313" s="228" t="s">
        <v>1668</v>
      </c>
      <c r="G313" s="41"/>
      <c r="H313" s="41"/>
      <c r="I313" s="229"/>
      <c r="J313" s="41"/>
      <c r="K313" s="41"/>
      <c r="L313" s="45"/>
      <c r="M313" s="230"/>
      <c r="N313" s="231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150</v>
      </c>
      <c r="AU313" s="18" t="s">
        <v>81</v>
      </c>
    </row>
    <row r="314" s="2" customFormat="1">
      <c r="A314" s="39"/>
      <c r="B314" s="40"/>
      <c r="C314" s="41"/>
      <c r="D314" s="232" t="s">
        <v>151</v>
      </c>
      <c r="E314" s="41"/>
      <c r="F314" s="233" t="s">
        <v>1669</v>
      </c>
      <c r="G314" s="41"/>
      <c r="H314" s="41"/>
      <c r="I314" s="229"/>
      <c r="J314" s="41"/>
      <c r="K314" s="41"/>
      <c r="L314" s="45"/>
      <c r="M314" s="230"/>
      <c r="N314" s="231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151</v>
      </c>
      <c r="AU314" s="18" t="s">
        <v>81</v>
      </c>
    </row>
    <row r="315" s="13" customFormat="1">
      <c r="A315" s="13"/>
      <c r="B315" s="234"/>
      <c r="C315" s="235"/>
      <c r="D315" s="227" t="s">
        <v>153</v>
      </c>
      <c r="E315" s="236" t="s">
        <v>19</v>
      </c>
      <c r="F315" s="237" t="s">
        <v>1455</v>
      </c>
      <c r="G315" s="235"/>
      <c r="H315" s="236" t="s">
        <v>19</v>
      </c>
      <c r="I315" s="238"/>
      <c r="J315" s="235"/>
      <c r="K315" s="235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153</v>
      </c>
      <c r="AU315" s="243" t="s">
        <v>81</v>
      </c>
      <c r="AV315" s="13" t="s">
        <v>79</v>
      </c>
      <c r="AW315" s="13" t="s">
        <v>33</v>
      </c>
      <c r="AX315" s="13" t="s">
        <v>72</v>
      </c>
      <c r="AY315" s="243" t="s">
        <v>140</v>
      </c>
    </row>
    <row r="316" s="13" customFormat="1">
      <c r="A316" s="13"/>
      <c r="B316" s="234"/>
      <c r="C316" s="235"/>
      <c r="D316" s="227" t="s">
        <v>153</v>
      </c>
      <c r="E316" s="236" t="s">
        <v>19</v>
      </c>
      <c r="F316" s="237" t="s">
        <v>1670</v>
      </c>
      <c r="G316" s="235"/>
      <c r="H316" s="236" t="s">
        <v>19</v>
      </c>
      <c r="I316" s="238"/>
      <c r="J316" s="235"/>
      <c r="K316" s="235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153</v>
      </c>
      <c r="AU316" s="243" t="s">
        <v>81</v>
      </c>
      <c r="AV316" s="13" t="s">
        <v>79</v>
      </c>
      <c r="AW316" s="13" t="s">
        <v>33</v>
      </c>
      <c r="AX316" s="13" t="s">
        <v>72</v>
      </c>
      <c r="AY316" s="243" t="s">
        <v>140</v>
      </c>
    </row>
    <row r="317" s="14" customFormat="1">
      <c r="A317" s="14"/>
      <c r="B317" s="244"/>
      <c r="C317" s="245"/>
      <c r="D317" s="227" t="s">
        <v>153</v>
      </c>
      <c r="E317" s="246" t="s">
        <v>19</v>
      </c>
      <c r="F317" s="247" t="s">
        <v>102</v>
      </c>
      <c r="G317" s="245"/>
      <c r="H317" s="248">
        <v>3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153</v>
      </c>
      <c r="AU317" s="254" t="s">
        <v>81</v>
      </c>
      <c r="AV317" s="14" t="s">
        <v>81</v>
      </c>
      <c r="AW317" s="14" t="s">
        <v>33</v>
      </c>
      <c r="AX317" s="14" t="s">
        <v>72</v>
      </c>
      <c r="AY317" s="254" t="s">
        <v>140</v>
      </c>
    </row>
    <row r="318" s="15" customFormat="1">
      <c r="A318" s="15"/>
      <c r="B318" s="255"/>
      <c r="C318" s="256"/>
      <c r="D318" s="227" t="s">
        <v>153</v>
      </c>
      <c r="E318" s="257" t="s">
        <v>19</v>
      </c>
      <c r="F318" s="258" t="s">
        <v>155</v>
      </c>
      <c r="G318" s="256"/>
      <c r="H318" s="259">
        <v>3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5" t="s">
        <v>153</v>
      </c>
      <c r="AU318" s="265" t="s">
        <v>81</v>
      </c>
      <c r="AV318" s="15" t="s">
        <v>156</v>
      </c>
      <c r="AW318" s="15" t="s">
        <v>33</v>
      </c>
      <c r="AX318" s="15" t="s">
        <v>79</v>
      </c>
      <c r="AY318" s="265" t="s">
        <v>140</v>
      </c>
    </row>
    <row r="319" s="12" customFormat="1" ht="22.8" customHeight="1">
      <c r="A319" s="12"/>
      <c r="B319" s="198"/>
      <c r="C319" s="199"/>
      <c r="D319" s="200" t="s">
        <v>71</v>
      </c>
      <c r="E319" s="212" t="s">
        <v>455</v>
      </c>
      <c r="F319" s="212" t="s">
        <v>456</v>
      </c>
      <c r="G319" s="199"/>
      <c r="H319" s="199"/>
      <c r="I319" s="202"/>
      <c r="J319" s="213">
        <f>BK319</f>
        <v>0</v>
      </c>
      <c r="K319" s="199"/>
      <c r="L319" s="204"/>
      <c r="M319" s="205"/>
      <c r="N319" s="206"/>
      <c r="O319" s="206"/>
      <c r="P319" s="207">
        <f>SUM(P320:P339)</f>
        <v>0</v>
      </c>
      <c r="Q319" s="206"/>
      <c r="R319" s="207">
        <f>SUM(R320:R339)</f>
        <v>0</v>
      </c>
      <c r="S319" s="206"/>
      <c r="T319" s="208">
        <f>SUM(T320:T339)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9" t="s">
        <v>79</v>
      </c>
      <c r="AT319" s="210" t="s">
        <v>71</v>
      </c>
      <c r="AU319" s="210" t="s">
        <v>79</v>
      </c>
      <c r="AY319" s="209" t="s">
        <v>140</v>
      </c>
      <c r="BK319" s="211">
        <f>SUM(BK320:BK339)</f>
        <v>0</v>
      </c>
    </row>
    <row r="320" s="2" customFormat="1" ht="16.5" customHeight="1">
      <c r="A320" s="39"/>
      <c r="B320" s="40"/>
      <c r="C320" s="214" t="s">
        <v>512</v>
      </c>
      <c r="D320" s="214" t="s">
        <v>143</v>
      </c>
      <c r="E320" s="215" t="s">
        <v>458</v>
      </c>
      <c r="F320" s="216" t="s">
        <v>459</v>
      </c>
      <c r="G320" s="217" t="s">
        <v>460</v>
      </c>
      <c r="H320" s="218">
        <v>11.799</v>
      </c>
      <c r="I320" s="219"/>
      <c r="J320" s="220">
        <f>ROUND(I320*H320,2)</f>
        <v>0</v>
      </c>
      <c r="K320" s="216" t="s">
        <v>147</v>
      </c>
      <c r="L320" s="45"/>
      <c r="M320" s="221" t="s">
        <v>19</v>
      </c>
      <c r="N320" s="222" t="s">
        <v>43</v>
      </c>
      <c r="O320" s="85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5" t="s">
        <v>156</v>
      </c>
      <c r="AT320" s="225" t="s">
        <v>143</v>
      </c>
      <c r="AU320" s="225" t="s">
        <v>81</v>
      </c>
      <c r="AY320" s="18" t="s">
        <v>140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8" t="s">
        <v>79</v>
      </c>
      <c r="BK320" s="226">
        <f>ROUND(I320*H320,2)</f>
        <v>0</v>
      </c>
      <c r="BL320" s="18" t="s">
        <v>156</v>
      </c>
      <c r="BM320" s="225" t="s">
        <v>1671</v>
      </c>
    </row>
    <row r="321" s="2" customFormat="1">
      <c r="A321" s="39"/>
      <c r="B321" s="40"/>
      <c r="C321" s="41"/>
      <c r="D321" s="227" t="s">
        <v>150</v>
      </c>
      <c r="E321" s="41"/>
      <c r="F321" s="228" t="s">
        <v>462</v>
      </c>
      <c r="G321" s="41"/>
      <c r="H321" s="41"/>
      <c r="I321" s="229"/>
      <c r="J321" s="41"/>
      <c r="K321" s="41"/>
      <c r="L321" s="45"/>
      <c r="M321" s="230"/>
      <c r="N321" s="23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150</v>
      </c>
      <c r="AU321" s="18" t="s">
        <v>81</v>
      </c>
    </row>
    <row r="322" s="2" customFormat="1">
      <c r="A322" s="39"/>
      <c r="B322" s="40"/>
      <c r="C322" s="41"/>
      <c r="D322" s="232" t="s">
        <v>151</v>
      </c>
      <c r="E322" s="41"/>
      <c r="F322" s="233" t="s">
        <v>463</v>
      </c>
      <c r="G322" s="41"/>
      <c r="H322" s="41"/>
      <c r="I322" s="229"/>
      <c r="J322" s="41"/>
      <c r="K322" s="41"/>
      <c r="L322" s="45"/>
      <c r="M322" s="230"/>
      <c r="N322" s="231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151</v>
      </c>
      <c r="AU322" s="18" t="s">
        <v>81</v>
      </c>
    </row>
    <row r="323" s="2" customFormat="1" ht="16.5" customHeight="1">
      <c r="A323" s="39"/>
      <c r="B323" s="40"/>
      <c r="C323" s="214" t="s">
        <v>521</v>
      </c>
      <c r="D323" s="214" t="s">
        <v>143</v>
      </c>
      <c r="E323" s="215" t="s">
        <v>465</v>
      </c>
      <c r="F323" s="216" t="s">
        <v>466</v>
      </c>
      <c r="G323" s="217" t="s">
        <v>460</v>
      </c>
      <c r="H323" s="218">
        <v>11.799</v>
      </c>
      <c r="I323" s="219"/>
      <c r="J323" s="220">
        <f>ROUND(I323*H323,2)</f>
        <v>0</v>
      </c>
      <c r="K323" s="216" t="s">
        <v>147</v>
      </c>
      <c r="L323" s="45"/>
      <c r="M323" s="221" t="s">
        <v>19</v>
      </c>
      <c r="N323" s="222" t="s">
        <v>43</v>
      </c>
      <c r="O323" s="85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5" t="s">
        <v>156</v>
      </c>
      <c r="AT323" s="225" t="s">
        <v>143</v>
      </c>
      <c r="AU323" s="225" t="s">
        <v>81</v>
      </c>
      <c r="AY323" s="18" t="s">
        <v>140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8" t="s">
        <v>79</v>
      </c>
      <c r="BK323" s="226">
        <f>ROUND(I323*H323,2)</f>
        <v>0</v>
      </c>
      <c r="BL323" s="18" t="s">
        <v>156</v>
      </c>
      <c r="BM323" s="225" t="s">
        <v>1672</v>
      </c>
    </row>
    <row r="324" s="2" customFormat="1">
      <c r="A324" s="39"/>
      <c r="B324" s="40"/>
      <c r="C324" s="41"/>
      <c r="D324" s="227" t="s">
        <v>150</v>
      </c>
      <c r="E324" s="41"/>
      <c r="F324" s="228" t="s">
        <v>468</v>
      </c>
      <c r="G324" s="41"/>
      <c r="H324" s="41"/>
      <c r="I324" s="229"/>
      <c r="J324" s="41"/>
      <c r="K324" s="41"/>
      <c r="L324" s="45"/>
      <c r="M324" s="230"/>
      <c r="N324" s="231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150</v>
      </c>
      <c r="AU324" s="18" t="s">
        <v>81</v>
      </c>
    </row>
    <row r="325" s="2" customFormat="1">
      <c r="A325" s="39"/>
      <c r="B325" s="40"/>
      <c r="C325" s="41"/>
      <c r="D325" s="232" t="s">
        <v>151</v>
      </c>
      <c r="E325" s="41"/>
      <c r="F325" s="233" t="s">
        <v>469</v>
      </c>
      <c r="G325" s="41"/>
      <c r="H325" s="41"/>
      <c r="I325" s="229"/>
      <c r="J325" s="41"/>
      <c r="K325" s="41"/>
      <c r="L325" s="45"/>
      <c r="M325" s="230"/>
      <c r="N325" s="231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151</v>
      </c>
      <c r="AU325" s="18" t="s">
        <v>81</v>
      </c>
    </row>
    <row r="326" s="2" customFormat="1" ht="16.5" customHeight="1">
      <c r="A326" s="39"/>
      <c r="B326" s="40"/>
      <c r="C326" s="214" t="s">
        <v>531</v>
      </c>
      <c r="D326" s="214" t="s">
        <v>143</v>
      </c>
      <c r="E326" s="215" t="s">
        <v>471</v>
      </c>
      <c r="F326" s="216" t="s">
        <v>472</v>
      </c>
      <c r="G326" s="217" t="s">
        <v>460</v>
      </c>
      <c r="H326" s="218">
        <v>224.18100000000001</v>
      </c>
      <c r="I326" s="219"/>
      <c r="J326" s="220">
        <f>ROUND(I326*H326,2)</f>
        <v>0</v>
      </c>
      <c r="K326" s="216" t="s">
        <v>147</v>
      </c>
      <c r="L326" s="45"/>
      <c r="M326" s="221" t="s">
        <v>19</v>
      </c>
      <c r="N326" s="222" t="s">
        <v>43</v>
      </c>
      <c r="O326" s="85"/>
      <c r="P326" s="223">
        <f>O326*H326</f>
        <v>0</v>
      </c>
      <c r="Q326" s="223">
        <v>0</v>
      </c>
      <c r="R326" s="223">
        <f>Q326*H326</f>
        <v>0</v>
      </c>
      <c r="S326" s="223">
        <v>0</v>
      </c>
      <c r="T326" s="22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5" t="s">
        <v>156</v>
      </c>
      <c r="AT326" s="225" t="s">
        <v>143</v>
      </c>
      <c r="AU326" s="225" t="s">
        <v>81</v>
      </c>
      <c r="AY326" s="18" t="s">
        <v>140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8" t="s">
        <v>79</v>
      </c>
      <c r="BK326" s="226">
        <f>ROUND(I326*H326,2)</f>
        <v>0</v>
      </c>
      <c r="BL326" s="18" t="s">
        <v>156</v>
      </c>
      <c r="BM326" s="225" t="s">
        <v>1673</v>
      </c>
    </row>
    <row r="327" s="2" customFormat="1">
      <c r="A327" s="39"/>
      <c r="B327" s="40"/>
      <c r="C327" s="41"/>
      <c r="D327" s="227" t="s">
        <v>150</v>
      </c>
      <c r="E327" s="41"/>
      <c r="F327" s="228" t="s">
        <v>474</v>
      </c>
      <c r="G327" s="41"/>
      <c r="H327" s="41"/>
      <c r="I327" s="229"/>
      <c r="J327" s="41"/>
      <c r="K327" s="41"/>
      <c r="L327" s="45"/>
      <c r="M327" s="230"/>
      <c r="N327" s="231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150</v>
      </c>
      <c r="AU327" s="18" t="s">
        <v>81</v>
      </c>
    </row>
    <row r="328" s="2" customFormat="1">
      <c r="A328" s="39"/>
      <c r="B328" s="40"/>
      <c r="C328" s="41"/>
      <c r="D328" s="232" t="s">
        <v>151</v>
      </c>
      <c r="E328" s="41"/>
      <c r="F328" s="233" t="s">
        <v>475</v>
      </c>
      <c r="G328" s="41"/>
      <c r="H328" s="41"/>
      <c r="I328" s="229"/>
      <c r="J328" s="41"/>
      <c r="K328" s="41"/>
      <c r="L328" s="45"/>
      <c r="M328" s="230"/>
      <c r="N328" s="231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151</v>
      </c>
      <c r="AU328" s="18" t="s">
        <v>81</v>
      </c>
    </row>
    <row r="329" s="14" customFormat="1">
      <c r="A329" s="14"/>
      <c r="B329" s="244"/>
      <c r="C329" s="245"/>
      <c r="D329" s="227" t="s">
        <v>153</v>
      </c>
      <c r="E329" s="245"/>
      <c r="F329" s="247" t="s">
        <v>1674</v>
      </c>
      <c r="G329" s="245"/>
      <c r="H329" s="248">
        <v>224.18100000000001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153</v>
      </c>
      <c r="AU329" s="254" t="s">
        <v>81</v>
      </c>
      <c r="AV329" s="14" t="s">
        <v>81</v>
      </c>
      <c r="AW329" s="14" t="s">
        <v>4</v>
      </c>
      <c r="AX329" s="14" t="s">
        <v>79</v>
      </c>
      <c r="AY329" s="254" t="s">
        <v>140</v>
      </c>
    </row>
    <row r="330" s="2" customFormat="1" ht="21.75" customHeight="1">
      <c r="A330" s="39"/>
      <c r="B330" s="40"/>
      <c r="C330" s="214" t="s">
        <v>538</v>
      </c>
      <c r="D330" s="214" t="s">
        <v>143</v>
      </c>
      <c r="E330" s="215" t="s">
        <v>1675</v>
      </c>
      <c r="F330" s="216" t="s">
        <v>1676</v>
      </c>
      <c r="G330" s="217" t="s">
        <v>460</v>
      </c>
      <c r="H330" s="218">
        <v>11.606999999999999</v>
      </c>
      <c r="I330" s="219"/>
      <c r="J330" s="220">
        <f>ROUND(I330*H330,2)</f>
        <v>0</v>
      </c>
      <c r="K330" s="216" t="s">
        <v>147</v>
      </c>
      <c r="L330" s="45"/>
      <c r="M330" s="221" t="s">
        <v>19</v>
      </c>
      <c r="N330" s="222" t="s">
        <v>43</v>
      </c>
      <c r="O330" s="85"/>
      <c r="P330" s="223">
        <f>O330*H330</f>
        <v>0</v>
      </c>
      <c r="Q330" s="223">
        <v>0</v>
      </c>
      <c r="R330" s="223">
        <f>Q330*H330</f>
        <v>0</v>
      </c>
      <c r="S330" s="223">
        <v>0</v>
      </c>
      <c r="T330" s="22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5" t="s">
        <v>156</v>
      </c>
      <c r="AT330" s="225" t="s">
        <v>143</v>
      </c>
      <c r="AU330" s="225" t="s">
        <v>81</v>
      </c>
      <c r="AY330" s="18" t="s">
        <v>140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8" t="s">
        <v>79</v>
      </c>
      <c r="BK330" s="226">
        <f>ROUND(I330*H330,2)</f>
        <v>0</v>
      </c>
      <c r="BL330" s="18" t="s">
        <v>156</v>
      </c>
      <c r="BM330" s="225" t="s">
        <v>1677</v>
      </c>
    </row>
    <row r="331" s="2" customFormat="1">
      <c r="A331" s="39"/>
      <c r="B331" s="40"/>
      <c r="C331" s="41"/>
      <c r="D331" s="227" t="s">
        <v>150</v>
      </c>
      <c r="E331" s="41"/>
      <c r="F331" s="228" t="s">
        <v>1678</v>
      </c>
      <c r="G331" s="41"/>
      <c r="H331" s="41"/>
      <c r="I331" s="229"/>
      <c r="J331" s="41"/>
      <c r="K331" s="41"/>
      <c r="L331" s="45"/>
      <c r="M331" s="230"/>
      <c r="N331" s="231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150</v>
      </c>
      <c r="AU331" s="18" t="s">
        <v>81</v>
      </c>
    </row>
    <row r="332" s="2" customFormat="1">
      <c r="A332" s="39"/>
      <c r="B332" s="40"/>
      <c r="C332" s="41"/>
      <c r="D332" s="232" t="s">
        <v>151</v>
      </c>
      <c r="E332" s="41"/>
      <c r="F332" s="233" t="s">
        <v>1679</v>
      </c>
      <c r="G332" s="41"/>
      <c r="H332" s="41"/>
      <c r="I332" s="229"/>
      <c r="J332" s="41"/>
      <c r="K332" s="41"/>
      <c r="L332" s="45"/>
      <c r="M332" s="230"/>
      <c r="N332" s="231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151</v>
      </c>
      <c r="AU332" s="18" t="s">
        <v>81</v>
      </c>
    </row>
    <row r="333" s="14" customFormat="1">
      <c r="A333" s="14"/>
      <c r="B333" s="244"/>
      <c r="C333" s="245"/>
      <c r="D333" s="227" t="s">
        <v>153</v>
      </c>
      <c r="E333" s="246" t="s">
        <v>19</v>
      </c>
      <c r="F333" s="247" t="s">
        <v>1680</v>
      </c>
      <c r="G333" s="245"/>
      <c r="H333" s="248">
        <v>11.606999999999999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153</v>
      </c>
      <c r="AU333" s="254" t="s">
        <v>81</v>
      </c>
      <c r="AV333" s="14" t="s">
        <v>81</v>
      </c>
      <c r="AW333" s="14" t="s">
        <v>33</v>
      </c>
      <c r="AX333" s="14" t="s">
        <v>72</v>
      </c>
      <c r="AY333" s="254" t="s">
        <v>140</v>
      </c>
    </row>
    <row r="334" s="15" customFormat="1">
      <c r="A334" s="15"/>
      <c r="B334" s="255"/>
      <c r="C334" s="256"/>
      <c r="D334" s="227" t="s">
        <v>153</v>
      </c>
      <c r="E334" s="257" t="s">
        <v>19</v>
      </c>
      <c r="F334" s="258" t="s">
        <v>155</v>
      </c>
      <c r="G334" s="256"/>
      <c r="H334" s="259">
        <v>11.606999999999999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5" t="s">
        <v>153</v>
      </c>
      <c r="AU334" s="265" t="s">
        <v>81</v>
      </c>
      <c r="AV334" s="15" t="s">
        <v>156</v>
      </c>
      <c r="AW334" s="15" t="s">
        <v>33</v>
      </c>
      <c r="AX334" s="15" t="s">
        <v>79</v>
      </c>
      <c r="AY334" s="265" t="s">
        <v>140</v>
      </c>
    </row>
    <row r="335" s="2" customFormat="1" ht="16.5" customHeight="1">
      <c r="A335" s="39"/>
      <c r="B335" s="40"/>
      <c r="C335" s="214" t="s">
        <v>544</v>
      </c>
      <c r="D335" s="214" t="s">
        <v>143</v>
      </c>
      <c r="E335" s="215" t="s">
        <v>513</v>
      </c>
      <c r="F335" s="216" t="s">
        <v>514</v>
      </c>
      <c r="G335" s="217" t="s">
        <v>460</v>
      </c>
      <c r="H335" s="218">
        <v>0.192</v>
      </c>
      <c r="I335" s="219"/>
      <c r="J335" s="220">
        <f>ROUND(I335*H335,2)</f>
        <v>0</v>
      </c>
      <c r="K335" s="216" t="s">
        <v>147</v>
      </c>
      <c r="L335" s="45"/>
      <c r="M335" s="221" t="s">
        <v>19</v>
      </c>
      <c r="N335" s="222" t="s">
        <v>43</v>
      </c>
      <c r="O335" s="85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5" t="s">
        <v>156</v>
      </c>
      <c r="AT335" s="225" t="s">
        <v>143</v>
      </c>
      <c r="AU335" s="225" t="s">
        <v>81</v>
      </c>
      <c r="AY335" s="18" t="s">
        <v>140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8" t="s">
        <v>79</v>
      </c>
      <c r="BK335" s="226">
        <f>ROUND(I335*H335,2)</f>
        <v>0</v>
      </c>
      <c r="BL335" s="18" t="s">
        <v>156</v>
      </c>
      <c r="BM335" s="225" t="s">
        <v>1681</v>
      </c>
    </row>
    <row r="336" s="2" customFormat="1">
      <c r="A336" s="39"/>
      <c r="B336" s="40"/>
      <c r="C336" s="41"/>
      <c r="D336" s="227" t="s">
        <v>150</v>
      </c>
      <c r="E336" s="41"/>
      <c r="F336" s="228" t="s">
        <v>516</v>
      </c>
      <c r="G336" s="41"/>
      <c r="H336" s="41"/>
      <c r="I336" s="229"/>
      <c r="J336" s="41"/>
      <c r="K336" s="41"/>
      <c r="L336" s="45"/>
      <c r="M336" s="230"/>
      <c r="N336" s="231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150</v>
      </c>
      <c r="AU336" s="18" t="s">
        <v>81</v>
      </c>
    </row>
    <row r="337" s="2" customFormat="1">
      <c r="A337" s="39"/>
      <c r="B337" s="40"/>
      <c r="C337" s="41"/>
      <c r="D337" s="232" t="s">
        <v>151</v>
      </c>
      <c r="E337" s="41"/>
      <c r="F337" s="233" t="s">
        <v>517</v>
      </c>
      <c r="G337" s="41"/>
      <c r="H337" s="41"/>
      <c r="I337" s="229"/>
      <c r="J337" s="41"/>
      <c r="K337" s="41"/>
      <c r="L337" s="45"/>
      <c r="M337" s="230"/>
      <c r="N337" s="231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151</v>
      </c>
      <c r="AU337" s="18" t="s">
        <v>81</v>
      </c>
    </row>
    <row r="338" s="14" customFormat="1">
      <c r="A338" s="14"/>
      <c r="B338" s="244"/>
      <c r="C338" s="245"/>
      <c r="D338" s="227" t="s">
        <v>153</v>
      </c>
      <c r="E338" s="246" t="s">
        <v>19</v>
      </c>
      <c r="F338" s="247" t="s">
        <v>1682</v>
      </c>
      <c r="G338" s="245"/>
      <c r="H338" s="248">
        <v>0.192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153</v>
      </c>
      <c r="AU338" s="254" t="s">
        <v>81</v>
      </c>
      <c r="AV338" s="14" t="s">
        <v>81</v>
      </c>
      <c r="AW338" s="14" t="s">
        <v>33</v>
      </c>
      <c r="AX338" s="14" t="s">
        <v>72</v>
      </c>
      <c r="AY338" s="254" t="s">
        <v>140</v>
      </c>
    </row>
    <row r="339" s="15" customFormat="1">
      <c r="A339" s="15"/>
      <c r="B339" s="255"/>
      <c r="C339" s="256"/>
      <c r="D339" s="227" t="s">
        <v>153</v>
      </c>
      <c r="E339" s="257" t="s">
        <v>19</v>
      </c>
      <c r="F339" s="258" t="s">
        <v>155</v>
      </c>
      <c r="G339" s="256"/>
      <c r="H339" s="259">
        <v>0.192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5" t="s">
        <v>153</v>
      </c>
      <c r="AU339" s="265" t="s">
        <v>81</v>
      </c>
      <c r="AV339" s="15" t="s">
        <v>156</v>
      </c>
      <c r="AW339" s="15" t="s">
        <v>33</v>
      </c>
      <c r="AX339" s="15" t="s">
        <v>79</v>
      </c>
      <c r="AY339" s="265" t="s">
        <v>140</v>
      </c>
    </row>
    <row r="340" s="12" customFormat="1" ht="22.8" customHeight="1">
      <c r="A340" s="12"/>
      <c r="B340" s="198"/>
      <c r="C340" s="199"/>
      <c r="D340" s="200" t="s">
        <v>71</v>
      </c>
      <c r="E340" s="212" t="s">
        <v>519</v>
      </c>
      <c r="F340" s="212" t="s">
        <v>520</v>
      </c>
      <c r="G340" s="199"/>
      <c r="H340" s="199"/>
      <c r="I340" s="202"/>
      <c r="J340" s="213">
        <f>BK340</f>
        <v>0</v>
      </c>
      <c r="K340" s="199"/>
      <c r="L340" s="204"/>
      <c r="M340" s="205"/>
      <c r="N340" s="206"/>
      <c r="O340" s="206"/>
      <c r="P340" s="207">
        <f>SUM(P341:P343)</f>
        <v>0</v>
      </c>
      <c r="Q340" s="206"/>
      <c r="R340" s="207">
        <f>SUM(R341:R343)</f>
        <v>0</v>
      </c>
      <c r="S340" s="206"/>
      <c r="T340" s="208">
        <f>SUM(T341:T343)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9" t="s">
        <v>79</v>
      </c>
      <c r="AT340" s="210" t="s">
        <v>71</v>
      </c>
      <c r="AU340" s="210" t="s">
        <v>79</v>
      </c>
      <c r="AY340" s="209" t="s">
        <v>140</v>
      </c>
      <c r="BK340" s="211">
        <f>SUM(BK341:BK343)</f>
        <v>0</v>
      </c>
    </row>
    <row r="341" s="2" customFormat="1" ht="16.5" customHeight="1">
      <c r="A341" s="39"/>
      <c r="B341" s="40"/>
      <c r="C341" s="214" t="s">
        <v>549</v>
      </c>
      <c r="D341" s="214" t="s">
        <v>143</v>
      </c>
      <c r="E341" s="215" t="s">
        <v>1683</v>
      </c>
      <c r="F341" s="216" t="s">
        <v>1684</v>
      </c>
      <c r="G341" s="217" t="s">
        <v>460</v>
      </c>
      <c r="H341" s="218">
        <v>11.257</v>
      </c>
      <c r="I341" s="219"/>
      <c r="J341" s="220">
        <f>ROUND(I341*H341,2)</f>
        <v>0</v>
      </c>
      <c r="K341" s="216" t="s">
        <v>147</v>
      </c>
      <c r="L341" s="45"/>
      <c r="M341" s="221" t="s">
        <v>19</v>
      </c>
      <c r="N341" s="222" t="s">
        <v>43</v>
      </c>
      <c r="O341" s="85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5" t="s">
        <v>156</v>
      </c>
      <c r="AT341" s="225" t="s">
        <v>143</v>
      </c>
      <c r="AU341" s="225" t="s">
        <v>81</v>
      </c>
      <c r="AY341" s="18" t="s">
        <v>140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79</v>
      </c>
      <c r="BK341" s="226">
        <f>ROUND(I341*H341,2)</f>
        <v>0</v>
      </c>
      <c r="BL341" s="18" t="s">
        <v>156</v>
      </c>
      <c r="BM341" s="225" t="s">
        <v>1685</v>
      </c>
    </row>
    <row r="342" s="2" customFormat="1">
      <c r="A342" s="39"/>
      <c r="B342" s="40"/>
      <c r="C342" s="41"/>
      <c r="D342" s="227" t="s">
        <v>150</v>
      </c>
      <c r="E342" s="41"/>
      <c r="F342" s="228" t="s">
        <v>1686</v>
      </c>
      <c r="G342" s="41"/>
      <c r="H342" s="41"/>
      <c r="I342" s="229"/>
      <c r="J342" s="41"/>
      <c r="K342" s="41"/>
      <c r="L342" s="45"/>
      <c r="M342" s="230"/>
      <c r="N342" s="231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150</v>
      </c>
      <c r="AU342" s="18" t="s">
        <v>81</v>
      </c>
    </row>
    <row r="343" s="2" customFormat="1">
      <c r="A343" s="39"/>
      <c r="B343" s="40"/>
      <c r="C343" s="41"/>
      <c r="D343" s="232" t="s">
        <v>151</v>
      </c>
      <c r="E343" s="41"/>
      <c r="F343" s="233" t="s">
        <v>1687</v>
      </c>
      <c r="G343" s="41"/>
      <c r="H343" s="41"/>
      <c r="I343" s="229"/>
      <c r="J343" s="41"/>
      <c r="K343" s="41"/>
      <c r="L343" s="45"/>
      <c r="M343" s="230"/>
      <c r="N343" s="231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151</v>
      </c>
      <c r="AU343" s="18" t="s">
        <v>81</v>
      </c>
    </row>
    <row r="344" s="12" customFormat="1" ht="25.92" customHeight="1">
      <c r="A344" s="12"/>
      <c r="B344" s="198"/>
      <c r="C344" s="199"/>
      <c r="D344" s="200" t="s">
        <v>71</v>
      </c>
      <c r="E344" s="201" t="s">
        <v>527</v>
      </c>
      <c r="F344" s="201" t="s">
        <v>528</v>
      </c>
      <c r="G344" s="199"/>
      <c r="H344" s="199"/>
      <c r="I344" s="202"/>
      <c r="J344" s="203">
        <f>BK344</f>
        <v>0</v>
      </c>
      <c r="K344" s="199"/>
      <c r="L344" s="204"/>
      <c r="M344" s="205"/>
      <c r="N344" s="206"/>
      <c r="O344" s="206"/>
      <c r="P344" s="207">
        <f>P345+P408+P525+P583</f>
        <v>0</v>
      </c>
      <c r="Q344" s="206"/>
      <c r="R344" s="207">
        <f>R345+R408+R525+R583</f>
        <v>0.81286499999999995</v>
      </c>
      <c r="S344" s="206"/>
      <c r="T344" s="208">
        <f>T345+T408+T525+T583</f>
        <v>0.192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9" t="s">
        <v>81</v>
      </c>
      <c r="AT344" s="210" t="s">
        <v>71</v>
      </c>
      <c r="AU344" s="210" t="s">
        <v>72</v>
      </c>
      <c r="AY344" s="209" t="s">
        <v>140</v>
      </c>
      <c r="BK344" s="211">
        <f>BK345+BK408+BK525+BK583</f>
        <v>0</v>
      </c>
    </row>
    <row r="345" s="12" customFormat="1" ht="22.8" customHeight="1">
      <c r="A345" s="12"/>
      <c r="B345" s="198"/>
      <c r="C345" s="199"/>
      <c r="D345" s="200" t="s">
        <v>71</v>
      </c>
      <c r="E345" s="212" t="s">
        <v>1688</v>
      </c>
      <c r="F345" s="212" t="s">
        <v>1689</v>
      </c>
      <c r="G345" s="199"/>
      <c r="H345" s="199"/>
      <c r="I345" s="202"/>
      <c r="J345" s="213">
        <f>BK345</f>
        <v>0</v>
      </c>
      <c r="K345" s="199"/>
      <c r="L345" s="204"/>
      <c r="M345" s="205"/>
      <c r="N345" s="206"/>
      <c r="O345" s="206"/>
      <c r="P345" s="207">
        <f>SUM(P346:P407)</f>
        <v>0</v>
      </c>
      <c r="Q345" s="206"/>
      <c r="R345" s="207">
        <f>SUM(R346:R407)</f>
        <v>0.21177000000000001</v>
      </c>
      <c r="S345" s="206"/>
      <c r="T345" s="208">
        <f>SUM(T346:T407)</f>
        <v>0.192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9" t="s">
        <v>81</v>
      </c>
      <c r="AT345" s="210" t="s">
        <v>71</v>
      </c>
      <c r="AU345" s="210" t="s">
        <v>79</v>
      </c>
      <c r="AY345" s="209" t="s">
        <v>140</v>
      </c>
      <c r="BK345" s="211">
        <f>SUM(BK346:BK407)</f>
        <v>0</v>
      </c>
    </row>
    <row r="346" s="2" customFormat="1" ht="16.5" customHeight="1">
      <c r="A346" s="39"/>
      <c r="B346" s="40"/>
      <c r="C346" s="214" t="s">
        <v>555</v>
      </c>
      <c r="D346" s="214" t="s">
        <v>143</v>
      </c>
      <c r="E346" s="215" t="s">
        <v>1690</v>
      </c>
      <c r="F346" s="216" t="s">
        <v>1691</v>
      </c>
      <c r="G346" s="217" t="s">
        <v>236</v>
      </c>
      <c r="H346" s="218">
        <v>13.5</v>
      </c>
      <c r="I346" s="219"/>
      <c r="J346" s="220">
        <f>ROUND(I346*H346,2)</f>
        <v>0</v>
      </c>
      <c r="K346" s="216" t="s">
        <v>147</v>
      </c>
      <c r="L346" s="45"/>
      <c r="M346" s="221" t="s">
        <v>19</v>
      </c>
      <c r="N346" s="222" t="s">
        <v>43</v>
      </c>
      <c r="O346" s="85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5" t="s">
        <v>347</v>
      </c>
      <c r="AT346" s="225" t="s">
        <v>143</v>
      </c>
      <c r="AU346" s="225" t="s">
        <v>81</v>
      </c>
      <c r="AY346" s="18" t="s">
        <v>140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8" t="s">
        <v>79</v>
      </c>
      <c r="BK346" s="226">
        <f>ROUND(I346*H346,2)</f>
        <v>0</v>
      </c>
      <c r="BL346" s="18" t="s">
        <v>347</v>
      </c>
      <c r="BM346" s="225" t="s">
        <v>1692</v>
      </c>
    </row>
    <row r="347" s="2" customFormat="1">
      <c r="A347" s="39"/>
      <c r="B347" s="40"/>
      <c r="C347" s="41"/>
      <c r="D347" s="227" t="s">
        <v>150</v>
      </c>
      <c r="E347" s="41"/>
      <c r="F347" s="228" t="s">
        <v>1693</v>
      </c>
      <c r="G347" s="41"/>
      <c r="H347" s="41"/>
      <c r="I347" s="229"/>
      <c r="J347" s="41"/>
      <c r="K347" s="41"/>
      <c r="L347" s="45"/>
      <c r="M347" s="230"/>
      <c r="N347" s="231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150</v>
      </c>
      <c r="AU347" s="18" t="s">
        <v>81</v>
      </c>
    </row>
    <row r="348" s="2" customFormat="1">
      <c r="A348" s="39"/>
      <c r="B348" s="40"/>
      <c r="C348" s="41"/>
      <c r="D348" s="232" t="s">
        <v>151</v>
      </c>
      <c r="E348" s="41"/>
      <c r="F348" s="233" t="s">
        <v>1694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151</v>
      </c>
      <c r="AU348" s="18" t="s">
        <v>81</v>
      </c>
    </row>
    <row r="349" s="13" customFormat="1">
      <c r="A349" s="13"/>
      <c r="B349" s="234"/>
      <c r="C349" s="235"/>
      <c r="D349" s="227" t="s">
        <v>153</v>
      </c>
      <c r="E349" s="236" t="s">
        <v>19</v>
      </c>
      <c r="F349" s="237" t="s">
        <v>1455</v>
      </c>
      <c r="G349" s="235"/>
      <c r="H349" s="236" t="s">
        <v>19</v>
      </c>
      <c r="I349" s="238"/>
      <c r="J349" s="235"/>
      <c r="K349" s="235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153</v>
      </c>
      <c r="AU349" s="243" t="s">
        <v>81</v>
      </c>
      <c r="AV349" s="13" t="s">
        <v>79</v>
      </c>
      <c r="AW349" s="13" t="s">
        <v>33</v>
      </c>
      <c r="AX349" s="13" t="s">
        <v>72</v>
      </c>
      <c r="AY349" s="243" t="s">
        <v>140</v>
      </c>
    </row>
    <row r="350" s="13" customFormat="1">
      <c r="A350" s="13"/>
      <c r="B350" s="234"/>
      <c r="C350" s="235"/>
      <c r="D350" s="227" t="s">
        <v>153</v>
      </c>
      <c r="E350" s="236" t="s">
        <v>19</v>
      </c>
      <c r="F350" s="237" t="s">
        <v>1695</v>
      </c>
      <c r="G350" s="235"/>
      <c r="H350" s="236" t="s">
        <v>19</v>
      </c>
      <c r="I350" s="238"/>
      <c r="J350" s="235"/>
      <c r="K350" s="235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153</v>
      </c>
      <c r="AU350" s="243" t="s">
        <v>81</v>
      </c>
      <c r="AV350" s="13" t="s">
        <v>79</v>
      </c>
      <c r="AW350" s="13" t="s">
        <v>33</v>
      </c>
      <c r="AX350" s="13" t="s">
        <v>72</v>
      </c>
      <c r="AY350" s="243" t="s">
        <v>140</v>
      </c>
    </row>
    <row r="351" s="14" customFormat="1">
      <c r="A351" s="14"/>
      <c r="B351" s="244"/>
      <c r="C351" s="245"/>
      <c r="D351" s="227" t="s">
        <v>153</v>
      </c>
      <c r="E351" s="246" t="s">
        <v>19</v>
      </c>
      <c r="F351" s="247" t="s">
        <v>1696</v>
      </c>
      <c r="G351" s="245"/>
      <c r="H351" s="248">
        <v>13.5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4" t="s">
        <v>153</v>
      </c>
      <c r="AU351" s="254" t="s">
        <v>81</v>
      </c>
      <c r="AV351" s="14" t="s">
        <v>81</v>
      </c>
      <c r="AW351" s="14" t="s">
        <v>33</v>
      </c>
      <c r="AX351" s="14" t="s">
        <v>72</v>
      </c>
      <c r="AY351" s="254" t="s">
        <v>140</v>
      </c>
    </row>
    <row r="352" s="15" customFormat="1">
      <c r="A352" s="15"/>
      <c r="B352" s="255"/>
      <c r="C352" s="256"/>
      <c r="D352" s="227" t="s">
        <v>153</v>
      </c>
      <c r="E352" s="257" t="s">
        <v>19</v>
      </c>
      <c r="F352" s="258" t="s">
        <v>155</v>
      </c>
      <c r="G352" s="256"/>
      <c r="H352" s="259">
        <v>13.5</v>
      </c>
      <c r="I352" s="260"/>
      <c r="J352" s="256"/>
      <c r="K352" s="256"/>
      <c r="L352" s="261"/>
      <c r="M352" s="262"/>
      <c r="N352" s="263"/>
      <c r="O352" s="263"/>
      <c r="P352" s="263"/>
      <c r="Q352" s="263"/>
      <c r="R352" s="263"/>
      <c r="S352" s="263"/>
      <c r="T352" s="26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5" t="s">
        <v>153</v>
      </c>
      <c r="AU352" s="265" t="s">
        <v>81</v>
      </c>
      <c r="AV352" s="15" t="s">
        <v>156</v>
      </c>
      <c r="AW352" s="15" t="s">
        <v>33</v>
      </c>
      <c r="AX352" s="15" t="s">
        <v>79</v>
      </c>
      <c r="AY352" s="265" t="s">
        <v>140</v>
      </c>
    </row>
    <row r="353" s="2" customFormat="1" ht="16.5" customHeight="1">
      <c r="A353" s="39"/>
      <c r="B353" s="40"/>
      <c r="C353" s="270" t="s">
        <v>561</v>
      </c>
      <c r="D353" s="270" t="s">
        <v>348</v>
      </c>
      <c r="E353" s="271" t="s">
        <v>1697</v>
      </c>
      <c r="F353" s="272" t="s">
        <v>1698</v>
      </c>
      <c r="G353" s="273" t="s">
        <v>1699</v>
      </c>
      <c r="H353" s="274">
        <v>6.21</v>
      </c>
      <c r="I353" s="275"/>
      <c r="J353" s="276">
        <f>ROUND(I353*H353,2)</f>
        <v>0</v>
      </c>
      <c r="K353" s="272" t="s">
        <v>147</v>
      </c>
      <c r="L353" s="277"/>
      <c r="M353" s="278" t="s">
        <v>19</v>
      </c>
      <c r="N353" s="279" t="s">
        <v>43</v>
      </c>
      <c r="O353" s="85"/>
      <c r="P353" s="223">
        <f>O353*H353</f>
        <v>0</v>
      </c>
      <c r="Q353" s="223">
        <v>0.001</v>
      </c>
      <c r="R353" s="223">
        <f>Q353*H353</f>
        <v>0.0062100000000000002</v>
      </c>
      <c r="S353" s="223">
        <v>0</v>
      </c>
      <c r="T353" s="22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5" t="s">
        <v>470</v>
      </c>
      <c r="AT353" s="225" t="s">
        <v>348</v>
      </c>
      <c r="AU353" s="225" t="s">
        <v>81</v>
      </c>
      <c r="AY353" s="18" t="s">
        <v>140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8" t="s">
        <v>79</v>
      </c>
      <c r="BK353" s="226">
        <f>ROUND(I353*H353,2)</f>
        <v>0</v>
      </c>
      <c r="BL353" s="18" t="s">
        <v>347</v>
      </c>
      <c r="BM353" s="225" t="s">
        <v>1700</v>
      </c>
    </row>
    <row r="354" s="2" customFormat="1">
      <c r="A354" s="39"/>
      <c r="B354" s="40"/>
      <c r="C354" s="41"/>
      <c r="D354" s="227" t="s">
        <v>150</v>
      </c>
      <c r="E354" s="41"/>
      <c r="F354" s="228" t="s">
        <v>1698</v>
      </c>
      <c r="G354" s="41"/>
      <c r="H354" s="41"/>
      <c r="I354" s="229"/>
      <c r="J354" s="41"/>
      <c r="K354" s="41"/>
      <c r="L354" s="45"/>
      <c r="M354" s="230"/>
      <c r="N354" s="231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150</v>
      </c>
      <c r="AU354" s="18" t="s">
        <v>81</v>
      </c>
    </row>
    <row r="355" s="13" customFormat="1">
      <c r="A355" s="13"/>
      <c r="B355" s="234"/>
      <c r="C355" s="235"/>
      <c r="D355" s="227" t="s">
        <v>153</v>
      </c>
      <c r="E355" s="236" t="s">
        <v>19</v>
      </c>
      <c r="F355" s="237" t="s">
        <v>1455</v>
      </c>
      <c r="G355" s="235"/>
      <c r="H355" s="236" t="s">
        <v>19</v>
      </c>
      <c r="I355" s="238"/>
      <c r="J355" s="235"/>
      <c r="K355" s="235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153</v>
      </c>
      <c r="AU355" s="243" t="s">
        <v>81</v>
      </c>
      <c r="AV355" s="13" t="s">
        <v>79</v>
      </c>
      <c r="AW355" s="13" t="s">
        <v>33</v>
      </c>
      <c r="AX355" s="13" t="s">
        <v>72</v>
      </c>
      <c r="AY355" s="243" t="s">
        <v>140</v>
      </c>
    </row>
    <row r="356" s="13" customFormat="1">
      <c r="A356" s="13"/>
      <c r="B356" s="234"/>
      <c r="C356" s="235"/>
      <c r="D356" s="227" t="s">
        <v>153</v>
      </c>
      <c r="E356" s="236" t="s">
        <v>19</v>
      </c>
      <c r="F356" s="237" t="s">
        <v>1701</v>
      </c>
      <c r="G356" s="235"/>
      <c r="H356" s="236" t="s">
        <v>19</v>
      </c>
      <c r="I356" s="238"/>
      <c r="J356" s="235"/>
      <c r="K356" s="235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153</v>
      </c>
      <c r="AU356" s="243" t="s">
        <v>81</v>
      </c>
      <c r="AV356" s="13" t="s">
        <v>79</v>
      </c>
      <c r="AW356" s="13" t="s">
        <v>33</v>
      </c>
      <c r="AX356" s="13" t="s">
        <v>72</v>
      </c>
      <c r="AY356" s="243" t="s">
        <v>140</v>
      </c>
    </row>
    <row r="357" s="14" customFormat="1">
      <c r="A357" s="14"/>
      <c r="B357" s="244"/>
      <c r="C357" s="245"/>
      <c r="D357" s="227" t="s">
        <v>153</v>
      </c>
      <c r="E357" s="246" t="s">
        <v>19</v>
      </c>
      <c r="F357" s="247" t="s">
        <v>1702</v>
      </c>
      <c r="G357" s="245"/>
      <c r="H357" s="248">
        <v>6.21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153</v>
      </c>
      <c r="AU357" s="254" t="s">
        <v>81</v>
      </c>
      <c r="AV357" s="14" t="s">
        <v>81</v>
      </c>
      <c r="AW357" s="14" t="s">
        <v>33</v>
      </c>
      <c r="AX357" s="14" t="s">
        <v>72</v>
      </c>
      <c r="AY357" s="254" t="s">
        <v>140</v>
      </c>
    </row>
    <row r="358" s="15" customFormat="1">
      <c r="A358" s="15"/>
      <c r="B358" s="255"/>
      <c r="C358" s="256"/>
      <c r="D358" s="227" t="s">
        <v>153</v>
      </c>
      <c r="E358" s="257" t="s">
        <v>19</v>
      </c>
      <c r="F358" s="258" t="s">
        <v>155</v>
      </c>
      <c r="G358" s="256"/>
      <c r="H358" s="259">
        <v>6.21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5" t="s">
        <v>153</v>
      </c>
      <c r="AU358" s="265" t="s">
        <v>81</v>
      </c>
      <c r="AV358" s="15" t="s">
        <v>156</v>
      </c>
      <c r="AW358" s="15" t="s">
        <v>33</v>
      </c>
      <c r="AX358" s="15" t="s">
        <v>79</v>
      </c>
      <c r="AY358" s="265" t="s">
        <v>140</v>
      </c>
    </row>
    <row r="359" s="2" customFormat="1" ht="16.5" customHeight="1">
      <c r="A359" s="39"/>
      <c r="B359" s="40"/>
      <c r="C359" s="214" t="s">
        <v>566</v>
      </c>
      <c r="D359" s="214" t="s">
        <v>143</v>
      </c>
      <c r="E359" s="215" t="s">
        <v>1703</v>
      </c>
      <c r="F359" s="216" t="s">
        <v>1704</v>
      </c>
      <c r="G359" s="217" t="s">
        <v>236</v>
      </c>
      <c r="H359" s="218">
        <v>48</v>
      </c>
      <c r="I359" s="219"/>
      <c r="J359" s="220">
        <f>ROUND(I359*H359,2)</f>
        <v>0</v>
      </c>
      <c r="K359" s="216" t="s">
        <v>147</v>
      </c>
      <c r="L359" s="45"/>
      <c r="M359" s="221" t="s">
        <v>19</v>
      </c>
      <c r="N359" s="222" t="s">
        <v>43</v>
      </c>
      <c r="O359" s="85"/>
      <c r="P359" s="223">
        <f>O359*H359</f>
        <v>0</v>
      </c>
      <c r="Q359" s="223">
        <v>0</v>
      </c>
      <c r="R359" s="223">
        <f>Q359*H359</f>
        <v>0</v>
      </c>
      <c r="S359" s="223">
        <v>0.0040000000000000001</v>
      </c>
      <c r="T359" s="224">
        <f>S359*H359</f>
        <v>0.192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5" t="s">
        <v>347</v>
      </c>
      <c r="AT359" s="225" t="s">
        <v>143</v>
      </c>
      <c r="AU359" s="225" t="s">
        <v>81</v>
      </c>
      <c r="AY359" s="18" t="s">
        <v>140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8" t="s">
        <v>79</v>
      </c>
      <c r="BK359" s="226">
        <f>ROUND(I359*H359,2)</f>
        <v>0</v>
      </c>
      <c r="BL359" s="18" t="s">
        <v>347</v>
      </c>
      <c r="BM359" s="225" t="s">
        <v>1705</v>
      </c>
    </row>
    <row r="360" s="2" customFormat="1">
      <c r="A360" s="39"/>
      <c r="B360" s="40"/>
      <c r="C360" s="41"/>
      <c r="D360" s="227" t="s">
        <v>150</v>
      </c>
      <c r="E360" s="41"/>
      <c r="F360" s="228" t="s">
        <v>1706</v>
      </c>
      <c r="G360" s="41"/>
      <c r="H360" s="41"/>
      <c r="I360" s="229"/>
      <c r="J360" s="41"/>
      <c r="K360" s="41"/>
      <c r="L360" s="45"/>
      <c r="M360" s="230"/>
      <c r="N360" s="231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150</v>
      </c>
      <c r="AU360" s="18" t="s">
        <v>81</v>
      </c>
    </row>
    <row r="361" s="2" customFormat="1">
      <c r="A361" s="39"/>
      <c r="B361" s="40"/>
      <c r="C361" s="41"/>
      <c r="D361" s="232" t="s">
        <v>151</v>
      </c>
      <c r="E361" s="41"/>
      <c r="F361" s="233" t="s">
        <v>1707</v>
      </c>
      <c r="G361" s="41"/>
      <c r="H361" s="41"/>
      <c r="I361" s="229"/>
      <c r="J361" s="41"/>
      <c r="K361" s="41"/>
      <c r="L361" s="45"/>
      <c r="M361" s="230"/>
      <c r="N361" s="231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151</v>
      </c>
      <c r="AU361" s="18" t="s">
        <v>81</v>
      </c>
    </row>
    <row r="362" s="13" customFormat="1">
      <c r="A362" s="13"/>
      <c r="B362" s="234"/>
      <c r="C362" s="235"/>
      <c r="D362" s="227" t="s">
        <v>153</v>
      </c>
      <c r="E362" s="236" t="s">
        <v>19</v>
      </c>
      <c r="F362" s="237" t="s">
        <v>1455</v>
      </c>
      <c r="G362" s="235"/>
      <c r="H362" s="236" t="s">
        <v>19</v>
      </c>
      <c r="I362" s="238"/>
      <c r="J362" s="235"/>
      <c r="K362" s="235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153</v>
      </c>
      <c r="AU362" s="243" t="s">
        <v>81</v>
      </c>
      <c r="AV362" s="13" t="s">
        <v>79</v>
      </c>
      <c r="AW362" s="13" t="s">
        <v>33</v>
      </c>
      <c r="AX362" s="13" t="s">
        <v>72</v>
      </c>
      <c r="AY362" s="243" t="s">
        <v>140</v>
      </c>
    </row>
    <row r="363" s="13" customFormat="1">
      <c r="A363" s="13"/>
      <c r="B363" s="234"/>
      <c r="C363" s="235"/>
      <c r="D363" s="227" t="s">
        <v>153</v>
      </c>
      <c r="E363" s="236" t="s">
        <v>19</v>
      </c>
      <c r="F363" s="237" t="s">
        <v>1463</v>
      </c>
      <c r="G363" s="235"/>
      <c r="H363" s="236" t="s">
        <v>19</v>
      </c>
      <c r="I363" s="238"/>
      <c r="J363" s="235"/>
      <c r="K363" s="235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153</v>
      </c>
      <c r="AU363" s="243" t="s">
        <v>81</v>
      </c>
      <c r="AV363" s="13" t="s">
        <v>79</v>
      </c>
      <c r="AW363" s="13" t="s">
        <v>33</v>
      </c>
      <c r="AX363" s="13" t="s">
        <v>72</v>
      </c>
      <c r="AY363" s="243" t="s">
        <v>140</v>
      </c>
    </row>
    <row r="364" s="14" customFormat="1">
      <c r="A364" s="14"/>
      <c r="B364" s="244"/>
      <c r="C364" s="245"/>
      <c r="D364" s="227" t="s">
        <v>153</v>
      </c>
      <c r="E364" s="246" t="s">
        <v>19</v>
      </c>
      <c r="F364" s="247" t="s">
        <v>1708</v>
      </c>
      <c r="G364" s="245"/>
      <c r="H364" s="248">
        <v>48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153</v>
      </c>
      <c r="AU364" s="254" t="s">
        <v>81</v>
      </c>
      <c r="AV364" s="14" t="s">
        <v>81</v>
      </c>
      <c r="AW364" s="14" t="s">
        <v>33</v>
      </c>
      <c r="AX364" s="14" t="s">
        <v>72</v>
      </c>
      <c r="AY364" s="254" t="s">
        <v>140</v>
      </c>
    </row>
    <row r="365" s="15" customFormat="1">
      <c r="A365" s="15"/>
      <c r="B365" s="255"/>
      <c r="C365" s="256"/>
      <c r="D365" s="227" t="s">
        <v>153</v>
      </c>
      <c r="E365" s="257" t="s">
        <v>19</v>
      </c>
      <c r="F365" s="258" t="s">
        <v>155</v>
      </c>
      <c r="G365" s="256"/>
      <c r="H365" s="259">
        <v>48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153</v>
      </c>
      <c r="AU365" s="265" t="s">
        <v>81</v>
      </c>
      <c r="AV365" s="15" t="s">
        <v>156</v>
      </c>
      <c r="AW365" s="15" t="s">
        <v>33</v>
      </c>
      <c r="AX365" s="15" t="s">
        <v>79</v>
      </c>
      <c r="AY365" s="265" t="s">
        <v>140</v>
      </c>
    </row>
    <row r="366" s="2" customFormat="1" ht="16.5" customHeight="1">
      <c r="A366" s="39"/>
      <c r="B366" s="40"/>
      <c r="C366" s="214" t="s">
        <v>572</v>
      </c>
      <c r="D366" s="214" t="s">
        <v>143</v>
      </c>
      <c r="E366" s="215" t="s">
        <v>1709</v>
      </c>
      <c r="F366" s="216" t="s">
        <v>1710</v>
      </c>
      <c r="G366" s="217" t="s">
        <v>236</v>
      </c>
      <c r="H366" s="218">
        <v>27</v>
      </c>
      <c r="I366" s="219"/>
      <c r="J366" s="220">
        <f>ROUND(I366*H366,2)</f>
        <v>0</v>
      </c>
      <c r="K366" s="216" t="s">
        <v>147</v>
      </c>
      <c r="L366" s="45"/>
      <c r="M366" s="221" t="s">
        <v>19</v>
      </c>
      <c r="N366" s="222" t="s">
        <v>43</v>
      </c>
      <c r="O366" s="85"/>
      <c r="P366" s="223">
        <f>O366*H366</f>
        <v>0</v>
      </c>
      <c r="Q366" s="223">
        <v>0.00040000000000000002</v>
      </c>
      <c r="R366" s="223">
        <f>Q366*H366</f>
        <v>0.010800000000000001</v>
      </c>
      <c r="S366" s="223">
        <v>0</v>
      </c>
      <c r="T366" s="22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5" t="s">
        <v>347</v>
      </c>
      <c r="AT366" s="225" t="s">
        <v>143</v>
      </c>
      <c r="AU366" s="225" t="s">
        <v>81</v>
      </c>
      <c r="AY366" s="18" t="s">
        <v>140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8" t="s">
        <v>79</v>
      </c>
      <c r="BK366" s="226">
        <f>ROUND(I366*H366,2)</f>
        <v>0</v>
      </c>
      <c r="BL366" s="18" t="s">
        <v>347</v>
      </c>
      <c r="BM366" s="225" t="s">
        <v>1711</v>
      </c>
    </row>
    <row r="367" s="2" customFormat="1">
      <c r="A367" s="39"/>
      <c r="B367" s="40"/>
      <c r="C367" s="41"/>
      <c r="D367" s="227" t="s">
        <v>150</v>
      </c>
      <c r="E367" s="41"/>
      <c r="F367" s="228" t="s">
        <v>1712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150</v>
      </c>
      <c r="AU367" s="18" t="s">
        <v>81</v>
      </c>
    </row>
    <row r="368" s="2" customFormat="1">
      <c r="A368" s="39"/>
      <c r="B368" s="40"/>
      <c r="C368" s="41"/>
      <c r="D368" s="232" t="s">
        <v>151</v>
      </c>
      <c r="E368" s="41"/>
      <c r="F368" s="233" t="s">
        <v>1713</v>
      </c>
      <c r="G368" s="41"/>
      <c r="H368" s="41"/>
      <c r="I368" s="229"/>
      <c r="J368" s="41"/>
      <c r="K368" s="41"/>
      <c r="L368" s="45"/>
      <c r="M368" s="230"/>
      <c r="N368" s="231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151</v>
      </c>
      <c r="AU368" s="18" t="s">
        <v>81</v>
      </c>
    </row>
    <row r="369" s="13" customFormat="1">
      <c r="A369" s="13"/>
      <c r="B369" s="234"/>
      <c r="C369" s="235"/>
      <c r="D369" s="227" t="s">
        <v>153</v>
      </c>
      <c r="E369" s="236" t="s">
        <v>19</v>
      </c>
      <c r="F369" s="237" t="s">
        <v>1714</v>
      </c>
      <c r="G369" s="235"/>
      <c r="H369" s="236" t="s">
        <v>19</v>
      </c>
      <c r="I369" s="238"/>
      <c r="J369" s="235"/>
      <c r="K369" s="235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153</v>
      </c>
      <c r="AU369" s="243" t="s">
        <v>81</v>
      </c>
      <c r="AV369" s="13" t="s">
        <v>79</v>
      </c>
      <c r="AW369" s="13" t="s">
        <v>33</v>
      </c>
      <c r="AX369" s="13" t="s">
        <v>72</v>
      </c>
      <c r="AY369" s="243" t="s">
        <v>140</v>
      </c>
    </row>
    <row r="370" s="13" customFormat="1">
      <c r="A370" s="13"/>
      <c r="B370" s="234"/>
      <c r="C370" s="235"/>
      <c r="D370" s="227" t="s">
        <v>153</v>
      </c>
      <c r="E370" s="236" t="s">
        <v>19</v>
      </c>
      <c r="F370" s="237" t="s">
        <v>1455</v>
      </c>
      <c r="G370" s="235"/>
      <c r="H370" s="236" t="s">
        <v>19</v>
      </c>
      <c r="I370" s="238"/>
      <c r="J370" s="235"/>
      <c r="K370" s="235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153</v>
      </c>
      <c r="AU370" s="243" t="s">
        <v>81</v>
      </c>
      <c r="AV370" s="13" t="s">
        <v>79</v>
      </c>
      <c r="AW370" s="13" t="s">
        <v>33</v>
      </c>
      <c r="AX370" s="13" t="s">
        <v>72</v>
      </c>
      <c r="AY370" s="243" t="s">
        <v>140</v>
      </c>
    </row>
    <row r="371" s="13" customFormat="1">
      <c r="A371" s="13"/>
      <c r="B371" s="234"/>
      <c r="C371" s="235"/>
      <c r="D371" s="227" t="s">
        <v>153</v>
      </c>
      <c r="E371" s="236" t="s">
        <v>19</v>
      </c>
      <c r="F371" s="237" t="s">
        <v>1695</v>
      </c>
      <c r="G371" s="235"/>
      <c r="H371" s="236" t="s">
        <v>19</v>
      </c>
      <c r="I371" s="238"/>
      <c r="J371" s="235"/>
      <c r="K371" s="235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153</v>
      </c>
      <c r="AU371" s="243" t="s">
        <v>81</v>
      </c>
      <c r="AV371" s="13" t="s">
        <v>79</v>
      </c>
      <c r="AW371" s="13" t="s">
        <v>33</v>
      </c>
      <c r="AX371" s="13" t="s">
        <v>72</v>
      </c>
      <c r="AY371" s="243" t="s">
        <v>140</v>
      </c>
    </row>
    <row r="372" s="14" customFormat="1">
      <c r="A372" s="14"/>
      <c r="B372" s="244"/>
      <c r="C372" s="245"/>
      <c r="D372" s="227" t="s">
        <v>153</v>
      </c>
      <c r="E372" s="246" t="s">
        <v>19</v>
      </c>
      <c r="F372" s="247" t="s">
        <v>1715</v>
      </c>
      <c r="G372" s="245"/>
      <c r="H372" s="248">
        <v>27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153</v>
      </c>
      <c r="AU372" s="254" t="s">
        <v>81</v>
      </c>
      <c r="AV372" s="14" t="s">
        <v>81</v>
      </c>
      <c r="AW372" s="14" t="s">
        <v>33</v>
      </c>
      <c r="AX372" s="14" t="s">
        <v>72</v>
      </c>
      <c r="AY372" s="254" t="s">
        <v>140</v>
      </c>
    </row>
    <row r="373" s="15" customFormat="1">
      <c r="A373" s="15"/>
      <c r="B373" s="255"/>
      <c r="C373" s="256"/>
      <c r="D373" s="227" t="s">
        <v>153</v>
      </c>
      <c r="E373" s="257" t="s">
        <v>19</v>
      </c>
      <c r="F373" s="258" t="s">
        <v>155</v>
      </c>
      <c r="G373" s="256"/>
      <c r="H373" s="259">
        <v>27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153</v>
      </c>
      <c r="AU373" s="265" t="s">
        <v>81</v>
      </c>
      <c r="AV373" s="15" t="s">
        <v>156</v>
      </c>
      <c r="AW373" s="15" t="s">
        <v>33</v>
      </c>
      <c r="AX373" s="15" t="s">
        <v>79</v>
      </c>
      <c r="AY373" s="265" t="s">
        <v>140</v>
      </c>
    </row>
    <row r="374" s="2" customFormat="1" ht="24.15" customHeight="1">
      <c r="A374" s="39"/>
      <c r="B374" s="40"/>
      <c r="C374" s="270" t="s">
        <v>580</v>
      </c>
      <c r="D374" s="270" t="s">
        <v>348</v>
      </c>
      <c r="E374" s="271" t="s">
        <v>1716</v>
      </c>
      <c r="F374" s="272" t="s">
        <v>1717</v>
      </c>
      <c r="G374" s="273" t="s">
        <v>236</v>
      </c>
      <c r="H374" s="274">
        <v>31.050000000000001</v>
      </c>
      <c r="I374" s="275"/>
      <c r="J374" s="276">
        <f>ROUND(I374*H374,2)</f>
        <v>0</v>
      </c>
      <c r="K374" s="272" t="s">
        <v>147</v>
      </c>
      <c r="L374" s="277"/>
      <c r="M374" s="278" t="s">
        <v>19</v>
      </c>
      <c r="N374" s="279" t="s">
        <v>43</v>
      </c>
      <c r="O374" s="85"/>
      <c r="P374" s="223">
        <f>O374*H374</f>
        <v>0</v>
      </c>
      <c r="Q374" s="223">
        <v>0.0054000000000000003</v>
      </c>
      <c r="R374" s="223">
        <f>Q374*H374</f>
        <v>0.16767000000000001</v>
      </c>
      <c r="S374" s="223">
        <v>0</v>
      </c>
      <c r="T374" s="22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470</v>
      </c>
      <c r="AT374" s="225" t="s">
        <v>348</v>
      </c>
      <c r="AU374" s="225" t="s">
        <v>81</v>
      </c>
      <c r="AY374" s="18" t="s">
        <v>140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79</v>
      </c>
      <c r="BK374" s="226">
        <f>ROUND(I374*H374,2)</f>
        <v>0</v>
      </c>
      <c r="BL374" s="18" t="s">
        <v>347</v>
      </c>
      <c r="BM374" s="225" t="s">
        <v>1718</v>
      </c>
    </row>
    <row r="375" s="2" customFormat="1">
      <c r="A375" s="39"/>
      <c r="B375" s="40"/>
      <c r="C375" s="41"/>
      <c r="D375" s="227" t="s">
        <v>150</v>
      </c>
      <c r="E375" s="41"/>
      <c r="F375" s="228" t="s">
        <v>1717</v>
      </c>
      <c r="G375" s="41"/>
      <c r="H375" s="41"/>
      <c r="I375" s="229"/>
      <c r="J375" s="41"/>
      <c r="K375" s="41"/>
      <c r="L375" s="45"/>
      <c r="M375" s="230"/>
      <c r="N375" s="231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150</v>
      </c>
      <c r="AU375" s="18" t="s">
        <v>81</v>
      </c>
    </row>
    <row r="376" s="13" customFormat="1">
      <c r="A376" s="13"/>
      <c r="B376" s="234"/>
      <c r="C376" s="235"/>
      <c r="D376" s="227" t="s">
        <v>153</v>
      </c>
      <c r="E376" s="236" t="s">
        <v>19</v>
      </c>
      <c r="F376" s="237" t="s">
        <v>1455</v>
      </c>
      <c r="G376" s="235"/>
      <c r="H376" s="236" t="s">
        <v>19</v>
      </c>
      <c r="I376" s="238"/>
      <c r="J376" s="235"/>
      <c r="K376" s="235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153</v>
      </c>
      <c r="AU376" s="243" t="s">
        <v>81</v>
      </c>
      <c r="AV376" s="13" t="s">
        <v>79</v>
      </c>
      <c r="AW376" s="13" t="s">
        <v>33</v>
      </c>
      <c r="AX376" s="13" t="s">
        <v>72</v>
      </c>
      <c r="AY376" s="243" t="s">
        <v>140</v>
      </c>
    </row>
    <row r="377" s="13" customFormat="1">
      <c r="A377" s="13"/>
      <c r="B377" s="234"/>
      <c r="C377" s="235"/>
      <c r="D377" s="227" t="s">
        <v>153</v>
      </c>
      <c r="E377" s="236" t="s">
        <v>19</v>
      </c>
      <c r="F377" s="237" t="s">
        <v>1695</v>
      </c>
      <c r="G377" s="235"/>
      <c r="H377" s="236" t="s">
        <v>19</v>
      </c>
      <c r="I377" s="238"/>
      <c r="J377" s="235"/>
      <c r="K377" s="235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153</v>
      </c>
      <c r="AU377" s="243" t="s">
        <v>81</v>
      </c>
      <c r="AV377" s="13" t="s">
        <v>79</v>
      </c>
      <c r="AW377" s="13" t="s">
        <v>33</v>
      </c>
      <c r="AX377" s="13" t="s">
        <v>72</v>
      </c>
      <c r="AY377" s="243" t="s">
        <v>140</v>
      </c>
    </row>
    <row r="378" s="14" customFormat="1">
      <c r="A378" s="14"/>
      <c r="B378" s="244"/>
      <c r="C378" s="245"/>
      <c r="D378" s="227" t="s">
        <v>153</v>
      </c>
      <c r="E378" s="246" t="s">
        <v>19</v>
      </c>
      <c r="F378" s="247" t="s">
        <v>1719</v>
      </c>
      <c r="G378" s="245"/>
      <c r="H378" s="248">
        <v>31.050000000000001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153</v>
      </c>
      <c r="AU378" s="254" t="s">
        <v>81</v>
      </c>
      <c r="AV378" s="14" t="s">
        <v>81</v>
      </c>
      <c r="AW378" s="14" t="s">
        <v>33</v>
      </c>
      <c r="AX378" s="14" t="s">
        <v>72</v>
      </c>
      <c r="AY378" s="254" t="s">
        <v>140</v>
      </c>
    </row>
    <row r="379" s="15" customFormat="1">
      <c r="A379" s="15"/>
      <c r="B379" s="255"/>
      <c r="C379" s="256"/>
      <c r="D379" s="227" t="s">
        <v>153</v>
      </c>
      <c r="E379" s="257" t="s">
        <v>19</v>
      </c>
      <c r="F379" s="258" t="s">
        <v>155</v>
      </c>
      <c r="G379" s="256"/>
      <c r="H379" s="259">
        <v>31.050000000000001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5" t="s">
        <v>153</v>
      </c>
      <c r="AU379" s="265" t="s">
        <v>81</v>
      </c>
      <c r="AV379" s="15" t="s">
        <v>156</v>
      </c>
      <c r="AW379" s="15" t="s">
        <v>33</v>
      </c>
      <c r="AX379" s="15" t="s">
        <v>79</v>
      </c>
      <c r="AY379" s="265" t="s">
        <v>140</v>
      </c>
    </row>
    <row r="380" s="2" customFormat="1" ht="16.5" customHeight="1">
      <c r="A380" s="39"/>
      <c r="B380" s="40"/>
      <c r="C380" s="214" t="s">
        <v>587</v>
      </c>
      <c r="D380" s="214" t="s">
        <v>143</v>
      </c>
      <c r="E380" s="215" t="s">
        <v>1720</v>
      </c>
      <c r="F380" s="216" t="s">
        <v>1721</v>
      </c>
      <c r="G380" s="217" t="s">
        <v>236</v>
      </c>
      <c r="H380" s="218">
        <v>10.5</v>
      </c>
      <c r="I380" s="219"/>
      <c r="J380" s="220">
        <f>ROUND(I380*H380,2)</f>
        <v>0</v>
      </c>
      <c r="K380" s="216" t="s">
        <v>147</v>
      </c>
      <c r="L380" s="45"/>
      <c r="M380" s="221" t="s">
        <v>19</v>
      </c>
      <c r="N380" s="222" t="s">
        <v>43</v>
      </c>
      <c r="O380" s="85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5" t="s">
        <v>347</v>
      </c>
      <c r="AT380" s="225" t="s">
        <v>143</v>
      </c>
      <c r="AU380" s="225" t="s">
        <v>81</v>
      </c>
      <c r="AY380" s="18" t="s">
        <v>140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79</v>
      </c>
      <c r="BK380" s="226">
        <f>ROUND(I380*H380,2)</f>
        <v>0</v>
      </c>
      <c r="BL380" s="18" t="s">
        <v>347</v>
      </c>
      <c r="BM380" s="225" t="s">
        <v>1722</v>
      </c>
    </row>
    <row r="381" s="2" customFormat="1">
      <c r="A381" s="39"/>
      <c r="B381" s="40"/>
      <c r="C381" s="41"/>
      <c r="D381" s="227" t="s">
        <v>150</v>
      </c>
      <c r="E381" s="41"/>
      <c r="F381" s="228" t="s">
        <v>1723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150</v>
      </c>
      <c r="AU381" s="18" t="s">
        <v>81</v>
      </c>
    </row>
    <row r="382" s="2" customFormat="1">
      <c r="A382" s="39"/>
      <c r="B382" s="40"/>
      <c r="C382" s="41"/>
      <c r="D382" s="232" t="s">
        <v>151</v>
      </c>
      <c r="E382" s="41"/>
      <c r="F382" s="233" t="s">
        <v>1724</v>
      </c>
      <c r="G382" s="41"/>
      <c r="H382" s="41"/>
      <c r="I382" s="229"/>
      <c r="J382" s="41"/>
      <c r="K382" s="41"/>
      <c r="L382" s="45"/>
      <c r="M382" s="230"/>
      <c r="N382" s="231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151</v>
      </c>
      <c r="AU382" s="18" t="s">
        <v>81</v>
      </c>
    </row>
    <row r="383" s="13" customFormat="1">
      <c r="A383" s="13"/>
      <c r="B383" s="234"/>
      <c r="C383" s="235"/>
      <c r="D383" s="227" t="s">
        <v>153</v>
      </c>
      <c r="E383" s="236" t="s">
        <v>19</v>
      </c>
      <c r="F383" s="237" t="s">
        <v>1455</v>
      </c>
      <c r="G383" s="235"/>
      <c r="H383" s="236" t="s">
        <v>19</v>
      </c>
      <c r="I383" s="238"/>
      <c r="J383" s="235"/>
      <c r="K383" s="235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153</v>
      </c>
      <c r="AU383" s="243" t="s">
        <v>81</v>
      </c>
      <c r="AV383" s="13" t="s">
        <v>79</v>
      </c>
      <c r="AW383" s="13" t="s">
        <v>33</v>
      </c>
      <c r="AX383" s="13" t="s">
        <v>72</v>
      </c>
      <c r="AY383" s="243" t="s">
        <v>140</v>
      </c>
    </row>
    <row r="384" s="13" customFormat="1">
      <c r="A384" s="13"/>
      <c r="B384" s="234"/>
      <c r="C384" s="235"/>
      <c r="D384" s="227" t="s">
        <v>153</v>
      </c>
      <c r="E384" s="236" t="s">
        <v>19</v>
      </c>
      <c r="F384" s="237" t="s">
        <v>1725</v>
      </c>
      <c r="G384" s="235"/>
      <c r="H384" s="236" t="s">
        <v>19</v>
      </c>
      <c r="I384" s="238"/>
      <c r="J384" s="235"/>
      <c r="K384" s="235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153</v>
      </c>
      <c r="AU384" s="243" t="s">
        <v>81</v>
      </c>
      <c r="AV384" s="13" t="s">
        <v>79</v>
      </c>
      <c r="AW384" s="13" t="s">
        <v>33</v>
      </c>
      <c r="AX384" s="13" t="s">
        <v>72</v>
      </c>
      <c r="AY384" s="243" t="s">
        <v>140</v>
      </c>
    </row>
    <row r="385" s="14" customFormat="1">
      <c r="A385" s="14"/>
      <c r="B385" s="244"/>
      <c r="C385" s="245"/>
      <c r="D385" s="227" t="s">
        <v>153</v>
      </c>
      <c r="E385" s="246" t="s">
        <v>19</v>
      </c>
      <c r="F385" s="247" t="s">
        <v>1599</v>
      </c>
      <c r="G385" s="245"/>
      <c r="H385" s="248">
        <v>10.5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153</v>
      </c>
      <c r="AU385" s="254" t="s">
        <v>81</v>
      </c>
      <c r="AV385" s="14" t="s">
        <v>81</v>
      </c>
      <c r="AW385" s="14" t="s">
        <v>33</v>
      </c>
      <c r="AX385" s="14" t="s">
        <v>72</v>
      </c>
      <c r="AY385" s="254" t="s">
        <v>140</v>
      </c>
    </row>
    <row r="386" s="15" customFormat="1">
      <c r="A386" s="15"/>
      <c r="B386" s="255"/>
      <c r="C386" s="256"/>
      <c r="D386" s="227" t="s">
        <v>153</v>
      </c>
      <c r="E386" s="257" t="s">
        <v>19</v>
      </c>
      <c r="F386" s="258" t="s">
        <v>155</v>
      </c>
      <c r="G386" s="256"/>
      <c r="H386" s="259">
        <v>10.5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5" t="s">
        <v>153</v>
      </c>
      <c r="AU386" s="265" t="s">
        <v>81</v>
      </c>
      <c r="AV386" s="15" t="s">
        <v>156</v>
      </c>
      <c r="AW386" s="15" t="s">
        <v>33</v>
      </c>
      <c r="AX386" s="15" t="s">
        <v>79</v>
      </c>
      <c r="AY386" s="265" t="s">
        <v>140</v>
      </c>
    </row>
    <row r="387" s="2" customFormat="1" ht="16.5" customHeight="1">
      <c r="A387" s="39"/>
      <c r="B387" s="40"/>
      <c r="C387" s="270" t="s">
        <v>594</v>
      </c>
      <c r="D387" s="270" t="s">
        <v>348</v>
      </c>
      <c r="E387" s="271" t="s">
        <v>1726</v>
      </c>
      <c r="F387" s="272" t="s">
        <v>1727</v>
      </c>
      <c r="G387" s="273" t="s">
        <v>236</v>
      </c>
      <c r="H387" s="274">
        <v>12.074999999999999</v>
      </c>
      <c r="I387" s="275"/>
      <c r="J387" s="276">
        <f>ROUND(I387*H387,2)</f>
        <v>0</v>
      </c>
      <c r="K387" s="272" t="s">
        <v>147</v>
      </c>
      <c r="L387" s="277"/>
      <c r="M387" s="278" t="s">
        <v>19</v>
      </c>
      <c r="N387" s="279" t="s">
        <v>43</v>
      </c>
      <c r="O387" s="85"/>
      <c r="P387" s="223">
        <f>O387*H387</f>
        <v>0</v>
      </c>
      <c r="Q387" s="223">
        <v>0.00029999999999999997</v>
      </c>
      <c r="R387" s="223">
        <f>Q387*H387</f>
        <v>0.0036224999999999994</v>
      </c>
      <c r="S387" s="223">
        <v>0</v>
      </c>
      <c r="T387" s="22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5" t="s">
        <v>470</v>
      </c>
      <c r="AT387" s="225" t="s">
        <v>348</v>
      </c>
      <c r="AU387" s="225" t="s">
        <v>81</v>
      </c>
      <c r="AY387" s="18" t="s">
        <v>140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79</v>
      </c>
      <c r="BK387" s="226">
        <f>ROUND(I387*H387,2)</f>
        <v>0</v>
      </c>
      <c r="BL387" s="18" t="s">
        <v>347</v>
      </c>
      <c r="BM387" s="225" t="s">
        <v>1728</v>
      </c>
    </row>
    <row r="388" s="2" customFormat="1">
      <c r="A388" s="39"/>
      <c r="B388" s="40"/>
      <c r="C388" s="41"/>
      <c r="D388" s="227" t="s">
        <v>150</v>
      </c>
      <c r="E388" s="41"/>
      <c r="F388" s="228" t="s">
        <v>1727</v>
      </c>
      <c r="G388" s="41"/>
      <c r="H388" s="41"/>
      <c r="I388" s="229"/>
      <c r="J388" s="41"/>
      <c r="K388" s="41"/>
      <c r="L388" s="45"/>
      <c r="M388" s="230"/>
      <c r="N388" s="231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150</v>
      </c>
      <c r="AU388" s="18" t="s">
        <v>81</v>
      </c>
    </row>
    <row r="389" s="14" customFormat="1">
      <c r="A389" s="14"/>
      <c r="B389" s="244"/>
      <c r="C389" s="245"/>
      <c r="D389" s="227" t="s">
        <v>153</v>
      </c>
      <c r="E389" s="246" t="s">
        <v>19</v>
      </c>
      <c r="F389" s="247" t="s">
        <v>1729</v>
      </c>
      <c r="G389" s="245"/>
      <c r="H389" s="248">
        <v>12.074999999999999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153</v>
      </c>
      <c r="AU389" s="254" t="s">
        <v>81</v>
      </c>
      <c r="AV389" s="14" t="s">
        <v>81</v>
      </c>
      <c r="AW389" s="14" t="s">
        <v>33</v>
      </c>
      <c r="AX389" s="14" t="s">
        <v>72</v>
      </c>
      <c r="AY389" s="254" t="s">
        <v>140</v>
      </c>
    </row>
    <row r="390" s="15" customFormat="1">
      <c r="A390" s="15"/>
      <c r="B390" s="255"/>
      <c r="C390" s="256"/>
      <c r="D390" s="227" t="s">
        <v>153</v>
      </c>
      <c r="E390" s="257" t="s">
        <v>19</v>
      </c>
      <c r="F390" s="258" t="s">
        <v>155</v>
      </c>
      <c r="G390" s="256"/>
      <c r="H390" s="259">
        <v>12.074999999999999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5" t="s">
        <v>153</v>
      </c>
      <c r="AU390" s="265" t="s">
        <v>81</v>
      </c>
      <c r="AV390" s="15" t="s">
        <v>156</v>
      </c>
      <c r="AW390" s="15" t="s">
        <v>33</v>
      </c>
      <c r="AX390" s="15" t="s">
        <v>79</v>
      </c>
      <c r="AY390" s="265" t="s">
        <v>140</v>
      </c>
    </row>
    <row r="391" s="2" customFormat="1" ht="16.5" customHeight="1">
      <c r="A391" s="39"/>
      <c r="B391" s="40"/>
      <c r="C391" s="214" t="s">
        <v>603</v>
      </c>
      <c r="D391" s="214" t="s">
        <v>143</v>
      </c>
      <c r="E391" s="215" t="s">
        <v>1730</v>
      </c>
      <c r="F391" s="216" t="s">
        <v>1731</v>
      </c>
      <c r="G391" s="217" t="s">
        <v>236</v>
      </c>
      <c r="H391" s="218">
        <v>10.5</v>
      </c>
      <c r="I391" s="219"/>
      <c r="J391" s="220">
        <f>ROUND(I391*H391,2)</f>
        <v>0</v>
      </c>
      <c r="K391" s="216" t="s">
        <v>147</v>
      </c>
      <c r="L391" s="45"/>
      <c r="M391" s="221" t="s">
        <v>19</v>
      </c>
      <c r="N391" s="222" t="s">
        <v>43</v>
      </c>
      <c r="O391" s="85"/>
      <c r="P391" s="223">
        <f>O391*H391</f>
        <v>0</v>
      </c>
      <c r="Q391" s="223">
        <v>5.0000000000000002E-05</v>
      </c>
      <c r="R391" s="223">
        <f>Q391*H391</f>
        <v>0.00052500000000000008</v>
      </c>
      <c r="S391" s="223">
        <v>0</v>
      </c>
      <c r="T391" s="22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347</v>
      </c>
      <c r="AT391" s="225" t="s">
        <v>143</v>
      </c>
      <c r="AU391" s="225" t="s">
        <v>81</v>
      </c>
      <c r="AY391" s="18" t="s">
        <v>140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79</v>
      </c>
      <c r="BK391" s="226">
        <f>ROUND(I391*H391,2)</f>
        <v>0</v>
      </c>
      <c r="BL391" s="18" t="s">
        <v>347</v>
      </c>
      <c r="BM391" s="225" t="s">
        <v>1732</v>
      </c>
    </row>
    <row r="392" s="2" customFormat="1">
      <c r="A392" s="39"/>
      <c r="B392" s="40"/>
      <c r="C392" s="41"/>
      <c r="D392" s="227" t="s">
        <v>150</v>
      </c>
      <c r="E392" s="41"/>
      <c r="F392" s="228" t="s">
        <v>1733</v>
      </c>
      <c r="G392" s="41"/>
      <c r="H392" s="41"/>
      <c r="I392" s="229"/>
      <c r="J392" s="41"/>
      <c r="K392" s="41"/>
      <c r="L392" s="45"/>
      <c r="M392" s="230"/>
      <c r="N392" s="231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150</v>
      </c>
      <c r="AU392" s="18" t="s">
        <v>81</v>
      </c>
    </row>
    <row r="393" s="2" customFormat="1">
      <c r="A393" s="39"/>
      <c r="B393" s="40"/>
      <c r="C393" s="41"/>
      <c r="D393" s="232" t="s">
        <v>151</v>
      </c>
      <c r="E393" s="41"/>
      <c r="F393" s="233" t="s">
        <v>1734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151</v>
      </c>
      <c r="AU393" s="18" t="s">
        <v>81</v>
      </c>
    </row>
    <row r="394" s="13" customFormat="1">
      <c r="A394" s="13"/>
      <c r="B394" s="234"/>
      <c r="C394" s="235"/>
      <c r="D394" s="227" t="s">
        <v>153</v>
      </c>
      <c r="E394" s="236" t="s">
        <v>19</v>
      </c>
      <c r="F394" s="237" t="s">
        <v>1455</v>
      </c>
      <c r="G394" s="235"/>
      <c r="H394" s="236" t="s">
        <v>19</v>
      </c>
      <c r="I394" s="238"/>
      <c r="J394" s="235"/>
      <c r="K394" s="235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153</v>
      </c>
      <c r="AU394" s="243" t="s">
        <v>81</v>
      </c>
      <c r="AV394" s="13" t="s">
        <v>79</v>
      </c>
      <c r="AW394" s="13" t="s">
        <v>33</v>
      </c>
      <c r="AX394" s="13" t="s">
        <v>72</v>
      </c>
      <c r="AY394" s="243" t="s">
        <v>140</v>
      </c>
    </row>
    <row r="395" s="13" customFormat="1">
      <c r="A395" s="13"/>
      <c r="B395" s="234"/>
      <c r="C395" s="235"/>
      <c r="D395" s="227" t="s">
        <v>153</v>
      </c>
      <c r="E395" s="236" t="s">
        <v>19</v>
      </c>
      <c r="F395" s="237" t="s">
        <v>1725</v>
      </c>
      <c r="G395" s="235"/>
      <c r="H395" s="236" t="s">
        <v>19</v>
      </c>
      <c r="I395" s="238"/>
      <c r="J395" s="235"/>
      <c r="K395" s="235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153</v>
      </c>
      <c r="AU395" s="243" t="s">
        <v>81</v>
      </c>
      <c r="AV395" s="13" t="s">
        <v>79</v>
      </c>
      <c r="AW395" s="13" t="s">
        <v>33</v>
      </c>
      <c r="AX395" s="13" t="s">
        <v>72</v>
      </c>
      <c r="AY395" s="243" t="s">
        <v>140</v>
      </c>
    </row>
    <row r="396" s="14" customFormat="1">
      <c r="A396" s="14"/>
      <c r="B396" s="244"/>
      <c r="C396" s="245"/>
      <c r="D396" s="227" t="s">
        <v>153</v>
      </c>
      <c r="E396" s="246" t="s">
        <v>19</v>
      </c>
      <c r="F396" s="247" t="s">
        <v>1599</v>
      </c>
      <c r="G396" s="245"/>
      <c r="H396" s="248">
        <v>10.5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153</v>
      </c>
      <c r="AU396" s="254" t="s">
        <v>81</v>
      </c>
      <c r="AV396" s="14" t="s">
        <v>81</v>
      </c>
      <c r="AW396" s="14" t="s">
        <v>33</v>
      </c>
      <c r="AX396" s="14" t="s">
        <v>72</v>
      </c>
      <c r="AY396" s="254" t="s">
        <v>140</v>
      </c>
    </row>
    <row r="397" s="15" customFormat="1">
      <c r="A397" s="15"/>
      <c r="B397" s="255"/>
      <c r="C397" s="256"/>
      <c r="D397" s="227" t="s">
        <v>153</v>
      </c>
      <c r="E397" s="257" t="s">
        <v>19</v>
      </c>
      <c r="F397" s="258" t="s">
        <v>155</v>
      </c>
      <c r="G397" s="256"/>
      <c r="H397" s="259">
        <v>10.5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5" t="s">
        <v>153</v>
      </c>
      <c r="AU397" s="265" t="s">
        <v>81</v>
      </c>
      <c r="AV397" s="15" t="s">
        <v>156</v>
      </c>
      <c r="AW397" s="15" t="s">
        <v>33</v>
      </c>
      <c r="AX397" s="15" t="s">
        <v>79</v>
      </c>
      <c r="AY397" s="265" t="s">
        <v>140</v>
      </c>
    </row>
    <row r="398" s="2" customFormat="1" ht="21.75" customHeight="1">
      <c r="A398" s="39"/>
      <c r="B398" s="40"/>
      <c r="C398" s="270" t="s">
        <v>609</v>
      </c>
      <c r="D398" s="270" t="s">
        <v>348</v>
      </c>
      <c r="E398" s="271" t="s">
        <v>1735</v>
      </c>
      <c r="F398" s="272" t="s">
        <v>1736</v>
      </c>
      <c r="G398" s="273" t="s">
        <v>236</v>
      </c>
      <c r="H398" s="274">
        <v>12.074999999999999</v>
      </c>
      <c r="I398" s="275"/>
      <c r="J398" s="276">
        <f>ROUND(I398*H398,2)</f>
        <v>0</v>
      </c>
      <c r="K398" s="272" t="s">
        <v>147</v>
      </c>
      <c r="L398" s="277"/>
      <c r="M398" s="278" t="s">
        <v>19</v>
      </c>
      <c r="N398" s="279" t="s">
        <v>43</v>
      </c>
      <c r="O398" s="85"/>
      <c r="P398" s="223">
        <f>O398*H398</f>
        <v>0</v>
      </c>
      <c r="Q398" s="223">
        <v>0.0019</v>
      </c>
      <c r="R398" s="223">
        <f>Q398*H398</f>
        <v>0.022942499999999998</v>
      </c>
      <c r="S398" s="223">
        <v>0</v>
      </c>
      <c r="T398" s="22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5" t="s">
        <v>470</v>
      </c>
      <c r="AT398" s="225" t="s">
        <v>348</v>
      </c>
      <c r="AU398" s="225" t="s">
        <v>81</v>
      </c>
      <c r="AY398" s="18" t="s">
        <v>140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79</v>
      </c>
      <c r="BK398" s="226">
        <f>ROUND(I398*H398,2)</f>
        <v>0</v>
      </c>
      <c r="BL398" s="18" t="s">
        <v>347</v>
      </c>
      <c r="BM398" s="225" t="s">
        <v>1737</v>
      </c>
    </row>
    <row r="399" s="2" customFormat="1">
      <c r="A399" s="39"/>
      <c r="B399" s="40"/>
      <c r="C399" s="41"/>
      <c r="D399" s="227" t="s">
        <v>150</v>
      </c>
      <c r="E399" s="41"/>
      <c r="F399" s="228" t="s">
        <v>1736</v>
      </c>
      <c r="G399" s="41"/>
      <c r="H399" s="41"/>
      <c r="I399" s="229"/>
      <c r="J399" s="41"/>
      <c r="K399" s="41"/>
      <c r="L399" s="45"/>
      <c r="M399" s="230"/>
      <c r="N399" s="231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150</v>
      </c>
      <c r="AU399" s="18" t="s">
        <v>81</v>
      </c>
    </row>
    <row r="400" s="14" customFormat="1">
      <c r="A400" s="14"/>
      <c r="B400" s="244"/>
      <c r="C400" s="245"/>
      <c r="D400" s="227" t="s">
        <v>153</v>
      </c>
      <c r="E400" s="246" t="s">
        <v>19</v>
      </c>
      <c r="F400" s="247" t="s">
        <v>1729</v>
      </c>
      <c r="G400" s="245"/>
      <c r="H400" s="248">
        <v>12.074999999999999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153</v>
      </c>
      <c r="AU400" s="254" t="s">
        <v>81</v>
      </c>
      <c r="AV400" s="14" t="s">
        <v>81</v>
      </c>
      <c r="AW400" s="14" t="s">
        <v>33</v>
      </c>
      <c r="AX400" s="14" t="s">
        <v>72</v>
      </c>
      <c r="AY400" s="254" t="s">
        <v>140</v>
      </c>
    </row>
    <row r="401" s="15" customFormat="1">
      <c r="A401" s="15"/>
      <c r="B401" s="255"/>
      <c r="C401" s="256"/>
      <c r="D401" s="227" t="s">
        <v>153</v>
      </c>
      <c r="E401" s="257" t="s">
        <v>19</v>
      </c>
      <c r="F401" s="258" t="s">
        <v>155</v>
      </c>
      <c r="G401" s="256"/>
      <c r="H401" s="259">
        <v>12.074999999999999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153</v>
      </c>
      <c r="AU401" s="265" t="s">
        <v>81</v>
      </c>
      <c r="AV401" s="15" t="s">
        <v>156</v>
      </c>
      <c r="AW401" s="15" t="s">
        <v>33</v>
      </c>
      <c r="AX401" s="15" t="s">
        <v>79</v>
      </c>
      <c r="AY401" s="265" t="s">
        <v>140</v>
      </c>
    </row>
    <row r="402" s="2" customFormat="1" ht="16.5" customHeight="1">
      <c r="A402" s="39"/>
      <c r="B402" s="40"/>
      <c r="C402" s="214" t="s">
        <v>615</v>
      </c>
      <c r="D402" s="214" t="s">
        <v>143</v>
      </c>
      <c r="E402" s="215" t="s">
        <v>1738</v>
      </c>
      <c r="F402" s="216" t="s">
        <v>1739</v>
      </c>
      <c r="G402" s="217" t="s">
        <v>460</v>
      </c>
      <c r="H402" s="218">
        <v>0.21199999999999999</v>
      </c>
      <c r="I402" s="219"/>
      <c r="J402" s="220">
        <f>ROUND(I402*H402,2)</f>
        <v>0</v>
      </c>
      <c r="K402" s="216" t="s">
        <v>147</v>
      </c>
      <c r="L402" s="45"/>
      <c r="M402" s="221" t="s">
        <v>19</v>
      </c>
      <c r="N402" s="222" t="s">
        <v>43</v>
      </c>
      <c r="O402" s="85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5" t="s">
        <v>347</v>
      </c>
      <c r="AT402" s="225" t="s">
        <v>143</v>
      </c>
      <c r="AU402" s="225" t="s">
        <v>81</v>
      </c>
      <c r="AY402" s="18" t="s">
        <v>140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8" t="s">
        <v>79</v>
      </c>
      <c r="BK402" s="226">
        <f>ROUND(I402*H402,2)</f>
        <v>0</v>
      </c>
      <c r="BL402" s="18" t="s">
        <v>347</v>
      </c>
      <c r="BM402" s="225" t="s">
        <v>1740</v>
      </c>
    </row>
    <row r="403" s="2" customFormat="1">
      <c r="A403" s="39"/>
      <c r="B403" s="40"/>
      <c r="C403" s="41"/>
      <c r="D403" s="227" t="s">
        <v>150</v>
      </c>
      <c r="E403" s="41"/>
      <c r="F403" s="228" t="s">
        <v>1741</v>
      </c>
      <c r="G403" s="41"/>
      <c r="H403" s="41"/>
      <c r="I403" s="229"/>
      <c r="J403" s="41"/>
      <c r="K403" s="41"/>
      <c r="L403" s="45"/>
      <c r="M403" s="230"/>
      <c r="N403" s="23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150</v>
      </c>
      <c r="AU403" s="18" t="s">
        <v>81</v>
      </c>
    </row>
    <row r="404" s="2" customFormat="1">
      <c r="A404" s="39"/>
      <c r="B404" s="40"/>
      <c r="C404" s="41"/>
      <c r="D404" s="232" t="s">
        <v>151</v>
      </c>
      <c r="E404" s="41"/>
      <c r="F404" s="233" t="s">
        <v>1742</v>
      </c>
      <c r="G404" s="41"/>
      <c r="H404" s="41"/>
      <c r="I404" s="229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151</v>
      </c>
      <c r="AU404" s="18" t="s">
        <v>81</v>
      </c>
    </row>
    <row r="405" s="2" customFormat="1" ht="16.5" customHeight="1">
      <c r="A405" s="39"/>
      <c r="B405" s="40"/>
      <c r="C405" s="214" t="s">
        <v>619</v>
      </c>
      <c r="D405" s="214" t="s">
        <v>143</v>
      </c>
      <c r="E405" s="215" t="s">
        <v>1743</v>
      </c>
      <c r="F405" s="216" t="s">
        <v>1744</v>
      </c>
      <c r="G405" s="217" t="s">
        <v>460</v>
      </c>
      <c r="H405" s="218">
        <v>0.21199999999999999</v>
      </c>
      <c r="I405" s="219"/>
      <c r="J405" s="220">
        <f>ROUND(I405*H405,2)</f>
        <v>0</v>
      </c>
      <c r="K405" s="216" t="s">
        <v>147</v>
      </c>
      <c r="L405" s="45"/>
      <c r="M405" s="221" t="s">
        <v>19</v>
      </c>
      <c r="N405" s="222" t="s">
        <v>43</v>
      </c>
      <c r="O405" s="85"/>
      <c r="P405" s="223">
        <f>O405*H405</f>
        <v>0</v>
      </c>
      <c r="Q405" s="223">
        <v>0</v>
      </c>
      <c r="R405" s="223">
        <f>Q405*H405</f>
        <v>0</v>
      </c>
      <c r="S405" s="223">
        <v>0</v>
      </c>
      <c r="T405" s="22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5" t="s">
        <v>347</v>
      </c>
      <c r="AT405" s="225" t="s">
        <v>143</v>
      </c>
      <c r="AU405" s="225" t="s">
        <v>81</v>
      </c>
      <c r="AY405" s="18" t="s">
        <v>140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8" t="s">
        <v>79</v>
      </c>
      <c r="BK405" s="226">
        <f>ROUND(I405*H405,2)</f>
        <v>0</v>
      </c>
      <c r="BL405" s="18" t="s">
        <v>347</v>
      </c>
      <c r="BM405" s="225" t="s">
        <v>1745</v>
      </c>
    </row>
    <row r="406" s="2" customFormat="1">
      <c r="A406" s="39"/>
      <c r="B406" s="40"/>
      <c r="C406" s="41"/>
      <c r="D406" s="227" t="s">
        <v>150</v>
      </c>
      <c r="E406" s="41"/>
      <c r="F406" s="228" t="s">
        <v>1746</v>
      </c>
      <c r="G406" s="41"/>
      <c r="H406" s="41"/>
      <c r="I406" s="229"/>
      <c r="J406" s="41"/>
      <c r="K406" s="41"/>
      <c r="L406" s="45"/>
      <c r="M406" s="230"/>
      <c r="N406" s="231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150</v>
      </c>
      <c r="AU406" s="18" t="s">
        <v>81</v>
      </c>
    </row>
    <row r="407" s="2" customFormat="1">
      <c r="A407" s="39"/>
      <c r="B407" s="40"/>
      <c r="C407" s="41"/>
      <c r="D407" s="232" t="s">
        <v>151</v>
      </c>
      <c r="E407" s="41"/>
      <c r="F407" s="233" t="s">
        <v>1747</v>
      </c>
      <c r="G407" s="41"/>
      <c r="H407" s="41"/>
      <c r="I407" s="229"/>
      <c r="J407" s="41"/>
      <c r="K407" s="41"/>
      <c r="L407" s="45"/>
      <c r="M407" s="230"/>
      <c r="N407" s="231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151</v>
      </c>
      <c r="AU407" s="18" t="s">
        <v>81</v>
      </c>
    </row>
    <row r="408" s="12" customFormat="1" ht="22.8" customHeight="1">
      <c r="A408" s="12"/>
      <c r="B408" s="198"/>
      <c r="C408" s="199"/>
      <c r="D408" s="200" t="s">
        <v>71</v>
      </c>
      <c r="E408" s="212" t="s">
        <v>578</v>
      </c>
      <c r="F408" s="212" t="s">
        <v>579</v>
      </c>
      <c r="G408" s="199"/>
      <c r="H408" s="199"/>
      <c r="I408" s="202"/>
      <c r="J408" s="213">
        <f>BK408</f>
        <v>0</v>
      </c>
      <c r="K408" s="199"/>
      <c r="L408" s="204"/>
      <c r="M408" s="205"/>
      <c r="N408" s="206"/>
      <c r="O408" s="206"/>
      <c r="P408" s="207">
        <f>SUM(P409:P524)</f>
        <v>0</v>
      </c>
      <c r="Q408" s="206"/>
      <c r="R408" s="207">
        <f>SUM(R409:R524)</f>
        <v>0.51319499999999996</v>
      </c>
      <c r="S408" s="206"/>
      <c r="T408" s="208">
        <f>SUM(T409:T524)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9" t="s">
        <v>81</v>
      </c>
      <c r="AT408" s="210" t="s">
        <v>71</v>
      </c>
      <c r="AU408" s="210" t="s">
        <v>79</v>
      </c>
      <c r="AY408" s="209" t="s">
        <v>140</v>
      </c>
      <c r="BK408" s="211">
        <f>SUM(BK409:BK524)</f>
        <v>0</v>
      </c>
    </row>
    <row r="409" s="2" customFormat="1" ht="16.5" customHeight="1">
      <c r="A409" s="39"/>
      <c r="B409" s="40"/>
      <c r="C409" s="214" t="s">
        <v>627</v>
      </c>
      <c r="D409" s="214" t="s">
        <v>143</v>
      </c>
      <c r="E409" s="215" t="s">
        <v>1748</v>
      </c>
      <c r="F409" s="216" t="s">
        <v>1749</v>
      </c>
      <c r="G409" s="217" t="s">
        <v>306</v>
      </c>
      <c r="H409" s="218">
        <v>5</v>
      </c>
      <c r="I409" s="219"/>
      <c r="J409" s="220">
        <f>ROUND(I409*H409,2)</f>
        <v>0</v>
      </c>
      <c r="K409" s="216" t="s">
        <v>147</v>
      </c>
      <c r="L409" s="45"/>
      <c r="M409" s="221" t="s">
        <v>19</v>
      </c>
      <c r="N409" s="222" t="s">
        <v>43</v>
      </c>
      <c r="O409" s="85"/>
      <c r="P409" s="223">
        <f>O409*H409</f>
        <v>0</v>
      </c>
      <c r="Q409" s="223">
        <v>0.00142</v>
      </c>
      <c r="R409" s="223">
        <f>Q409*H409</f>
        <v>0.0071000000000000004</v>
      </c>
      <c r="S409" s="223">
        <v>0</v>
      </c>
      <c r="T409" s="224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5" t="s">
        <v>347</v>
      </c>
      <c r="AT409" s="225" t="s">
        <v>143</v>
      </c>
      <c r="AU409" s="225" t="s">
        <v>81</v>
      </c>
      <c r="AY409" s="18" t="s">
        <v>140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8" t="s">
        <v>79</v>
      </c>
      <c r="BK409" s="226">
        <f>ROUND(I409*H409,2)</f>
        <v>0</v>
      </c>
      <c r="BL409" s="18" t="s">
        <v>347</v>
      </c>
      <c r="BM409" s="225" t="s">
        <v>1750</v>
      </c>
    </row>
    <row r="410" s="2" customFormat="1">
      <c r="A410" s="39"/>
      <c r="B410" s="40"/>
      <c r="C410" s="41"/>
      <c r="D410" s="227" t="s">
        <v>150</v>
      </c>
      <c r="E410" s="41"/>
      <c r="F410" s="228" t="s">
        <v>1751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150</v>
      </c>
      <c r="AU410" s="18" t="s">
        <v>81</v>
      </c>
    </row>
    <row r="411" s="2" customFormat="1">
      <c r="A411" s="39"/>
      <c r="B411" s="40"/>
      <c r="C411" s="41"/>
      <c r="D411" s="232" t="s">
        <v>151</v>
      </c>
      <c r="E411" s="41"/>
      <c r="F411" s="233" t="s">
        <v>1752</v>
      </c>
      <c r="G411" s="41"/>
      <c r="H411" s="41"/>
      <c r="I411" s="229"/>
      <c r="J411" s="41"/>
      <c r="K411" s="41"/>
      <c r="L411" s="45"/>
      <c r="M411" s="230"/>
      <c r="N411" s="231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151</v>
      </c>
      <c r="AU411" s="18" t="s">
        <v>81</v>
      </c>
    </row>
    <row r="412" s="13" customFormat="1">
      <c r="A412" s="13"/>
      <c r="B412" s="234"/>
      <c r="C412" s="235"/>
      <c r="D412" s="227" t="s">
        <v>153</v>
      </c>
      <c r="E412" s="236" t="s">
        <v>19</v>
      </c>
      <c r="F412" s="237" t="s">
        <v>1753</v>
      </c>
      <c r="G412" s="235"/>
      <c r="H412" s="236" t="s">
        <v>19</v>
      </c>
      <c r="I412" s="238"/>
      <c r="J412" s="235"/>
      <c r="K412" s="235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153</v>
      </c>
      <c r="AU412" s="243" t="s">
        <v>81</v>
      </c>
      <c r="AV412" s="13" t="s">
        <v>79</v>
      </c>
      <c r="AW412" s="13" t="s">
        <v>33</v>
      </c>
      <c r="AX412" s="13" t="s">
        <v>72</v>
      </c>
      <c r="AY412" s="243" t="s">
        <v>140</v>
      </c>
    </row>
    <row r="413" s="13" customFormat="1">
      <c r="A413" s="13"/>
      <c r="B413" s="234"/>
      <c r="C413" s="235"/>
      <c r="D413" s="227" t="s">
        <v>153</v>
      </c>
      <c r="E413" s="236" t="s">
        <v>19</v>
      </c>
      <c r="F413" s="237" t="s">
        <v>1455</v>
      </c>
      <c r="G413" s="235"/>
      <c r="H413" s="236" t="s">
        <v>19</v>
      </c>
      <c r="I413" s="238"/>
      <c r="J413" s="235"/>
      <c r="K413" s="235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153</v>
      </c>
      <c r="AU413" s="243" t="s">
        <v>81</v>
      </c>
      <c r="AV413" s="13" t="s">
        <v>79</v>
      </c>
      <c r="AW413" s="13" t="s">
        <v>33</v>
      </c>
      <c r="AX413" s="13" t="s">
        <v>72</v>
      </c>
      <c r="AY413" s="243" t="s">
        <v>140</v>
      </c>
    </row>
    <row r="414" s="13" customFormat="1">
      <c r="A414" s="13"/>
      <c r="B414" s="234"/>
      <c r="C414" s="235"/>
      <c r="D414" s="227" t="s">
        <v>153</v>
      </c>
      <c r="E414" s="236" t="s">
        <v>19</v>
      </c>
      <c r="F414" s="237" t="s">
        <v>1754</v>
      </c>
      <c r="G414" s="235"/>
      <c r="H414" s="236" t="s">
        <v>19</v>
      </c>
      <c r="I414" s="238"/>
      <c r="J414" s="235"/>
      <c r="K414" s="235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153</v>
      </c>
      <c r="AU414" s="243" t="s">
        <v>81</v>
      </c>
      <c r="AV414" s="13" t="s">
        <v>79</v>
      </c>
      <c r="AW414" s="13" t="s">
        <v>33</v>
      </c>
      <c r="AX414" s="13" t="s">
        <v>72</v>
      </c>
      <c r="AY414" s="243" t="s">
        <v>140</v>
      </c>
    </row>
    <row r="415" s="14" customFormat="1">
      <c r="A415" s="14"/>
      <c r="B415" s="244"/>
      <c r="C415" s="245"/>
      <c r="D415" s="227" t="s">
        <v>153</v>
      </c>
      <c r="E415" s="246" t="s">
        <v>19</v>
      </c>
      <c r="F415" s="247" t="s">
        <v>156</v>
      </c>
      <c r="G415" s="245"/>
      <c r="H415" s="248">
        <v>4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153</v>
      </c>
      <c r="AU415" s="254" t="s">
        <v>81</v>
      </c>
      <c r="AV415" s="14" t="s">
        <v>81</v>
      </c>
      <c r="AW415" s="14" t="s">
        <v>33</v>
      </c>
      <c r="AX415" s="14" t="s">
        <v>72</v>
      </c>
      <c r="AY415" s="254" t="s">
        <v>140</v>
      </c>
    </row>
    <row r="416" s="13" customFormat="1">
      <c r="A416" s="13"/>
      <c r="B416" s="234"/>
      <c r="C416" s="235"/>
      <c r="D416" s="227" t="s">
        <v>153</v>
      </c>
      <c r="E416" s="236" t="s">
        <v>19</v>
      </c>
      <c r="F416" s="237" t="s">
        <v>1755</v>
      </c>
      <c r="G416" s="235"/>
      <c r="H416" s="236" t="s">
        <v>19</v>
      </c>
      <c r="I416" s="238"/>
      <c r="J416" s="235"/>
      <c r="K416" s="235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153</v>
      </c>
      <c r="AU416" s="243" t="s">
        <v>81</v>
      </c>
      <c r="AV416" s="13" t="s">
        <v>79</v>
      </c>
      <c r="AW416" s="13" t="s">
        <v>33</v>
      </c>
      <c r="AX416" s="13" t="s">
        <v>72</v>
      </c>
      <c r="AY416" s="243" t="s">
        <v>140</v>
      </c>
    </row>
    <row r="417" s="14" customFormat="1">
      <c r="A417" s="14"/>
      <c r="B417" s="244"/>
      <c r="C417" s="245"/>
      <c r="D417" s="227" t="s">
        <v>153</v>
      </c>
      <c r="E417" s="246" t="s">
        <v>19</v>
      </c>
      <c r="F417" s="247" t="s">
        <v>79</v>
      </c>
      <c r="G417" s="245"/>
      <c r="H417" s="248">
        <v>1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153</v>
      </c>
      <c r="AU417" s="254" t="s">
        <v>81</v>
      </c>
      <c r="AV417" s="14" t="s">
        <v>81</v>
      </c>
      <c r="AW417" s="14" t="s">
        <v>33</v>
      </c>
      <c r="AX417" s="14" t="s">
        <v>72</v>
      </c>
      <c r="AY417" s="254" t="s">
        <v>140</v>
      </c>
    </row>
    <row r="418" s="15" customFormat="1">
      <c r="A418" s="15"/>
      <c r="B418" s="255"/>
      <c r="C418" s="256"/>
      <c r="D418" s="227" t="s">
        <v>153</v>
      </c>
      <c r="E418" s="257" t="s">
        <v>19</v>
      </c>
      <c r="F418" s="258" t="s">
        <v>155</v>
      </c>
      <c r="G418" s="256"/>
      <c r="H418" s="259">
        <v>5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153</v>
      </c>
      <c r="AU418" s="265" t="s">
        <v>81</v>
      </c>
      <c r="AV418" s="15" t="s">
        <v>156</v>
      </c>
      <c r="AW418" s="15" t="s">
        <v>33</v>
      </c>
      <c r="AX418" s="15" t="s">
        <v>79</v>
      </c>
      <c r="AY418" s="265" t="s">
        <v>140</v>
      </c>
    </row>
    <row r="419" s="2" customFormat="1" ht="16.5" customHeight="1">
      <c r="A419" s="39"/>
      <c r="B419" s="40"/>
      <c r="C419" s="214" t="s">
        <v>634</v>
      </c>
      <c r="D419" s="214" t="s">
        <v>143</v>
      </c>
      <c r="E419" s="215" t="s">
        <v>1756</v>
      </c>
      <c r="F419" s="216" t="s">
        <v>1757</v>
      </c>
      <c r="G419" s="217" t="s">
        <v>306</v>
      </c>
      <c r="H419" s="218">
        <v>10</v>
      </c>
      <c r="I419" s="219"/>
      <c r="J419" s="220">
        <f>ROUND(I419*H419,2)</f>
        <v>0</v>
      </c>
      <c r="K419" s="216" t="s">
        <v>147</v>
      </c>
      <c r="L419" s="45"/>
      <c r="M419" s="221" t="s">
        <v>19</v>
      </c>
      <c r="N419" s="222" t="s">
        <v>43</v>
      </c>
      <c r="O419" s="85"/>
      <c r="P419" s="223">
        <f>O419*H419</f>
        <v>0</v>
      </c>
      <c r="Q419" s="223">
        <v>0.0074400000000000004</v>
      </c>
      <c r="R419" s="223">
        <f>Q419*H419</f>
        <v>0.074400000000000008</v>
      </c>
      <c r="S419" s="223">
        <v>0</v>
      </c>
      <c r="T419" s="22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5" t="s">
        <v>347</v>
      </c>
      <c r="AT419" s="225" t="s">
        <v>143</v>
      </c>
      <c r="AU419" s="225" t="s">
        <v>81</v>
      </c>
      <c r="AY419" s="18" t="s">
        <v>140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79</v>
      </c>
      <c r="BK419" s="226">
        <f>ROUND(I419*H419,2)</f>
        <v>0</v>
      </c>
      <c r="BL419" s="18" t="s">
        <v>347</v>
      </c>
      <c r="BM419" s="225" t="s">
        <v>1758</v>
      </c>
    </row>
    <row r="420" s="2" customFormat="1">
      <c r="A420" s="39"/>
      <c r="B420" s="40"/>
      <c r="C420" s="41"/>
      <c r="D420" s="227" t="s">
        <v>150</v>
      </c>
      <c r="E420" s="41"/>
      <c r="F420" s="228" t="s">
        <v>1759</v>
      </c>
      <c r="G420" s="41"/>
      <c r="H420" s="41"/>
      <c r="I420" s="229"/>
      <c r="J420" s="41"/>
      <c r="K420" s="41"/>
      <c r="L420" s="45"/>
      <c r="M420" s="230"/>
      <c r="N420" s="231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150</v>
      </c>
      <c r="AU420" s="18" t="s">
        <v>81</v>
      </c>
    </row>
    <row r="421" s="2" customFormat="1">
      <c r="A421" s="39"/>
      <c r="B421" s="40"/>
      <c r="C421" s="41"/>
      <c r="D421" s="232" t="s">
        <v>151</v>
      </c>
      <c r="E421" s="41"/>
      <c r="F421" s="233" t="s">
        <v>1760</v>
      </c>
      <c r="G421" s="41"/>
      <c r="H421" s="41"/>
      <c r="I421" s="229"/>
      <c r="J421" s="41"/>
      <c r="K421" s="41"/>
      <c r="L421" s="45"/>
      <c r="M421" s="230"/>
      <c r="N421" s="231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151</v>
      </c>
      <c r="AU421" s="18" t="s">
        <v>81</v>
      </c>
    </row>
    <row r="422" s="13" customFormat="1">
      <c r="A422" s="13"/>
      <c r="B422" s="234"/>
      <c r="C422" s="235"/>
      <c r="D422" s="227" t="s">
        <v>153</v>
      </c>
      <c r="E422" s="236" t="s">
        <v>19</v>
      </c>
      <c r="F422" s="237" t="s">
        <v>1753</v>
      </c>
      <c r="G422" s="235"/>
      <c r="H422" s="236" t="s">
        <v>19</v>
      </c>
      <c r="I422" s="238"/>
      <c r="J422" s="235"/>
      <c r="K422" s="235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153</v>
      </c>
      <c r="AU422" s="243" t="s">
        <v>81</v>
      </c>
      <c r="AV422" s="13" t="s">
        <v>79</v>
      </c>
      <c r="AW422" s="13" t="s">
        <v>33</v>
      </c>
      <c r="AX422" s="13" t="s">
        <v>72</v>
      </c>
      <c r="AY422" s="243" t="s">
        <v>140</v>
      </c>
    </row>
    <row r="423" s="13" customFormat="1">
      <c r="A423" s="13"/>
      <c r="B423" s="234"/>
      <c r="C423" s="235"/>
      <c r="D423" s="227" t="s">
        <v>153</v>
      </c>
      <c r="E423" s="236" t="s">
        <v>19</v>
      </c>
      <c r="F423" s="237" t="s">
        <v>1455</v>
      </c>
      <c r="G423" s="235"/>
      <c r="H423" s="236" t="s">
        <v>19</v>
      </c>
      <c r="I423" s="238"/>
      <c r="J423" s="235"/>
      <c r="K423" s="235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153</v>
      </c>
      <c r="AU423" s="243" t="s">
        <v>81</v>
      </c>
      <c r="AV423" s="13" t="s">
        <v>79</v>
      </c>
      <c r="AW423" s="13" t="s">
        <v>33</v>
      </c>
      <c r="AX423" s="13" t="s">
        <v>72</v>
      </c>
      <c r="AY423" s="243" t="s">
        <v>140</v>
      </c>
    </row>
    <row r="424" s="13" customFormat="1">
      <c r="A424" s="13"/>
      <c r="B424" s="234"/>
      <c r="C424" s="235"/>
      <c r="D424" s="227" t="s">
        <v>153</v>
      </c>
      <c r="E424" s="236" t="s">
        <v>19</v>
      </c>
      <c r="F424" s="237" t="s">
        <v>1761</v>
      </c>
      <c r="G424" s="235"/>
      <c r="H424" s="236" t="s">
        <v>19</v>
      </c>
      <c r="I424" s="238"/>
      <c r="J424" s="235"/>
      <c r="K424" s="235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153</v>
      </c>
      <c r="AU424" s="243" t="s">
        <v>81</v>
      </c>
      <c r="AV424" s="13" t="s">
        <v>79</v>
      </c>
      <c r="AW424" s="13" t="s">
        <v>33</v>
      </c>
      <c r="AX424" s="13" t="s">
        <v>72</v>
      </c>
      <c r="AY424" s="243" t="s">
        <v>140</v>
      </c>
    </row>
    <row r="425" s="14" customFormat="1">
      <c r="A425" s="14"/>
      <c r="B425" s="244"/>
      <c r="C425" s="245"/>
      <c r="D425" s="227" t="s">
        <v>153</v>
      </c>
      <c r="E425" s="246" t="s">
        <v>19</v>
      </c>
      <c r="F425" s="247" t="s">
        <v>185</v>
      </c>
      <c r="G425" s="245"/>
      <c r="H425" s="248">
        <v>7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153</v>
      </c>
      <c r="AU425" s="254" t="s">
        <v>81</v>
      </c>
      <c r="AV425" s="14" t="s">
        <v>81</v>
      </c>
      <c r="AW425" s="14" t="s">
        <v>33</v>
      </c>
      <c r="AX425" s="14" t="s">
        <v>72</v>
      </c>
      <c r="AY425" s="254" t="s">
        <v>140</v>
      </c>
    </row>
    <row r="426" s="13" customFormat="1">
      <c r="A426" s="13"/>
      <c r="B426" s="234"/>
      <c r="C426" s="235"/>
      <c r="D426" s="227" t="s">
        <v>153</v>
      </c>
      <c r="E426" s="236" t="s">
        <v>19</v>
      </c>
      <c r="F426" s="237" t="s">
        <v>1755</v>
      </c>
      <c r="G426" s="235"/>
      <c r="H426" s="236" t="s">
        <v>19</v>
      </c>
      <c r="I426" s="238"/>
      <c r="J426" s="235"/>
      <c r="K426" s="235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153</v>
      </c>
      <c r="AU426" s="243" t="s">
        <v>81</v>
      </c>
      <c r="AV426" s="13" t="s">
        <v>79</v>
      </c>
      <c r="AW426" s="13" t="s">
        <v>33</v>
      </c>
      <c r="AX426" s="13" t="s">
        <v>72</v>
      </c>
      <c r="AY426" s="243" t="s">
        <v>140</v>
      </c>
    </row>
    <row r="427" s="14" customFormat="1">
      <c r="A427" s="14"/>
      <c r="B427" s="244"/>
      <c r="C427" s="245"/>
      <c r="D427" s="227" t="s">
        <v>153</v>
      </c>
      <c r="E427" s="246" t="s">
        <v>19</v>
      </c>
      <c r="F427" s="247" t="s">
        <v>102</v>
      </c>
      <c r="G427" s="245"/>
      <c r="H427" s="248">
        <v>3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153</v>
      </c>
      <c r="AU427" s="254" t="s">
        <v>81</v>
      </c>
      <c r="AV427" s="14" t="s">
        <v>81</v>
      </c>
      <c r="AW427" s="14" t="s">
        <v>33</v>
      </c>
      <c r="AX427" s="14" t="s">
        <v>72</v>
      </c>
      <c r="AY427" s="254" t="s">
        <v>140</v>
      </c>
    </row>
    <row r="428" s="15" customFormat="1">
      <c r="A428" s="15"/>
      <c r="B428" s="255"/>
      <c r="C428" s="256"/>
      <c r="D428" s="227" t="s">
        <v>153</v>
      </c>
      <c r="E428" s="257" t="s">
        <v>19</v>
      </c>
      <c r="F428" s="258" t="s">
        <v>155</v>
      </c>
      <c r="G428" s="256"/>
      <c r="H428" s="259">
        <v>10</v>
      </c>
      <c r="I428" s="260"/>
      <c r="J428" s="256"/>
      <c r="K428" s="256"/>
      <c r="L428" s="261"/>
      <c r="M428" s="262"/>
      <c r="N428" s="263"/>
      <c r="O428" s="263"/>
      <c r="P428" s="263"/>
      <c r="Q428" s="263"/>
      <c r="R428" s="263"/>
      <c r="S428" s="263"/>
      <c r="T428" s="264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5" t="s">
        <v>153</v>
      </c>
      <c r="AU428" s="265" t="s">
        <v>81</v>
      </c>
      <c r="AV428" s="15" t="s">
        <v>156</v>
      </c>
      <c r="AW428" s="15" t="s">
        <v>33</v>
      </c>
      <c r="AX428" s="15" t="s">
        <v>79</v>
      </c>
      <c r="AY428" s="265" t="s">
        <v>140</v>
      </c>
    </row>
    <row r="429" s="2" customFormat="1" ht="16.5" customHeight="1">
      <c r="A429" s="39"/>
      <c r="B429" s="40"/>
      <c r="C429" s="214" t="s">
        <v>640</v>
      </c>
      <c r="D429" s="214" t="s">
        <v>143</v>
      </c>
      <c r="E429" s="215" t="s">
        <v>1762</v>
      </c>
      <c r="F429" s="216" t="s">
        <v>1763</v>
      </c>
      <c r="G429" s="217" t="s">
        <v>306</v>
      </c>
      <c r="H429" s="218">
        <v>28</v>
      </c>
      <c r="I429" s="219"/>
      <c r="J429" s="220">
        <f>ROUND(I429*H429,2)</f>
        <v>0</v>
      </c>
      <c r="K429" s="216" t="s">
        <v>147</v>
      </c>
      <c r="L429" s="45"/>
      <c r="M429" s="221" t="s">
        <v>19</v>
      </c>
      <c r="N429" s="222" t="s">
        <v>43</v>
      </c>
      <c r="O429" s="85"/>
      <c r="P429" s="223">
        <f>O429*H429</f>
        <v>0</v>
      </c>
      <c r="Q429" s="223">
        <v>0.012319999999999999</v>
      </c>
      <c r="R429" s="223">
        <f>Q429*H429</f>
        <v>0.34495999999999999</v>
      </c>
      <c r="S429" s="223">
        <v>0</v>
      </c>
      <c r="T429" s="22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5" t="s">
        <v>347</v>
      </c>
      <c r="AT429" s="225" t="s">
        <v>143</v>
      </c>
      <c r="AU429" s="225" t="s">
        <v>81</v>
      </c>
      <c r="AY429" s="18" t="s">
        <v>140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8" t="s">
        <v>79</v>
      </c>
      <c r="BK429" s="226">
        <f>ROUND(I429*H429,2)</f>
        <v>0</v>
      </c>
      <c r="BL429" s="18" t="s">
        <v>347</v>
      </c>
      <c r="BM429" s="225" t="s">
        <v>1764</v>
      </c>
    </row>
    <row r="430" s="2" customFormat="1">
      <c r="A430" s="39"/>
      <c r="B430" s="40"/>
      <c r="C430" s="41"/>
      <c r="D430" s="227" t="s">
        <v>150</v>
      </c>
      <c r="E430" s="41"/>
      <c r="F430" s="228" t="s">
        <v>1765</v>
      </c>
      <c r="G430" s="41"/>
      <c r="H430" s="41"/>
      <c r="I430" s="229"/>
      <c r="J430" s="41"/>
      <c r="K430" s="41"/>
      <c r="L430" s="45"/>
      <c r="M430" s="230"/>
      <c r="N430" s="231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150</v>
      </c>
      <c r="AU430" s="18" t="s">
        <v>81</v>
      </c>
    </row>
    <row r="431" s="2" customFormat="1">
      <c r="A431" s="39"/>
      <c r="B431" s="40"/>
      <c r="C431" s="41"/>
      <c r="D431" s="232" t="s">
        <v>151</v>
      </c>
      <c r="E431" s="41"/>
      <c r="F431" s="233" t="s">
        <v>1766</v>
      </c>
      <c r="G431" s="41"/>
      <c r="H431" s="41"/>
      <c r="I431" s="229"/>
      <c r="J431" s="41"/>
      <c r="K431" s="41"/>
      <c r="L431" s="45"/>
      <c r="M431" s="230"/>
      <c r="N431" s="231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151</v>
      </c>
      <c r="AU431" s="18" t="s">
        <v>81</v>
      </c>
    </row>
    <row r="432" s="13" customFormat="1">
      <c r="A432" s="13"/>
      <c r="B432" s="234"/>
      <c r="C432" s="235"/>
      <c r="D432" s="227" t="s">
        <v>153</v>
      </c>
      <c r="E432" s="236" t="s">
        <v>19</v>
      </c>
      <c r="F432" s="237" t="s">
        <v>1753</v>
      </c>
      <c r="G432" s="235"/>
      <c r="H432" s="236" t="s">
        <v>19</v>
      </c>
      <c r="I432" s="238"/>
      <c r="J432" s="235"/>
      <c r="K432" s="235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153</v>
      </c>
      <c r="AU432" s="243" t="s">
        <v>81</v>
      </c>
      <c r="AV432" s="13" t="s">
        <v>79</v>
      </c>
      <c r="AW432" s="13" t="s">
        <v>33</v>
      </c>
      <c r="AX432" s="13" t="s">
        <v>72</v>
      </c>
      <c r="AY432" s="243" t="s">
        <v>140</v>
      </c>
    </row>
    <row r="433" s="13" customFormat="1">
      <c r="A433" s="13"/>
      <c r="B433" s="234"/>
      <c r="C433" s="235"/>
      <c r="D433" s="227" t="s">
        <v>153</v>
      </c>
      <c r="E433" s="236" t="s">
        <v>19</v>
      </c>
      <c r="F433" s="237" t="s">
        <v>1455</v>
      </c>
      <c r="G433" s="235"/>
      <c r="H433" s="236" t="s">
        <v>19</v>
      </c>
      <c r="I433" s="238"/>
      <c r="J433" s="235"/>
      <c r="K433" s="235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153</v>
      </c>
      <c r="AU433" s="243" t="s">
        <v>81</v>
      </c>
      <c r="AV433" s="13" t="s">
        <v>79</v>
      </c>
      <c r="AW433" s="13" t="s">
        <v>33</v>
      </c>
      <c r="AX433" s="13" t="s">
        <v>72</v>
      </c>
      <c r="AY433" s="243" t="s">
        <v>140</v>
      </c>
    </row>
    <row r="434" s="13" customFormat="1">
      <c r="A434" s="13"/>
      <c r="B434" s="234"/>
      <c r="C434" s="235"/>
      <c r="D434" s="227" t="s">
        <v>153</v>
      </c>
      <c r="E434" s="236" t="s">
        <v>19</v>
      </c>
      <c r="F434" s="237" t="s">
        <v>1767</v>
      </c>
      <c r="G434" s="235"/>
      <c r="H434" s="236" t="s">
        <v>19</v>
      </c>
      <c r="I434" s="238"/>
      <c r="J434" s="235"/>
      <c r="K434" s="235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153</v>
      </c>
      <c r="AU434" s="243" t="s">
        <v>81</v>
      </c>
      <c r="AV434" s="13" t="s">
        <v>79</v>
      </c>
      <c r="AW434" s="13" t="s">
        <v>33</v>
      </c>
      <c r="AX434" s="13" t="s">
        <v>72</v>
      </c>
      <c r="AY434" s="243" t="s">
        <v>140</v>
      </c>
    </row>
    <row r="435" s="14" customFormat="1">
      <c r="A435" s="14"/>
      <c r="B435" s="244"/>
      <c r="C435" s="245"/>
      <c r="D435" s="227" t="s">
        <v>153</v>
      </c>
      <c r="E435" s="246" t="s">
        <v>19</v>
      </c>
      <c r="F435" s="247" t="s">
        <v>441</v>
      </c>
      <c r="G435" s="245"/>
      <c r="H435" s="248">
        <v>28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153</v>
      </c>
      <c r="AU435" s="254" t="s">
        <v>81</v>
      </c>
      <c r="AV435" s="14" t="s">
        <v>81</v>
      </c>
      <c r="AW435" s="14" t="s">
        <v>33</v>
      </c>
      <c r="AX435" s="14" t="s">
        <v>72</v>
      </c>
      <c r="AY435" s="254" t="s">
        <v>140</v>
      </c>
    </row>
    <row r="436" s="15" customFormat="1">
      <c r="A436" s="15"/>
      <c r="B436" s="255"/>
      <c r="C436" s="256"/>
      <c r="D436" s="227" t="s">
        <v>153</v>
      </c>
      <c r="E436" s="257" t="s">
        <v>19</v>
      </c>
      <c r="F436" s="258" t="s">
        <v>155</v>
      </c>
      <c r="G436" s="256"/>
      <c r="H436" s="259">
        <v>28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5" t="s">
        <v>153</v>
      </c>
      <c r="AU436" s="265" t="s">
        <v>81</v>
      </c>
      <c r="AV436" s="15" t="s">
        <v>156</v>
      </c>
      <c r="AW436" s="15" t="s">
        <v>33</v>
      </c>
      <c r="AX436" s="15" t="s">
        <v>79</v>
      </c>
      <c r="AY436" s="265" t="s">
        <v>140</v>
      </c>
    </row>
    <row r="437" s="2" customFormat="1" ht="16.5" customHeight="1">
      <c r="A437" s="39"/>
      <c r="B437" s="40"/>
      <c r="C437" s="214" t="s">
        <v>646</v>
      </c>
      <c r="D437" s="214" t="s">
        <v>143</v>
      </c>
      <c r="E437" s="215" t="s">
        <v>1768</v>
      </c>
      <c r="F437" s="216" t="s">
        <v>1769</v>
      </c>
      <c r="G437" s="217" t="s">
        <v>306</v>
      </c>
      <c r="H437" s="218">
        <v>31.5</v>
      </c>
      <c r="I437" s="219"/>
      <c r="J437" s="220">
        <f>ROUND(I437*H437,2)</f>
        <v>0</v>
      </c>
      <c r="K437" s="216" t="s">
        <v>147</v>
      </c>
      <c r="L437" s="45"/>
      <c r="M437" s="221" t="s">
        <v>19</v>
      </c>
      <c r="N437" s="222" t="s">
        <v>43</v>
      </c>
      <c r="O437" s="85"/>
      <c r="P437" s="223">
        <f>O437*H437</f>
        <v>0</v>
      </c>
      <c r="Q437" s="223">
        <v>0.0020100000000000001</v>
      </c>
      <c r="R437" s="223">
        <f>Q437*H437</f>
        <v>0.063314999999999996</v>
      </c>
      <c r="S437" s="223">
        <v>0</v>
      </c>
      <c r="T437" s="22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5" t="s">
        <v>347</v>
      </c>
      <c r="AT437" s="225" t="s">
        <v>143</v>
      </c>
      <c r="AU437" s="225" t="s">
        <v>81</v>
      </c>
      <c r="AY437" s="18" t="s">
        <v>140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8" t="s">
        <v>79</v>
      </c>
      <c r="BK437" s="226">
        <f>ROUND(I437*H437,2)</f>
        <v>0</v>
      </c>
      <c r="BL437" s="18" t="s">
        <v>347</v>
      </c>
      <c r="BM437" s="225" t="s">
        <v>1770</v>
      </c>
    </row>
    <row r="438" s="2" customFormat="1">
      <c r="A438" s="39"/>
      <c r="B438" s="40"/>
      <c r="C438" s="41"/>
      <c r="D438" s="227" t="s">
        <v>150</v>
      </c>
      <c r="E438" s="41"/>
      <c r="F438" s="228" t="s">
        <v>1771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150</v>
      </c>
      <c r="AU438" s="18" t="s">
        <v>81</v>
      </c>
    </row>
    <row r="439" s="2" customFormat="1">
      <c r="A439" s="39"/>
      <c r="B439" s="40"/>
      <c r="C439" s="41"/>
      <c r="D439" s="232" t="s">
        <v>151</v>
      </c>
      <c r="E439" s="41"/>
      <c r="F439" s="233" t="s">
        <v>1772</v>
      </c>
      <c r="G439" s="41"/>
      <c r="H439" s="41"/>
      <c r="I439" s="229"/>
      <c r="J439" s="41"/>
      <c r="K439" s="41"/>
      <c r="L439" s="45"/>
      <c r="M439" s="230"/>
      <c r="N439" s="231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151</v>
      </c>
      <c r="AU439" s="18" t="s">
        <v>81</v>
      </c>
    </row>
    <row r="440" s="13" customFormat="1">
      <c r="A440" s="13"/>
      <c r="B440" s="234"/>
      <c r="C440" s="235"/>
      <c r="D440" s="227" t="s">
        <v>153</v>
      </c>
      <c r="E440" s="236" t="s">
        <v>19</v>
      </c>
      <c r="F440" s="237" t="s">
        <v>1753</v>
      </c>
      <c r="G440" s="235"/>
      <c r="H440" s="236" t="s">
        <v>19</v>
      </c>
      <c r="I440" s="238"/>
      <c r="J440" s="235"/>
      <c r="K440" s="235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153</v>
      </c>
      <c r="AU440" s="243" t="s">
        <v>81</v>
      </c>
      <c r="AV440" s="13" t="s">
        <v>79</v>
      </c>
      <c r="AW440" s="13" t="s">
        <v>33</v>
      </c>
      <c r="AX440" s="13" t="s">
        <v>72</v>
      </c>
      <c r="AY440" s="243" t="s">
        <v>140</v>
      </c>
    </row>
    <row r="441" s="13" customFormat="1">
      <c r="A441" s="13"/>
      <c r="B441" s="234"/>
      <c r="C441" s="235"/>
      <c r="D441" s="227" t="s">
        <v>153</v>
      </c>
      <c r="E441" s="236" t="s">
        <v>19</v>
      </c>
      <c r="F441" s="237" t="s">
        <v>1773</v>
      </c>
      <c r="G441" s="235"/>
      <c r="H441" s="236" t="s">
        <v>19</v>
      </c>
      <c r="I441" s="238"/>
      <c r="J441" s="235"/>
      <c r="K441" s="235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153</v>
      </c>
      <c r="AU441" s="243" t="s">
        <v>81</v>
      </c>
      <c r="AV441" s="13" t="s">
        <v>79</v>
      </c>
      <c r="AW441" s="13" t="s">
        <v>33</v>
      </c>
      <c r="AX441" s="13" t="s">
        <v>72</v>
      </c>
      <c r="AY441" s="243" t="s">
        <v>140</v>
      </c>
    </row>
    <row r="442" s="13" customFormat="1">
      <c r="A442" s="13"/>
      <c r="B442" s="234"/>
      <c r="C442" s="235"/>
      <c r="D442" s="227" t="s">
        <v>153</v>
      </c>
      <c r="E442" s="236" t="s">
        <v>19</v>
      </c>
      <c r="F442" s="237" t="s">
        <v>1774</v>
      </c>
      <c r="G442" s="235"/>
      <c r="H442" s="236" t="s">
        <v>19</v>
      </c>
      <c r="I442" s="238"/>
      <c r="J442" s="235"/>
      <c r="K442" s="235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153</v>
      </c>
      <c r="AU442" s="243" t="s">
        <v>81</v>
      </c>
      <c r="AV442" s="13" t="s">
        <v>79</v>
      </c>
      <c r="AW442" s="13" t="s">
        <v>33</v>
      </c>
      <c r="AX442" s="13" t="s">
        <v>72</v>
      </c>
      <c r="AY442" s="243" t="s">
        <v>140</v>
      </c>
    </row>
    <row r="443" s="14" customFormat="1">
      <c r="A443" s="14"/>
      <c r="B443" s="244"/>
      <c r="C443" s="245"/>
      <c r="D443" s="227" t="s">
        <v>153</v>
      </c>
      <c r="E443" s="246" t="s">
        <v>19</v>
      </c>
      <c r="F443" s="247" t="s">
        <v>1775</v>
      </c>
      <c r="G443" s="245"/>
      <c r="H443" s="248">
        <v>31.5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153</v>
      </c>
      <c r="AU443" s="254" t="s">
        <v>81</v>
      </c>
      <c r="AV443" s="14" t="s">
        <v>81</v>
      </c>
      <c r="AW443" s="14" t="s">
        <v>33</v>
      </c>
      <c r="AX443" s="14" t="s">
        <v>72</v>
      </c>
      <c r="AY443" s="254" t="s">
        <v>140</v>
      </c>
    </row>
    <row r="444" s="15" customFormat="1">
      <c r="A444" s="15"/>
      <c r="B444" s="255"/>
      <c r="C444" s="256"/>
      <c r="D444" s="227" t="s">
        <v>153</v>
      </c>
      <c r="E444" s="257" t="s">
        <v>19</v>
      </c>
      <c r="F444" s="258" t="s">
        <v>155</v>
      </c>
      <c r="G444" s="256"/>
      <c r="H444" s="259">
        <v>31.5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5" t="s">
        <v>153</v>
      </c>
      <c r="AU444" s="265" t="s">
        <v>81</v>
      </c>
      <c r="AV444" s="15" t="s">
        <v>156</v>
      </c>
      <c r="AW444" s="15" t="s">
        <v>33</v>
      </c>
      <c r="AX444" s="15" t="s">
        <v>79</v>
      </c>
      <c r="AY444" s="265" t="s">
        <v>140</v>
      </c>
    </row>
    <row r="445" s="2" customFormat="1" ht="16.5" customHeight="1">
      <c r="A445" s="39"/>
      <c r="B445" s="40"/>
      <c r="C445" s="214" t="s">
        <v>652</v>
      </c>
      <c r="D445" s="214" t="s">
        <v>143</v>
      </c>
      <c r="E445" s="215" t="s">
        <v>1776</v>
      </c>
      <c r="F445" s="216" t="s">
        <v>1777</v>
      </c>
      <c r="G445" s="217" t="s">
        <v>306</v>
      </c>
      <c r="H445" s="218">
        <v>27</v>
      </c>
      <c r="I445" s="219"/>
      <c r="J445" s="220">
        <f>ROUND(I445*H445,2)</f>
        <v>0</v>
      </c>
      <c r="K445" s="216" t="s">
        <v>147</v>
      </c>
      <c r="L445" s="45"/>
      <c r="M445" s="221" t="s">
        <v>19</v>
      </c>
      <c r="N445" s="222" t="s">
        <v>43</v>
      </c>
      <c r="O445" s="85"/>
      <c r="P445" s="223">
        <f>O445*H445</f>
        <v>0</v>
      </c>
      <c r="Q445" s="223">
        <v>0.00048000000000000001</v>
      </c>
      <c r="R445" s="223">
        <f>Q445*H445</f>
        <v>0.012960000000000001</v>
      </c>
      <c r="S445" s="223">
        <v>0</v>
      </c>
      <c r="T445" s="224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5" t="s">
        <v>347</v>
      </c>
      <c r="AT445" s="225" t="s">
        <v>143</v>
      </c>
      <c r="AU445" s="225" t="s">
        <v>81</v>
      </c>
      <c r="AY445" s="18" t="s">
        <v>140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8" t="s">
        <v>79</v>
      </c>
      <c r="BK445" s="226">
        <f>ROUND(I445*H445,2)</f>
        <v>0</v>
      </c>
      <c r="BL445" s="18" t="s">
        <v>347</v>
      </c>
      <c r="BM445" s="225" t="s">
        <v>1778</v>
      </c>
    </row>
    <row r="446" s="2" customFormat="1">
      <c r="A446" s="39"/>
      <c r="B446" s="40"/>
      <c r="C446" s="41"/>
      <c r="D446" s="227" t="s">
        <v>150</v>
      </c>
      <c r="E446" s="41"/>
      <c r="F446" s="228" t="s">
        <v>1779</v>
      </c>
      <c r="G446" s="41"/>
      <c r="H446" s="41"/>
      <c r="I446" s="229"/>
      <c r="J446" s="41"/>
      <c r="K446" s="41"/>
      <c r="L446" s="45"/>
      <c r="M446" s="230"/>
      <c r="N446" s="231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150</v>
      </c>
      <c r="AU446" s="18" t="s">
        <v>81</v>
      </c>
    </row>
    <row r="447" s="2" customFormat="1">
      <c r="A447" s="39"/>
      <c r="B447" s="40"/>
      <c r="C447" s="41"/>
      <c r="D447" s="232" t="s">
        <v>151</v>
      </c>
      <c r="E447" s="41"/>
      <c r="F447" s="233" t="s">
        <v>1780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151</v>
      </c>
      <c r="AU447" s="18" t="s">
        <v>81</v>
      </c>
    </row>
    <row r="448" s="13" customFormat="1">
      <c r="A448" s="13"/>
      <c r="B448" s="234"/>
      <c r="C448" s="235"/>
      <c r="D448" s="227" t="s">
        <v>153</v>
      </c>
      <c r="E448" s="236" t="s">
        <v>19</v>
      </c>
      <c r="F448" s="237" t="s">
        <v>1753</v>
      </c>
      <c r="G448" s="235"/>
      <c r="H448" s="236" t="s">
        <v>19</v>
      </c>
      <c r="I448" s="238"/>
      <c r="J448" s="235"/>
      <c r="K448" s="235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153</v>
      </c>
      <c r="AU448" s="243" t="s">
        <v>81</v>
      </c>
      <c r="AV448" s="13" t="s">
        <v>79</v>
      </c>
      <c r="AW448" s="13" t="s">
        <v>33</v>
      </c>
      <c r="AX448" s="13" t="s">
        <v>72</v>
      </c>
      <c r="AY448" s="243" t="s">
        <v>140</v>
      </c>
    </row>
    <row r="449" s="13" customFormat="1">
      <c r="A449" s="13"/>
      <c r="B449" s="234"/>
      <c r="C449" s="235"/>
      <c r="D449" s="227" t="s">
        <v>153</v>
      </c>
      <c r="E449" s="236" t="s">
        <v>19</v>
      </c>
      <c r="F449" s="237" t="s">
        <v>1773</v>
      </c>
      <c r="G449" s="235"/>
      <c r="H449" s="236" t="s">
        <v>19</v>
      </c>
      <c r="I449" s="238"/>
      <c r="J449" s="235"/>
      <c r="K449" s="235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153</v>
      </c>
      <c r="AU449" s="243" t="s">
        <v>81</v>
      </c>
      <c r="AV449" s="13" t="s">
        <v>79</v>
      </c>
      <c r="AW449" s="13" t="s">
        <v>33</v>
      </c>
      <c r="AX449" s="13" t="s">
        <v>72</v>
      </c>
      <c r="AY449" s="243" t="s">
        <v>140</v>
      </c>
    </row>
    <row r="450" s="14" customFormat="1">
      <c r="A450" s="14"/>
      <c r="B450" s="244"/>
      <c r="C450" s="245"/>
      <c r="D450" s="227" t="s">
        <v>153</v>
      </c>
      <c r="E450" s="246" t="s">
        <v>19</v>
      </c>
      <c r="F450" s="247" t="s">
        <v>433</v>
      </c>
      <c r="G450" s="245"/>
      <c r="H450" s="248">
        <v>27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153</v>
      </c>
      <c r="AU450" s="254" t="s">
        <v>81</v>
      </c>
      <c r="AV450" s="14" t="s">
        <v>81</v>
      </c>
      <c r="AW450" s="14" t="s">
        <v>33</v>
      </c>
      <c r="AX450" s="14" t="s">
        <v>72</v>
      </c>
      <c r="AY450" s="254" t="s">
        <v>140</v>
      </c>
    </row>
    <row r="451" s="15" customFormat="1">
      <c r="A451" s="15"/>
      <c r="B451" s="255"/>
      <c r="C451" s="256"/>
      <c r="D451" s="227" t="s">
        <v>153</v>
      </c>
      <c r="E451" s="257" t="s">
        <v>19</v>
      </c>
      <c r="F451" s="258" t="s">
        <v>155</v>
      </c>
      <c r="G451" s="256"/>
      <c r="H451" s="259">
        <v>27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5" t="s">
        <v>153</v>
      </c>
      <c r="AU451" s="265" t="s">
        <v>81</v>
      </c>
      <c r="AV451" s="15" t="s">
        <v>156</v>
      </c>
      <c r="AW451" s="15" t="s">
        <v>33</v>
      </c>
      <c r="AX451" s="15" t="s">
        <v>79</v>
      </c>
      <c r="AY451" s="265" t="s">
        <v>140</v>
      </c>
    </row>
    <row r="452" s="2" customFormat="1" ht="16.5" customHeight="1">
      <c r="A452" s="39"/>
      <c r="B452" s="40"/>
      <c r="C452" s="214" t="s">
        <v>658</v>
      </c>
      <c r="D452" s="214" t="s">
        <v>143</v>
      </c>
      <c r="E452" s="215" t="s">
        <v>1781</v>
      </c>
      <c r="F452" s="216" t="s">
        <v>1782</v>
      </c>
      <c r="G452" s="217" t="s">
        <v>306</v>
      </c>
      <c r="H452" s="218">
        <v>2</v>
      </c>
      <c r="I452" s="219"/>
      <c r="J452" s="220">
        <f>ROUND(I452*H452,2)</f>
        <v>0</v>
      </c>
      <c r="K452" s="216" t="s">
        <v>147</v>
      </c>
      <c r="L452" s="45"/>
      <c r="M452" s="221" t="s">
        <v>19</v>
      </c>
      <c r="N452" s="222" t="s">
        <v>43</v>
      </c>
      <c r="O452" s="85"/>
      <c r="P452" s="223">
        <f>O452*H452</f>
        <v>0</v>
      </c>
      <c r="Q452" s="223">
        <v>0.00071000000000000002</v>
      </c>
      <c r="R452" s="223">
        <f>Q452*H452</f>
        <v>0.00142</v>
      </c>
      <c r="S452" s="223">
        <v>0</v>
      </c>
      <c r="T452" s="22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5" t="s">
        <v>347</v>
      </c>
      <c r="AT452" s="225" t="s">
        <v>143</v>
      </c>
      <c r="AU452" s="225" t="s">
        <v>81</v>
      </c>
      <c r="AY452" s="18" t="s">
        <v>140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8" t="s">
        <v>79</v>
      </c>
      <c r="BK452" s="226">
        <f>ROUND(I452*H452,2)</f>
        <v>0</v>
      </c>
      <c r="BL452" s="18" t="s">
        <v>347</v>
      </c>
      <c r="BM452" s="225" t="s">
        <v>1783</v>
      </c>
    </row>
    <row r="453" s="2" customFormat="1">
      <c r="A453" s="39"/>
      <c r="B453" s="40"/>
      <c r="C453" s="41"/>
      <c r="D453" s="227" t="s">
        <v>150</v>
      </c>
      <c r="E453" s="41"/>
      <c r="F453" s="228" t="s">
        <v>1784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150</v>
      </c>
      <c r="AU453" s="18" t="s">
        <v>81</v>
      </c>
    </row>
    <row r="454" s="2" customFormat="1">
      <c r="A454" s="39"/>
      <c r="B454" s="40"/>
      <c r="C454" s="41"/>
      <c r="D454" s="232" t="s">
        <v>151</v>
      </c>
      <c r="E454" s="41"/>
      <c r="F454" s="233" t="s">
        <v>1785</v>
      </c>
      <c r="G454" s="41"/>
      <c r="H454" s="41"/>
      <c r="I454" s="229"/>
      <c r="J454" s="41"/>
      <c r="K454" s="41"/>
      <c r="L454" s="45"/>
      <c r="M454" s="230"/>
      <c r="N454" s="231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151</v>
      </c>
      <c r="AU454" s="18" t="s">
        <v>81</v>
      </c>
    </row>
    <row r="455" s="13" customFormat="1">
      <c r="A455" s="13"/>
      <c r="B455" s="234"/>
      <c r="C455" s="235"/>
      <c r="D455" s="227" t="s">
        <v>153</v>
      </c>
      <c r="E455" s="236" t="s">
        <v>19</v>
      </c>
      <c r="F455" s="237" t="s">
        <v>1753</v>
      </c>
      <c r="G455" s="235"/>
      <c r="H455" s="236" t="s">
        <v>19</v>
      </c>
      <c r="I455" s="238"/>
      <c r="J455" s="235"/>
      <c r="K455" s="235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153</v>
      </c>
      <c r="AU455" s="243" t="s">
        <v>81</v>
      </c>
      <c r="AV455" s="13" t="s">
        <v>79</v>
      </c>
      <c r="AW455" s="13" t="s">
        <v>33</v>
      </c>
      <c r="AX455" s="13" t="s">
        <v>72</v>
      </c>
      <c r="AY455" s="243" t="s">
        <v>140</v>
      </c>
    </row>
    <row r="456" s="13" customFormat="1">
      <c r="A456" s="13"/>
      <c r="B456" s="234"/>
      <c r="C456" s="235"/>
      <c r="D456" s="227" t="s">
        <v>153</v>
      </c>
      <c r="E456" s="236" t="s">
        <v>19</v>
      </c>
      <c r="F456" s="237" t="s">
        <v>1773</v>
      </c>
      <c r="G456" s="235"/>
      <c r="H456" s="236" t="s">
        <v>19</v>
      </c>
      <c r="I456" s="238"/>
      <c r="J456" s="235"/>
      <c r="K456" s="235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153</v>
      </c>
      <c r="AU456" s="243" t="s">
        <v>81</v>
      </c>
      <c r="AV456" s="13" t="s">
        <v>79</v>
      </c>
      <c r="AW456" s="13" t="s">
        <v>33</v>
      </c>
      <c r="AX456" s="13" t="s">
        <v>72</v>
      </c>
      <c r="AY456" s="243" t="s">
        <v>140</v>
      </c>
    </row>
    <row r="457" s="14" customFormat="1">
      <c r="A457" s="14"/>
      <c r="B457" s="244"/>
      <c r="C457" s="245"/>
      <c r="D457" s="227" t="s">
        <v>153</v>
      </c>
      <c r="E457" s="246" t="s">
        <v>19</v>
      </c>
      <c r="F457" s="247" t="s">
        <v>81</v>
      </c>
      <c r="G457" s="245"/>
      <c r="H457" s="248">
        <v>2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153</v>
      </c>
      <c r="AU457" s="254" t="s">
        <v>81</v>
      </c>
      <c r="AV457" s="14" t="s">
        <v>81</v>
      </c>
      <c r="AW457" s="14" t="s">
        <v>33</v>
      </c>
      <c r="AX457" s="14" t="s">
        <v>72</v>
      </c>
      <c r="AY457" s="254" t="s">
        <v>140</v>
      </c>
    </row>
    <row r="458" s="15" customFormat="1">
      <c r="A458" s="15"/>
      <c r="B458" s="255"/>
      <c r="C458" s="256"/>
      <c r="D458" s="227" t="s">
        <v>153</v>
      </c>
      <c r="E458" s="257" t="s">
        <v>19</v>
      </c>
      <c r="F458" s="258" t="s">
        <v>155</v>
      </c>
      <c r="G458" s="256"/>
      <c r="H458" s="259">
        <v>2</v>
      </c>
      <c r="I458" s="260"/>
      <c r="J458" s="256"/>
      <c r="K458" s="256"/>
      <c r="L458" s="261"/>
      <c r="M458" s="262"/>
      <c r="N458" s="263"/>
      <c r="O458" s="263"/>
      <c r="P458" s="263"/>
      <c r="Q458" s="263"/>
      <c r="R458" s="263"/>
      <c r="S458" s="263"/>
      <c r="T458" s="264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5" t="s">
        <v>153</v>
      </c>
      <c r="AU458" s="265" t="s">
        <v>81</v>
      </c>
      <c r="AV458" s="15" t="s">
        <v>156</v>
      </c>
      <c r="AW458" s="15" t="s">
        <v>33</v>
      </c>
      <c r="AX458" s="15" t="s">
        <v>79</v>
      </c>
      <c r="AY458" s="265" t="s">
        <v>140</v>
      </c>
    </row>
    <row r="459" s="2" customFormat="1" ht="16.5" customHeight="1">
      <c r="A459" s="39"/>
      <c r="B459" s="40"/>
      <c r="C459" s="214" t="s">
        <v>666</v>
      </c>
      <c r="D459" s="214" t="s">
        <v>143</v>
      </c>
      <c r="E459" s="215" t="s">
        <v>1786</v>
      </c>
      <c r="F459" s="216" t="s">
        <v>1787</v>
      </c>
      <c r="G459" s="217" t="s">
        <v>306</v>
      </c>
      <c r="H459" s="218">
        <v>4</v>
      </c>
      <c r="I459" s="219"/>
      <c r="J459" s="220">
        <f>ROUND(I459*H459,2)</f>
        <v>0</v>
      </c>
      <c r="K459" s="216" t="s">
        <v>147</v>
      </c>
      <c r="L459" s="45"/>
      <c r="M459" s="221" t="s">
        <v>19</v>
      </c>
      <c r="N459" s="222" t="s">
        <v>43</v>
      </c>
      <c r="O459" s="85"/>
      <c r="P459" s="223">
        <f>O459*H459</f>
        <v>0</v>
      </c>
      <c r="Q459" s="223">
        <v>0.0022399999999999998</v>
      </c>
      <c r="R459" s="223">
        <f>Q459*H459</f>
        <v>0.0089599999999999992</v>
      </c>
      <c r="S459" s="223">
        <v>0</v>
      </c>
      <c r="T459" s="22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5" t="s">
        <v>347</v>
      </c>
      <c r="AT459" s="225" t="s">
        <v>143</v>
      </c>
      <c r="AU459" s="225" t="s">
        <v>81</v>
      </c>
      <c r="AY459" s="18" t="s">
        <v>140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8" t="s">
        <v>79</v>
      </c>
      <c r="BK459" s="226">
        <f>ROUND(I459*H459,2)</f>
        <v>0</v>
      </c>
      <c r="BL459" s="18" t="s">
        <v>347</v>
      </c>
      <c r="BM459" s="225" t="s">
        <v>1788</v>
      </c>
    </row>
    <row r="460" s="2" customFormat="1">
      <c r="A460" s="39"/>
      <c r="B460" s="40"/>
      <c r="C460" s="41"/>
      <c r="D460" s="227" t="s">
        <v>150</v>
      </c>
      <c r="E460" s="41"/>
      <c r="F460" s="228" t="s">
        <v>1789</v>
      </c>
      <c r="G460" s="41"/>
      <c r="H460" s="41"/>
      <c r="I460" s="229"/>
      <c r="J460" s="41"/>
      <c r="K460" s="41"/>
      <c r="L460" s="45"/>
      <c r="M460" s="230"/>
      <c r="N460" s="231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150</v>
      </c>
      <c r="AU460" s="18" t="s">
        <v>81</v>
      </c>
    </row>
    <row r="461" s="2" customFormat="1">
      <c r="A461" s="39"/>
      <c r="B461" s="40"/>
      <c r="C461" s="41"/>
      <c r="D461" s="232" t="s">
        <v>151</v>
      </c>
      <c r="E461" s="41"/>
      <c r="F461" s="233" t="s">
        <v>1790</v>
      </c>
      <c r="G461" s="41"/>
      <c r="H461" s="41"/>
      <c r="I461" s="229"/>
      <c r="J461" s="41"/>
      <c r="K461" s="41"/>
      <c r="L461" s="45"/>
      <c r="M461" s="230"/>
      <c r="N461" s="231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151</v>
      </c>
      <c r="AU461" s="18" t="s">
        <v>81</v>
      </c>
    </row>
    <row r="462" s="13" customFormat="1">
      <c r="A462" s="13"/>
      <c r="B462" s="234"/>
      <c r="C462" s="235"/>
      <c r="D462" s="227" t="s">
        <v>153</v>
      </c>
      <c r="E462" s="236" t="s">
        <v>19</v>
      </c>
      <c r="F462" s="237" t="s">
        <v>1753</v>
      </c>
      <c r="G462" s="235"/>
      <c r="H462" s="236" t="s">
        <v>19</v>
      </c>
      <c r="I462" s="238"/>
      <c r="J462" s="235"/>
      <c r="K462" s="235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153</v>
      </c>
      <c r="AU462" s="243" t="s">
        <v>81</v>
      </c>
      <c r="AV462" s="13" t="s">
        <v>79</v>
      </c>
      <c r="AW462" s="13" t="s">
        <v>33</v>
      </c>
      <c r="AX462" s="13" t="s">
        <v>72</v>
      </c>
      <c r="AY462" s="243" t="s">
        <v>140</v>
      </c>
    </row>
    <row r="463" s="13" customFormat="1">
      <c r="A463" s="13"/>
      <c r="B463" s="234"/>
      <c r="C463" s="235"/>
      <c r="D463" s="227" t="s">
        <v>153</v>
      </c>
      <c r="E463" s="236" t="s">
        <v>19</v>
      </c>
      <c r="F463" s="237" t="s">
        <v>1773</v>
      </c>
      <c r="G463" s="235"/>
      <c r="H463" s="236" t="s">
        <v>19</v>
      </c>
      <c r="I463" s="238"/>
      <c r="J463" s="235"/>
      <c r="K463" s="235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153</v>
      </c>
      <c r="AU463" s="243" t="s">
        <v>81</v>
      </c>
      <c r="AV463" s="13" t="s">
        <v>79</v>
      </c>
      <c r="AW463" s="13" t="s">
        <v>33</v>
      </c>
      <c r="AX463" s="13" t="s">
        <v>72</v>
      </c>
      <c r="AY463" s="243" t="s">
        <v>140</v>
      </c>
    </row>
    <row r="464" s="14" customFormat="1">
      <c r="A464" s="14"/>
      <c r="B464" s="244"/>
      <c r="C464" s="245"/>
      <c r="D464" s="227" t="s">
        <v>153</v>
      </c>
      <c r="E464" s="246" t="s">
        <v>19</v>
      </c>
      <c r="F464" s="247" t="s">
        <v>156</v>
      </c>
      <c r="G464" s="245"/>
      <c r="H464" s="248">
        <v>4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153</v>
      </c>
      <c r="AU464" s="254" t="s">
        <v>81</v>
      </c>
      <c r="AV464" s="14" t="s">
        <v>81</v>
      </c>
      <c r="AW464" s="14" t="s">
        <v>33</v>
      </c>
      <c r="AX464" s="14" t="s">
        <v>72</v>
      </c>
      <c r="AY464" s="254" t="s">
        <v>140</v>
      </c>
    </row>
    <row r="465" s="15" customFormat="1">
      <c r="A465" s="15"/>
      <c r="B465" s="255"/>
      <c r="C465" s="256"/>
      <c r="D465" s="227" t="s">
        <v>153</v>
      </c>
      <c r="E465" s="257" t="s">
        <v>19</v>
      </c>
      <c r="F465" s="258" t="s">
        <v>155</v>
      </c>
      <c r="G465" s="256"/>
      <c r="H465" s="259">
        <v>4</v>
      </c>
      <c r="I465" s="260"/>
      <c r="J465" s="256"/>
      <c r="K465" s="256"/>
      <c r="L465" s="261"/>
      <c r="M465" s="262"/>
      <c r="N465" s="263"/>
      <c r="O465" s="263"/>
      <c r="P465" s="263"/>
      <c r="Q465" s="263"/>
      <c r="R465" s="263"/>
      <c r="S465" s="263"/>
      <c r="T465" s="264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5" t="s">
        <v>153</v>
      </c>
      <c r="AU465" s="265" t="s">
        <v>81</v>
      </c>
      <c r="AV465" s="15" t="s">
        <v>156</v>
      </c>
      <c r="AW465" s="15" t="s">
        <v>33</v>
      </c>
      <c r="AX465" s="15" t="s">
        <v>79</v>
      </c>
      <c r="AY465" s="265" t="s">
        <v>140</v>
      </c>
    </row>
    <row r="466" s="2" customFormat="1" ht="16.5" customHeight="1">
      <c r="A466" s="39"/>
      <c r="B466" s="40"/>
      <c r="C466" s="214" t="s">
        <v>673</v>
      </c>
      <c r="D466" s="214" t="s">
        <v>143</v>
      </c>
      <c r="E466" s="215" t="s">
        <v>1791</v>
      </c>
      <c r="F466" s="216" t="s">
        <v>1792</v>
      </c>
      <c r="G466" s="217" t="s">
        <v>341</v>
      </c>
      <c r="H466" s="218">
        <v>4</v>
      </c>
      <c r="I466" s="219"/>
      <c r="J466" s="220">
        <f>ROUND(I466*H466,2)</f>
        <v>0</v>
      </c>
      <c r="K466" s="216" t="s">
        <v>147</v>
      </c>
      <c r="L466" s="45"/>
      <c r="M466" s="221" t="s">
        <v>19</v>
      </c>
      <c r="N466" s="222" t="s">
        <v>43</v>
      </c>
      <c r="O466" s="85"/>
      <c r="P466" s="223">
        <f>O466*H466</f>
        <v>0</v>
      </c>
      <c r="Q466" s="223">
        <v>0</v>
      </c>
      <c r="R466" s="223">
        <f>Q466*H466</f>
        <v>0</v>
      </c>
      <c r="S466" s="223">
        <v>0</v>
      </c>
      <c r="T466" s="224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5" t="s">
        <v>347</v>
      </c>
      <c r="AT466" s="225" t="s">
        <v>143</v>
      </c>
      <c r="AU466" s="225" t="s">
        <v>81</v>
      </c>
      <c r="AY466" s="18" t="s">
        <v>140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8" t="s">
        <v>79</v>
      </c>
      <c r="BK466" s="226">
        <f>ROUND(I466*H466,2)</f>
        <v>0</v>
      </c>
      <c r="BL466" s="18" t="s">
        <v>347</v>
      </c>
      <c r="BM466" s="225" t="s">
        <v>1793</v>
      </c>
    </row>
    <row r="467" s="2" customFormat="1">
      <c r="A467" s="39"/>
      <c r="B467" s="40"/>
      <c r="C467" s="41"/>
      <c r="D467" s="227" t="s">
        <v>150</v>
      </c>
      <c r="E467" s="41"/>
      <c r="F467" s="228" t="s">
        <v>1794</v>
      </c>
      <c r="G467" s="41"/>
      <c r="H467" s="41"/>
      <c r="I467" s="229"/>
      <c r="J467" s="41"/>
      <c r="K467" s="41"/>
      <c r="L467" s="45"/>
      <c r="M467" s="230"/>
      <c r="N467" s="231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150</v>
      </c>
      <c r="AU467" s="18" t="s">
        <v>81</v>
      </c>
    </row>
    <row r="468" s="2" customFormat="1">
      <c r="A468" s="39"/>
      <c r="B468" s="40"/>
      <c r="C468" s="41"/>
      <c r="D468" s="232" t="s">
        <v>151</v>
      </c>
      <c r="E468" s="41"/>
      <c r="F468" s="233" t="s">
        <v>1795</v>
      </c>
      <c r="G468" s="41"/>
      <c r="H468" s="41"/>
      <c r="I468" s="229"/>
      <c r="J468" s="41"/>
      <c r="K468" s="41"/>
      <c r="L468" s="45"/>
      <c r="M468" s="230"/>
      <c r="N468" s="231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151</v>
      </c>
      <c r="AU468" s="18" t="s">
        <v>81</v>
      </c>
    </row>
    <row r="469" s="13" customFormat="1">
      <c r="A469" s="13"/>
      <c r="B469" s="234"/>
      <c r="C469" s="235"/>
      <c r="D469" s="227" t="s">
        <v>153</v>
      </c>
      <c r="E469" s="236" t="s">
        <v>19</v>
      </c>
      <c r="F469" s="237" t="s">
        <v>1773</v>
      </c>
      <c r="G469" s="235"/>
      <c r="H469" s="236" t="s">
        <v>19</v>
      </c>
      <c r="I469" s="238"/>
      <c r="J469" s="235"/>
      <c r="K469" s="235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153</v>
      </c>
      <c r="AU469" s="243" t="s">
        <v>81</v>
      </c>
      <c r="AV469" s="13" t="s">
        <v>79</v>
      </c>
      <c r="AW469" s="13" t="s">
        <v>33</v>
      </c>
      <c r="AX469" s="13" t="s">
        <v>72</v>
      </c>
      <c r="AY469" s="243" t="s">
        <v>140</v>
      </c>
    </row>
    <row r="470" s="14" customFormat="1">
      <c r="A470" s="14"/>
      <c r="B470" s="244"/>
      <c r="C470" s="245"/>
      <c r="D470" s="227" t="s">
        <v>153</v>
      </c>
      <c r="E470" s="246" t="s">
        <v>19</v>
      </c>
      <c r="F470" s="247" t="s">
        <v>156</v>
      </c>
      <c r="G470" s="245"/>
      <c r="H470" s="248">
        <v>4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153</v>
      </c>
      <c r="AU470" s="254" t="s">
        <v>81</v>
      </c>
      <c r="AV470" s="14" t="s">
        <v>81</v>
      </c>
      <c r="AW470" s="14" t="s">
        <v>33</v>
      </c>
      <c r="AX470" s="14" t="s">
        <v>72</v>
      </c>
      <c r="AY470" s="254" t="s">
        <v>140</v>
      </c>
    </row>
    <row r="471" s="15" customFormat="1">
      <c r="A471" s="15"/>
      <c r="B471" s="255"/>
      <c r="C471" s="256"/>
      <c r="D471" s="227" t="s">
        <v>153</v>
      </c>
      <c r="E471" s="257" t="s">
        <v>19</v>
      </c>
      <c r="F471" s="258" t="s">
        <v>155</v>
      </c>
      <c r="G471" s="256"/>
      <c r="H471" s="259">
        <v>4</v>
      </c>
      <c r="I471" s="260"/>
      <c r="J471" s="256"/>
      <c r="K471" s="256"/>
      <c r="L471" s="261"/>
      <c r="M471" s="262"/>
      <c r="N471" s="263"/>
      <c r="O471" s="263"/>
      <c r="P471" s="263"/>
      <c r="Q471" s="263"/>
      <c r="R471" s="263"/>
      <c r="S471" s="263"/>
      <c r="T471" s="264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5" t="s">
        <v>153</v>
      </c>
      <c r="AU471" s="265" t="s">
        <v>81</v>
      </c>
      <c r="AV471" s="15" t="s">
        <v>156</v>
      </c>
      <c r="AW471" s="15" t="s">
        <v>33</v>
      </c>
      <c r="AX471" s="15" t="s">
        <v>79</v>
      </c>
      <c r="AY471" s="265" t="s">
        <v>140</v>
      </c>
    </row>
    <row r="472" s="2" customFormat="1" ht="16.5" customHeight="1">
      <c r="A472" s="39"/>
      <c r="B472" s="40"/>
      <c r="C472" s="214" t="s">
        <v>679</v>
      </c>
      <c r="D472" s="214" t="s">
        <v>143</v>
      </c>
      <c r="E472" s="215" t="s">
        <v>1796</v>
      </c>
      <c r="F472" s="216" t="s">
        <v>1797</v>
      </c>
      <c r="G472" s="217" t="s">
        <v>341</v>
      </c>
      <c r="H472" s="218">
        <v>6</v>
      </c>
      <c r="I472" s="219"/>
      <c r="J472" s="220">
        <f>ROUND(I472*H472,2)</f>
        <v>0</v>
      </c>
      <c r="K472" s="216" t="s">
        <v>147</v>
      </c>
      <c r="L472" s="45"/>
      <c r="M472" s="221" t="s">
        <v>19</v>
      </c>
      <c r="N472" s="222" t="s">
        <v>43</v>
      </c>
      <c r="O472" s="85"/>
      <c r="P472" s="223">
        <f>O472*H472</f>
        <v>0</v>
      </c>
      <c r="Q472" s="223">
        <v>0</v>
      </c>
      <c r="R472" s="223">
        <f>Q472*H472</f>
        <v>0</v>
      </c>
      <c r="S472" s="223">
        <v>0</v>
      </c>
      <c r="T472" s="22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5" t="s">
        <v>347</v>
      </c>
      <c r="AT472" s="225" t="s">
        <v>143</v>
      </c>
      <c r="AU472" s="225" t="s">
        <v>81</v>
      </c>
      <c r="AY472" s="18" t="s">
        <v>140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8" t="s">
        <v>79</v>
      </c>
      <c r="BK472" s="226">
        <f>ROUND(I472*H472,2)</f>
        <v>0</v>
      </c>
      <c r="BL472" s="18" t="s">
        <v>347</v>
      </c>
      <c r="BM472" s="225" t="s">
        <v>1798</v>
      </c>
    </row>
    <row r="473" s="2" customFormat="1">
      <c r="A473" s="39"/>
      <c r="B473" s="40"/>
      <c r="C473" s="41"/>
      <c r="D473" s="227" t="s">
        <v>150</v>
      </c>
      <c r="E473" s="41"/>
      <c r="F473" s="228" t="s">
        <v>1799</v>
      </c>
      <c r="G473" s="41"/>
      <c r="H473" s="41"/>
      <c r="I473" s="229"/>
      <c r="J473" s="41"/>
      <c r="K473" s="41"/>
      <c r="L473" s="45"/>
      <c r="M473" s="230"/>
      <c r="N473" s="231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150</v>
      </c>
      <c r="AU473" s="18" t="s">
        <v>81</v>
      </c>
    </row>
    <row r="474" s="2" customFormat="1">
      <c r="A474" s="39"/>
      <c r="B474" s="40"/>
      <c r="C474" s="41"/>
      <c r="D474" s="232" t="s">
        <v>151</v>
      </c>
      <c r="E474" s="41"/>
      <c r="F474" s="233" t="s">
        <v>1800</v>
      </c>
      <c r="G474" s="41"/>
      <c r="H474" s="41"/>
      <c r="I474" s="229"/>
      <c r="J474" s="41"/>
      <c r="K474" s="41"/>
      <c r="L474" s="45"/>
      <c r="M474" s="230"/>
      <c r="N474" s="231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151</v>
      </c>
      <c r="AU474" s="18" t="s">
        <v>81</v>
      </c>
    </row>
    <row r="475" s="13" customFormat="1">
      <c r="A475" s="13"/>
      <c r="B475" s="234"/>
      <c r="C475" s="235"/>
      <c r="D475" s="227" t="s">
        <v>153</v>
      </c>
      <c r="E475" s="236" t="s">
        <v>19</v>
      </c>
      <c r="F475" s="237" t="s">
        <v>1773</v>
      </c>
      <c r="G475" s="235"/>
      <c r="H475" s="236" t="s">
        <v>19</v>
      </c>
      <c r="I475" s="238"/>
      <c r="J475" s="235"/>
      <c r="K475" s="235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153</v>
      </c>
      <c r="AU475" s="243" t="s">
        <v>81</v>
      </c>
      <c r="AV475" s="13" t="s">
        <v>79</v>
      </c>
      <c r="AW475" s="13" t="s">
        <v>33</v>
      </c>
      <c r="AX475" s="13" t="s">
        <v>72</v>
      </c>
      <c r="AY475" s="243" t="s">
        <v>140</v>
      </c>
    </row>
    <row r="476" s="14" customFormat="1">
      <c r="A476" s="14"/>
      <c r="B476" s="244"/>
      <c r="C476" s="245"/>
      <c r="D476" s="227" t="s">
        <v>153</v>
      </c>
      <c r="E476" s="246" t="s">
        <v>19</v>
      </c>
      <c r="F476" s="247" t="s">
        <v>177</v>
      </c>
      <c r="G476" s="245"/>
      <c r="H476" s="248">
        <v>6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153</v>
      </c>
      <c r="AU476" s="254" t="s">
        <v>81</v>
      </c>
      <c r="AV476" s="14" t="s">
        <v>81</v>
      </c>
      <c r="AW476" s="14" t="s">
        <v>33</v>
      </c>
      <c r="AX476" s="14" t="s">
        <v>72</v>
      </c>
      <c r="AY476" s="254" t="s">
        <v>140</v>
      </c>
    </row>
    <row r="477" s="15" customFormat="1">
      <c r="A477" s="15"/>
      <c r="B477" s="255"/>
      <c r="C477" s="256"/>
      <c r="D477" s="227" t="s">
        <v>153</v>
      </c>
      <c r="E477" s="257" t="s">
        <v>19</v>
      </c>
      <c r="F477" s="258" t="s">
        <v>155</v>
      </c>
      <c r="G477" s="256"/>
      <c r="H477" s="259">
        <v>6</v>
      </c>
      <c r="I477" s="260"/>
      <c r="J477" s="256"/>
      <c r="K477" s="256"/>
      <c r="L477" s="261"/>
      <c r="M477" s="262"/>
      <c r="N477" s="263"/>
      <c r="O477" s="263"/>
      <c r="P477" s="263"/>
      <c r="Q477" s="263"/>
      <c r="R477" s="263"/>
      <c r="S477" s="263"/>
      <c r="T477" s="264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5" t="s">
        <v>153</v>
      </c>
      <c r="AU477" s="265" t="s">
        <v>81</v>
      </c>
      <c r="AV477" s="15" t="s">
        <v>156</v>
      </c>
      <c r="AW477" s="15" t="s">
        <v>33</v>
      </c>
      <c r="AX477" s="15" t="s">
        <v>79</v>
      </c>
      <c r="AY477" s="265" t="s">
        <v>140</v>
      </c>
    </row>
    <row r="478" s="2" customFormat="1" ht="16.5" customHeight="1">
      <c r="A478" s="39"/>
      <c r="B478" s="40"/>
      <c r="C478" s="214" t="s">
        <v>685</v>
      </c>
      <c r="D478" s="214" t="s">
        <v>143</v>
      </c>
      <c r="E478" s="215" t="s">
        <v>1801</v>
      </c>
      <c r="F478" s="216" t="s">
        <v>1802</v>
      </c>
      <c r="G478" s="217" t="s">
        <v>341</v>
      </c>
      <c r="H478" s="218">
        <v>1</v>
      </c>
      <c r="I478" s="219"/>
      <c r="J478" s="220">
        <f>ROUND(I478*H478,2)</f>
        <v>0</v>
      </c>
      <c r="K478" s="216" t="s">
        <v>147</v>
      </c>
      <c r="L478" s="45"/>
      <c r="M478" s="221" t="s">
        <v>19</v>
      </c>
      <c r="N478" s="222" t="s">
        <v>43</v>
      </c>
      <c r="O478" s="85"/>
      <c r="P478" s="223">
        <f>O478*H478</f>
        <v>0</v>
      </c>
      <c r="Q478" s="223">
        <v>8.0000000000000007E-05</v>
      </c>
      <c r="R478" s="223">
        <f>Q478*H478</f>
        <v>8.0000000000000007E-05</v>
      </c>
      <c r="S478" s="223">
        <v>0</v>
      </c>
      <c r="T478" s="224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5" t="s">
        <v>347</v>
      </c>
      <c r="AT478" s="225" t="s">
        <v>143</v>
      </c>
      <c r="AU478" s="225" t="s">
        <v>81</v>
      </c>
      <c r="AY478" s="18" t="s">
        <v>140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8" t="s">
        <v>79</v>
      </c>
      <c r="BK478" s="226">
        <f>ROUND(I478*H478,2)</f>
        <v>0</v>
      </c>
      <c r="BL478" s="18" t="s">
        <v>347</v>
      </c>
      <c r="BM478" s="225" t="s">
        <v>1803</v>
      </c>
    </row>
    <row r="479" s="2" customFormat="1">
      <c r="A479" s="39"/>
      <c r="B479" s="40"/>
      <c r="C479" s="41"/>
      <c r="D479" s="227" t="s">
        <v>150</v>
      </c>
      <c r="E479" s="41"/>
      <c r="F479" s="228" t="s">
        <v>1804</v>
      </c>
      <c r="G479" s="41"/>
      <c r="H479" s="41"/>
      <c r="I479" s="229"/>
      <c r="J479" s="41"/>
      <c r="K479" s="41"/>
      <c r="L479" s="45"/>
      <c r="M479" s="230"/>
      <c r="N479" s="231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150</v>
      </c>
      <c r="AU479" s="18" t="s">
        <v>81</v>
      </c>
    </row>
    <row r="480" s="2" customFormat="1">
      <c r="A480" s="39"/>
      <c r="B480" s="40"/>
      <c r="C480" s="41"/>
      <c r="D480" s="232" t="s">
        <v>151</v>
      </c>
      <c r="E480" s="41"/>
      <c r="F480" s="233" t="s">
        <v>1805</v>
      </c>
      <c r="G480" s="41"/>
      <c r="H480" s="41"/>
      <c r="I480" s="229"/>
      <c r="J480" s="41"/>
      <c r="K480" s="41"/>
      <c r="L480" s="45"/>
      <c r="M480" s="230"/>
      <c r="N480" s="231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151</v>
      </c>
      <c r="AU480" s="18" t="s">
        <v>81</v>
      </c>
    </row>
    <row r="481" s="13" customFormat="1">
      <c r="A481" s="13"/>
      <c r="B481" s="234"/>
      <c r="C481" s="235"/>
      <c r="D481" s="227" t="s">
        <v>153</v>
      </c>
      <c r="E481" s="236" t="s">
        <v>19</v>
      </c>
      <c r="F481" s="237" t="s">
        <v>1773</v>
      </c>
      <c r="G481" s="235"/>
      <c r="H481" s="236" t="s">
        <v>19</v>
      </c>
      <c r="I481" s="238"/>
      <c r="J481" s="235"/>
      <c r="K481" s="235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153</v>
      </c>
      <c r="AU481" s="243" t="s">
        <v>81</v>
      </c>
      <c r="AV481" s="13" t="s">
        <v>79</v>
      </c>
      <c r="AW481" s="13" t="s">
        <v>33</v>
      </c>
      <c r="AX481" s="13" t="s">
        <v>72</v>
      </c>
      <c r="AY481" s="243" t="s">
        <v>140</v>
      </c>
    </row>
    <row r="482" s="14" customFormat="1">
      <c r="A482" s="14"/>
      <c r="B482" s="244"/>
      <c r="C482" s="245"/>
      <c r="D482" s="227" t="s">
        <v>153</v>
      </c>
      <c r="E482" s="246" t="s">
        <v>19</v>
      </c>
      <c r="F482" s="247" t="s">
        <v>79</v>
      </c>
      <c r="G482" s="245"/>
      <c r="H482" s="248">
        <v>1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153</v>
      </c>
      <c r="AU482" s="254" t="s">
        <v>81</v>
      </c>
      <c r="AV482" s="14" t="s">
        <v>81</v>
      </c>
      <c r="AW482" s="14" t="s">
        <v>33</v>
      </c>
      <c r="AX482" s="14" t="s">
        <v>72</v>
      </c>
      <c r="AY482" s="254" t="s">
        <v>140</v>
      </c>
    </row>
    <row r="483" s="15" customFormat="1">
      <c r="A483" s="15"/>
      <c r="B483" s="255"/>
      <c r="C483" s="256"/>
      <c r="D483" s="227" t="s">
        <v>153</v>
      </c>
      <c r="E483" s="257" t="s">
        <v>19</v>
      </c>
      <c r="F483" s="258" t="s">
        <v>155</v>
      </c>
      <c r="G483" s="256"/>
      <c r="H483" s="259">
        <v>1</v>
      </c>
      <c r="I483" s="260"/>
      <c r="J483" s="256"/>
      <c r="K483" s="256"/>
      <c r="L483" s="261"/>
      <c r="M483" s="262"/>
      <c r="N483" s="263"/>
      <c r="O483" s="263"/>
      <c r="P483" s="263"/>
      <c r="Q483" s="263"/>
      <c r="R483" s="263"/>
      <c r="S483" s="263"/>
      <c r="T483" s="264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5" t="s">
        <v>153</v>
      </c>
      <c r="AU483" s="265" t="s">
        <v>81</v>
      </c>
      <c r="AV483" s="15" t="s">
        <v>156</v>
      </c>
      <c r="AW483" s="15" t="s">
        <v>33</v>
      </c>
      <c r="AX483" s="15" t="s">
        <v>79</v>
      </c>
      <c r="AY483" s="265" t="s">
        <v>140</v>
      </c>
    </row>
    <row r="484" s="2" customFormat="1" ht="16.5" customHeight="1">
      <c r="A484" s="39"/>
      <c r="B484" s="40"/>
      <c r="C484" s="214" t="s">
        <v>693</v>
      </c>
      <c r="D484" s="214" t="s">
        <v>143</v>
      </c>
      <c r="E484" s="215" t="s">
        <v>1806</v>
      </c>
      <c r="F484" s="216" t="s">
        <v>1807</v>
      </c>
      <c r="G484" s="217" t="s">
        <v>306</v>
      </c>
      <c r="H484" s="218">
        <v>64.5</v>
      </c>
      <c r="I484" s="219"/>
      <c r="J484" s="220">
        <f>ROUND(I484*H484,2)</f>
        <v>0</v>
      </c>
      <c r="K484" s="216" t="s">
        <v>147</v>
      </c>
      <c r="L484" s="45"/>
      <c r="M484" s="221" t="s">
        <v>19</v>
      </c>
      <c r="N484" s="222" t="s">
        <v>43</v>
      </c>
      <c r="O484" s="85"/>
      <c r="P484" s="223">
        <f>O484*H484</f>
        <v>0</v>
      </c>
      <c r="Q484" s="223">
        <v>0</v>
      </c>
      <c r="R484" s="223">
        <f>Q484*H484</f>
        <v>0</v>
      </c>
      <c r="S484" s="223">
        <v>0</v>
      </c>
      <c r="T484" s="224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5" t="s">
        <v>347</v>
      </c>
      <c r="AT484" s="225" t="s">
        <v>143</v>
      </c>
      <c r="AU484" s="225" t="s">
        <v>81</v>
      </c>
      <c r="AY484" s="18" t="s">
        <v>140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8" t="s">
        <v>79</v>
      </c>
      <c r="BK484" s="226">
        <f>ROUND(I484*H484,2)</f>
        <v>0</v>
      </c>
      <c r="BL484" s="18" t="s">
        <v>347</v>
      </c>
      <c r="BM484" s="225" t="s">
        <v>1808</v>
      </c>
    </row>
    <row r="485" s="2" customFormat="1">
      <c r="A485" s="39"/>
      <c r="B485" s="40"/>
      <c r="C485" s="41"/>
      <c r="D485" s="227" t="s">
        <v>150</v>
      </c>
      <c r="E485" s="41"/>
      <c r="F485" s="228" t="s">
        <v>1809</v>
      </c>
      <c r="G485" s="41"/>
      <c r="H485" s="41"/>
      <c r="I485" s="229"/>
      <c r="J485" s="41"/>
      <c r="K485" s="41"/>
      <c r="L485" s="45"/>
      <c r="M485" s="230"/>
      <c r="N485" s="231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150</v>
      </c>
      <c r="AU485" s="18" t="s">
        <v>81</v>
      </c>
    </row>
    <row r="486" s="2" customFormat="1">
      <c r="A486" s="39"/>
      <c r="B486" s="40"/>
      <c r="C486" s="41"/>
      <c r="D486" s="232" t="s">
        <v>151</v>
      </c>
      <c r="E486" s="41"/>
      <c r="F486" s="233" t="s">
        <v>1810</v>
      </c>
      <c r="G486" s="41"/>
      <c r="H486" s="41"/>
      <c r="I486" s="229"/>
      <c r="J486" s="41"/>
      <c r="K486" s="41"/>
      <c r="L486" s="45"/>
      <c r="M486" s="230"/>
      <c r="N486" s="231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151</v>
      </c>
      <c r="AU486" s="18" t="s">
        <v>81</v>
      </c>
    </row>
    <row r="487" s="13" customFormat="1">
      <c r="A487" s="13"/>
      <c r="B487" s="234"/>
      <c r="C487" s="235"/>
      <c r="D487" s="227" t="s">
        <v>153</v>
      </c>
      <c r="E487" s="236" t="s">
        <v>19</v>
      </c>
      <c r="F487" s="237" t="s">
        <v>1773</v>
      </c>
      <c r="G487" s="235"/>
      <c r="H487" s="236" t="s">
        <v>19</v>
      </c>
      <c r="I487" s="238"/>
      <c r="J487" s="235"/>
      <c r="K487" s="235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153</v>
      </c>
      <c r="AU487" s="243" t="s">
        <v>81</v>
      </c>
      <c r="AV487" s="13" t="s">
        <v>79</v>
      </c>
      <c r="AW487" s="13" t="s">
        <v>33</v>
      </c>
      <c r="AX487" s="13" t="s">
        <v>72</v>
      </c>
      <c r="AY487" s="243" t="s">
        <v>140</v>
      </c>
    </row>
    <row r="488" s="14" customFormat="1">
      <c r="A488" s="14"/>
      <c r="B488" s="244"/>
      <c r="C488" s="245"/>
      <c r="D488" s="227" t="s">
        <v>153</v>
      </c>
      <c r="E488" s="246" t="s">
        <v>19</v>
      </c>
      <c r="F488" s="247" t="s">
        <v>1811</v>
      </c>
      <c r="G488" s="245"/>
      <c r="H488" s="248">
        <v>64.5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4" t="s">
        <v>153</v>
      </c>
      <c r="AU488" s="254" t="s">
        <v>81</v>
      </c>
      <c r="AV488" s="14" t="s">
        <v>81</v>
      </c>
      <c r="AW488" s="14" t="s">
        <v>33</v>
      </c>
      <c r="AX488" s="14" t="s">
        <v>72</v>
      </c>
      <c r="AY488" s="254" t="s">
        <v>140</v>
      </c>
    </row>
    <row r="489" s="15" customFormat="1">
      <c r="A489" s="15"/>
      <c r="B489" s="255"/>
      <c r="C489" s="256"/>
      <c r="D489" s="227" t="s">
        <v>153</v>
      </c>
      <c r="E489" s="257" t="s">
        <v>19</v>
      </c>
      <c r="F489" s="258" t="s">
        <v>155</v>
      </c>
      <c r="G489" s="256"/>
      <c r="H489" s="259">
        <v>64.5</v>
      </c>
      <c r="I489" s="260"/>
      <c r="J489" s="256"/>
      <c r="K489" s="256"/>
      <c r="L489" s="261"/>
      <c r="M489" s="262"/>
      <c r="N489" s="263"/>
      <c r="O489" s="263"/>
      <c r="P489" s="263"/>
      <c r="Q489" s="263"/>
      <c r="R489" s="263"/>
      <c r="S489" s="263"/>
      <c r="T489" s="264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5" t="s">
        <v>153</v>
      </c>
      <c r="AU489" s="265" t="s">
        <v>81</v>
      </c>
      <c r="AV489" s="15" t="s">
        <v>156</v>
      </c>
      <c r="AW489" s="15" t="s">
        <v>33</v>
      </c>
      <c r="AX489" s="15" t="s">
        <v>79</v>
      </c>
      <c r="AY489" s="265" t="s">
        <v>140</v>
      </c>
    </row>
    <row r="490" s="2" customFormat="1" ht="16.5" customHeight="1">
      <c r="A490" s="39"/>
      <c r="B490" s="40"/>
      <c r="C490" s="214" t="s">
        <v>699</v>
      </c>
      <c r="D490" s="214" t="s">
        <v>143</v>
      </c>
      <c r="E490" s="215" t="s">
        <v>1812</v>
      </c>
      <c r="F490" s="216" t="s">
        <v>1813</v>
      </c>
      <c r="G490" s="217" t="s">
        <v>306</v>
      </c>
      <c r="H490" s="218">
        <v>43</v>
      </c>
      <c r="I490" s="219"/>
      <c r="J490" s="220">
        <f>ROUND(I490*H490,2)</f>
        <v>0</v>
      </c>
      <c r="K490" s="216" t="s">
        <v>147</v>
      </c>
      <c r="L490" s="45"/>
      <c r="M490" s="221" t="s">
        <v>19</v>
      </c>
      <c r="N490" s="222" t="s">
        <v>43</v>
      </c>
      <c r="O490" s="85"/>
      <c r="P490" s="223">
        <f>O490*H490</f>
        <v>0</v>
      </c>
      <c r="Q490" s="223">
        <v>0</v>
      </c>
      <c r="R490" s="223">
        <f>Q490*H490</f>
        <v>0</v>
      </c>
      <c r="S490" s="223">
        <v>0</v>
      </c>
      <c r="T490" s="224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5" t="s">
        <v>347</v>
      </c>
      <c r="AT490" s="225" t="s">
        <v>143</v>
      </c>
      <c r="AU490" s="225" t="s">
        <v>81</v>
      </c>
      <c r="AY490" s="18" t="s">
        <v>140</v>
      </c>
      <c r="BE490" s="226">
        <f>IF(N490="základní",J490,0)</f>
        <v>0</v>
      </c>
      <c r="BF490" s="226">
        <f>IF(N490="snížená",J490,0)</f>
        <v>0</v>
      </c>
      <c r="BG490" s="226">
        <f>IF(N490="zákl. přenesená",J490,0)</f>
        <v>0</v>
      </c>
      <c r="BH490" s="226">
        <f>IF(N490="sníž. přenesená",J490,0)</f>
        <v>0</v>
      </c>
      <c r="BI490" s="226">
        <f>IF(N490="nulová",J490,0)</f>
        <v>0</v>
      </c>
      <c r="BJ490" s="18" t="s">
        <v>79</v>
      </c>
      <c r="BK490" s="226">
        <f>ROUND(I490*H490,2)</f>
        <v>0</v>
      </c>
      <c r="BL490" s="18" t="s">
        <v>347</v>
      </c>
      <c r="BM490" s="225" t="s">
        <v>1814</v>
      </c>
    </row>
    <row r="491" s="2" customFormat="1">
      <c r="A491" s="39"/>
      <c r="B491" s="40"/>
      <c r="C491" s="41"/>
      <c r="D491" s="227" t="s">
        <v>150</v>
      </c>
      <c r="E491" s="41"/>
      <c r="F491" s="228" t="s">
        <v>1815</v>
      </c>
      <c r="G491" s="41"/>
      <c r="H491" s="41"/>
      <c r="I491" s="229"/>
      <c r="J491" s="41"/>
      <c r="K491" s="41"/>
      <c r="L491" s="45"/>
      <c r="M491" s="230"/>
      <c r="N491" s="231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150</v>
      </c>
      <c r="AU491" s="18" t="s">
        <v>81</v>
      </c>
    </row>
    <row r="492" s="2" customFormat="1">
      <c r="A492" s="39"/>
      <c r="B492" s="40"/>
      <c r="C492" s="41"/>
      <c r="D492" s="232" t="s">
        <v>151</v>
      </c>
      <c r="E492" s="41"/>
      <c r="F492" s="233" t="s">
        <v>1816</v>
      </c>
      <c r="G492" s="41"/>
      <c r="H492" s="41"/>
      <c r="I492" s="229"/>
      <c r="J492" s="41"/>
      <c r="K492" s="41"/>
      <c r="L492" s="45"/>
      <c r="M492" s="230"/>
      <c r="N492" s="231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151</v>
      </c>
      <c r="AU492" s="18" t="s">
        <v>81</v>
      </c>
    </row>
    <row r="493" s="13" customFormat="1">
      <c r="A493" s="13"/>
      <c r="B493" s="234"/>
      <c r="C493" s="235"/>
      <c r="D493" s="227" t="s">
        <v>153</v>
      </c>
      <c r="E493" s="236" t="s">
        <v>19</v>
      </c>
      <c r="F493" s="237" t="s">
        <v>1455</v>
      </c>
      <c r="G493" s="235"/>
      <c r="H493" s="236" t="s">
        <v>19</v>
      </c>
      <c r="I493" s="238"/>
      <c r="J493" s="235"/>
      <c r="K493" s="235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153</v>
      </c>
      <c r="AU493" s="243" t="s">
        <v>81</v>
      </c>
      <c r="AV493" s="13" t="s">
        <v>79</v>
      </c>
      <c r="AW493" s="13" t="s">
        <v>33</v>
      </c>
      <c r="AX493" s="13" t="s">
        <v>72</v>
      </c>
      <c r="AY493" s="243" t="s">
        <v>140</v>
      </c>
    </row>
    <row r="494" s="14" customFormat="1">
      <c r="A494" s="14"/>
      <c r="B494" s="244"/>
      <c r="C494" s="245"/>
      <c r="D494" s="227" t="s">
        <v>153</v>
      </c>
      <c r="E494" s="246" t="s">
        <v>19</v>
      </c>
      <c r="F494" s="247" t="s">
        <v>1817</v>
      </c>
      <c r="G494" s="245"/>
      <c r="H494" s="248">
        <v>43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153</v>
      </c>
      <c r="AU494" s="254" t="s">
        <v>81</v>
      </c>
      <c r="AV494" s="14" t="s">
        <v>81</v>
      </c>
      <c r="AW494" s="14" t="s">
        <v>33</v>
      </c>
      <c r="AX494" s="14" t="s">
        <v>72</v>
      </c>
      <c r="AY494" s="254" t="s">
        <v>140</v>
      </c>
    </row>
    <row r="495" s="15" customFormat="1">
      <c r="A495" s="15"/>
      <c r="B495" s="255"/>
      <c r="C495" s="256"/>
      <c r="D495" s="227" t="s">
        <v>153</v>
      </c>
      <c r="E495" s="257" t="s">
        <v>19</v>
      </c>
      <c r="F495" s="258" t="s">
        <v>155</v>
      </c>
      <c r="G495" s="256"/>
      <c r="H495" s="259">
        <v>43</v>
      </c>
      <c r="I495" s="260"/>
      <c r="J495" s="256"/>
      <c r="K495" s="256"/>
      <c r="L495" s="261"/>
      <c r="M495" s="262"/>
      <c r="N495" s="263"/>
      <c r="O495" s="263"/>
      <c r="P495" s="263"/>
      <c r="Q495" s="263"/>
      <c r="R495" s="263"/>
      <c r="S495" s="263"/>
      <c r="T495" s="264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5" t="s">
        <v>153</v>
      </c>
      <c r="AU495" s="265" t="s">
        <v>81</v>
      </c>
      <c r="AV495" s="15" t="s">
        <v>156</v>
      </c>
      <c r="AW495" s="15" t="s">
        <v>33</v>
      </c>
      <c r="AX495" s="15" t="s">
        <v>79</v>
      </c>
      <c r="AY495" s="265" t="s">
        <v>140</v>
      </c>
    </row>
    <row r="496" s="2" customFormat="1" ht="16.5" customHeight="1">
      <c r="A496" s="39"/>
      <c r="B496" s="40"/>
      <c r="C496" s="214" t="s">
        <v>705</v>
      </c>
      <c r="D496" s="214" t="s">
        <v>143</v>
      </c>
      <c r="E496" s="215" t="s">
        <v>1818</v>
      </c>
      <c r="F496" s="216" t="s">
        <v>1819</v>
      </c>
      <c r="G496" s="217" t="s">
        <v>341</v>
      </c>
      <c r="H496" s="218">
        <v>6</v>
      </c>
      <c r="I496" s="219"/>
      <c r="J496" s="220">
        <f>ROUND(I496*H496,2)</f>
        <v>0</v>
      </c>
      <c r="K496" s="216" t="s">
        <v>19</v>
      </c>
      <c r="L496" s="45"/>
      <c r="M496" s="221" t="s">
        <v>19</v>
      </c>
      <c r="N496" s="222" t="s">
        <v>43</v>
      </c>
      <c r="O496" s="85"/>
      <c r="P496" s="223">
        <f>O496*H496</f>
        <v>0</v>
      </c>
      <c r="Q496" s="223">
        <v>0</v>
      </c>
      <c r="R496" s="223">
        <f>Q496*H496</f>
        <v>0</v>
      </c>
      <c r="S496" s="223">
        <v>0</v>
      </c>
      <c r="T496" s="224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5" t="s">
        <v>347</v>
      </c>
      <c r="AT496" s="225" t="s">
        <v>143</v>
      </c>
      <c r="AU496" s="225" t="s">
        <v>81</v>
      </c>
      <c r="AY496" s="18" t="s">
        <v>140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8" t="s">
        <v>79</v>
      </c>
      <c r="BK496" s="226">
        <f>ROUND(I496*H496,2)</f>
        <v>0</v>
      </c>
      <c r="BL496" s="18" t="s">
        <v>347</v>
      </c>
      <c r="BM496" s="225" t="s">
        <v>1820</v>
      </c>
    </row>
    <row r="497" s="2" customFormat="1">
      <c r="A497" s="39"/>
      <c r="B497" s="40"/>
      <c r="C497" s="41"/>
      <c r="D497" s="227" t="s">
        <v>150</v>
      </c>
      <c r="E497" s="41"/>
      <c r="F497" s="228" t="s">
        <v>1819</v>
      </c>
      <c r="G497" s="41"/>
      <c r="H497" s="41"/>
      <c r="I497" s="229"/>
      <c r="J497" s="41"/>
      <c r="K497" s="41"/>
      <c r="L497" s="45"/>
      <c r="M497" s="230"/>
      <c r="N497" s="231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150</v>
      </c>
      <c r="AU497" s="18" t="s">
        <v>81</v>
      </c>
    </row>
    <row r="498" s="13" customFormat="1">
      <c r="A498" s="13"/>
      <c r="B498" s="234"/>
      <c r="C498" s="235"/>
      <c r="D498" s="227" t="s">
        <v>153</v>
      </c>
      <c r="E498" s="236" t="s">
        <v>19</v>
      </c>
      <c r="F498" s="237" t="s">
        <v>1773</v>
      </c>
      <c r="G498" s="235"/>
      <c r="H498" s="236" t="s">
        <v>19</v>
      </c>
      <c r="I498" s="238"/>
      <c r="J498" s="235"/>
      <c r="K498" s="235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153</v>
      </c>
      <c r="AU498" s="243" t="s">
        <v>81</v>
      </c>
      <c r="AV498" s="13" t="s">
        <v>79</v>
      </c>
      <c r="AW498" s="13" t="s">
        <v>33</v>
      </c>
      <c r="AX498" s="13" t="s">
        <v>72</v>
      </c>
      <c r="AY498" s="243" t="s">
        <v>140</v>
      </c>
    </row>
    <row r="499" s="13" customFormat="1">
      <c r="A499" s="13"/>
      <c r="B499" s="234"/>
      <c r="C499" s="235"/>
      <c r="D499" s="227" t="s">
        <v>153</v>
      </c>
      <c r="E499" s="236" t="s">
        <v>19</v>
      </c>
      <c r="F499" s="237" t="s">
        <v>1774</v>
      </c>
      <c r="G499" s="235"/>
      <c r="H499" s="236" t="s">
        <v>19</v>
      </c>
      <c r="I499" s="238"/>
      <c r="J499" s="235"/>
      <c r="K499" s="235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153</v>
      </c>
      <c r="AU499" s="243" t="s">
        <v>81</v>
      </c>
      <c r="AV499" s="13" t="s">
        <v>79</v>
      </c>
      <c r="AW499" s="13" t="s">
        <v>33</v>
      </c>
      <c r="AX499" s="13" t="s">
        <v>72</v>
      </c>
      <c r="AY499" s="243" t="s">
        <v>140</v>
      </c>
    </row>
    <row r="500" s="14" customFormat="1">
      <c r="A500" s="14"/>
      <c r="B500" s="244"/>
      <c r="C500" s="245"/>
      <c r="D500" s="227" t="s">
        <v>153</v>
      </c>
      <c r="E500" s="246" t="s">
        <v>19</v>
      </c>
      <c r="F500" s="247" t="s">
        <v>1821</v>
      </c>
      <c r="G500" s="245"/>
      <c r="H500" s="248">
        <v>6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4" t="s">
        <v>153</v>
      </c>
      <c r="AU500" s="254" t="s">
        <v>81</v>
      </c>
      <c r="AV500" s="14" t="s">
        <v>81</v>
      </c>
      <c r="AW500" s="14" t="s">
        <v>33</v>
      </c>
      <c r="AX500" s="14" t="s">
        <v>72</v>
      </c>
      <c r="AY500" s="254" t="s">
        <v>140</v>
      </c>
    </row>
    <row r="501" s="15" customFormat="1">
      <c r="A501" s="15"/>
      <c r="B501" s="255"/>
      <c r="C501" s="256"/>
      <c r="D501" s="227" t="s">
        <v>153</v>
      </c>
      <c r="E501" s="257" t="s">
        <v>19</v>
      </c>
      <c r="F501" s="258" t="s">
        <v>155</v>
      </c>
      <c r="G501" s="256"/>
      <c r="H501" s="259">
        <v>6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5" t="s">
        <v>153</v>
      </c>
      <c r="AU501" s="265" t="s">
        <v>81</v>
      </c>
      <c r="AV501" s="15" t="s">
        <v>156</v>
      </c>
      <c r="AW501" s="15" t="s">
        <v>33</v>
      </c>
      <c r="AX501" s="15" t="s">
        <v>79</v>
      </c>
      <c r="AY501" s="265" t="s">
        <v>140</v>
      </c>
    </row>
    <row r="502" s="2" customFormat="1" ht="16.5" customHeight="1">
      <c r="A502" s="39"/>
      <c r="B502" s="40"/>
      <c r="C502" s="214" t="s">
        <v>713</v>
      </c>
      <c r="D502" s="214" t="s">
        <v>143</v>
      </c>
      <c r="E502" s="215" t="s">
        <v>1822</v>
      </c>
      <c r="F502" s="216" t="s">
        <v>1358</v>
      </c>
      <c r="G502" s="217" t="s">
        <v>341</v>
      </c>
      <c r="H502" s="218">
        <v>1</v>
      </c>
      <c r="I502" s="219"/>
      <c r="J502" s="220">
        <f>ROUND(I502*H502,2)</f>
        <v>0</v>
      </c>
      <c r="K502" s="216" t="s">
        <v>19</v>
      </c>
      <c r="L502" s="45"/>
      <c r="M502" s="221" t="s">
        <v>19</v>
      </c>
      <c r="N502" s="222" t="s">
        <v>43</v>
      </c>
      <c r="O502" s="85"/>
      <c r="P502" s="223">
        <f>O502*H502</f>
        <v>0</v>
      </c>
      <c r="Q502" s="223">
        <v>0</v>
      </c>
      <c r="R502" s="223">
        <f>Q502*H502</f>
        <v>0</v>
      </c>
      <c r="S502" s="223">
        <v>0</v>
      </c>
      <c r="T502" s="224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5" t="s">
        <v>347</v>
      </c>
      <c r="AT502" s="225" t="s">
        <v>143</v>
      </c>
      <c r="AU502" s="225" t="s">
        <v>81</v>
      </c>
      <c r="AY502" s="18" t="s">
        <v>140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8" t="s">
        <v>79</v>
      </c>
      <c r="BK502" s="226">
        <f>ROUND(I502*H502,2)</f>
        <v>0</v>
      </c>
      <c r="BL502" s="18" t="s">
        <v>347</v>
      </c>
      <c r="BM502" s="225" t="s">
        <v>1823</v>
      </c>
    </row>
    <row r="503" s="2" customFormat="1">
      <c r="A503" s="39"/>
      <c r="B503" s="40"/>
      <c r="C503" s="41"/>
      <c r="D503" s="227" t="s">
        <v>150</v>
      </c>
      <c r="E503" s="41"/>
      <c r="F503" s="228" t="s">
        <v>1358</v>
      </c>
      <c r="G503" s="41"/>
      <c r="H503" s="41"/>
      <c r="I503" s="229"/>
      <c r="J503" s="41"/>
      <c r="K503" s="41"/>
      <c r="L503" s="45"/>
      <c r="M503" s="230"/>
      <c r="N503" s="231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150</v>
      </c>
      <c r="AU503" s="18" t="s">
        <v>81</v>
      </c>
    </row>
    <row r="504" s="13" customFormat="1">
      <c r="A504" s="13"/>
      <c r="B504" s="234"/>
      <c r="C504" s="235"/>
      <c r="D504" s="227" t="s">
        <v>153</v>
      </c>
      <c r="E504" s="236" t="s">
        <v>19</v>
      </c>
      <c r="F504" s="237" t="s">
        <v>1824</v>
      </c>
      <c r="G504" s="235"/>
      <c r="H504" s="236" t="s">
        <v>19</v>
      </c>
      <c r="I504" s="238"/>
      <c r="J504" s="235"/>
      <c r="K504" s="235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153</v>
      </c>
      <c r="AU504" s="243" t="s">
        <v>81</v>
      </c>
      <c r="AV504" s="13" t="s">
        <v>79</v>
      </c>
      <c r="AW504" s="13" t="s">
        <v>33</v>
      </c>
      <c r="AX504" s="13" t="s">
        <v>72</v>
      </c>
      <c r="AY504" s="243" t="s">
        <v>140</v>
      </c>
    </row>
    <row r="505" s="13" customFormat="1">
      <c r="A505" s="13"/>
      <c r="B505" s="234"/>
      <c r="C505" s="235"/>
      <c r="D505" s="227" t="s">
        <v>153</v>
      </c>
      <c r="E505" s="236" t="s">
        <v>19</v>
      </c>
      <c r="F505" s="237" t="s">
        <v>1455</v>
      </c>
      <c r="G505" s="235"/>
      <c r="H505" s="236" t="s">
        <v>19</v>
      </c>
      <c r="I505" s="238"/>
      <c r="J505" s="235"/>
      <c r="K505" s="235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153</v>
      </c>
      <c r="AU505" s="243" t="s">
        <v>81</v>
      </c>
      <c r="AV505" s="13" t="s">
        <v>79</v>
      </c>
      <c r="AW505" s="13" t="s">
        <v>33</v>
      </c>
      <c r="AX505" s="13" t="s">
        <v>72</v>
      </c>
      <c r="AY505" s="243" t="s">
        <v>140</v>
      </c>
    </row>
    <row r="506" s="14" customFormat="1">
      <c r="A506" s="14"/>
      <c r="B506" s="244"/>
      <c r="C506" s="245"/>
      <c r="D506" s="227" t="s">
        <v>153</v>
      </c>
      <c r="E506" s="246" t="s">
        <v>19</v>
      </c>
      <c r="F506" s="247" t="s">
        <v>79</v>
      </c>
      <c r="G506" s="245"/>
      <c r="H506" s="248">
        <v>1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153</v>
      </c>
      <c r="AU506" s="254" t="s">
        <v>81</v>
      </c>
      <c r="AV506" s="14" t="s">
        <v>81</v>
      </c>
      <c r="AW506" s="14" t="s">
        <v>33</v>
      </c>
      <c r="AX506" s="14" t="s">
        <v>72</v>
      </c>
      <c r="AY506" s="254" t="s">
        <v>140</v>
      </c>
    </row>
    <row r="507" s="15" customFormat="1">
      <c r="A507" s="15"/>
      <c r="B507" s="255"/>
      <c r="C507" s="256"/>
      <c r="D507" s="227" t="s">
        <v>153</v>
      </c>
      <c r="E507" s="257" t="s">
        <v>19</v>
      </c>
      <c r="F507" s="258" t="s">
        <v>155</v>
      </c>
      <c r="G507" s="256"/>
      <c r="H507" s="259">
        <v>1</v>
      </c>
      <c r="I507" s="260"/>
      <c r="J507" s="256"/>
      <c r="K507" s="256"/>
      <c r="L507" s="261"/>
      <c r="M507" s="262"/>
      <c r="N507" s="263"/>
      <c r="O507" s="263"/>
      <c r="P507" s="263"/>
      <c r="Q507" s="263"/>
      <c r="R507" s="263"/>
      <c r="S507" s="263"/>
      <c r="T507" s="264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5" t="s">
        <v>153</v>
      </c>
      <c r="AU507" s="265" t="s">
        <v>81</v>
      </c>
      <c r="AV507" s="15" t="s">
        <v>156</v>
      </c>
      <c r="AW507" s="15" t="s">
        <v>33</v>
      </c>
      <c r="AX507" s="15" t="s">
        <v>79</v>
      </c>
      <c r="AY507" s="265" t="s">
        <v>140</v>
      </c>
    </row>
    <row r="508" s="2" customFormat="1" ht="24.15" customHeight="1">
      <c r="A508" s="39"/>
      <c r="B508" s="40"/>
      <c r="C508" s="214" t="s">
        <v>717</v>
      </c>
      <c r="D508" s="214" t="s">
        <v>143</v>
      </c>
      <c r="E508" s="215" t="s">
        <v>1825</v>
      </c>
      <c r="F508" s="216" t="s">
        <v>1826</v>
      </c>
      <c r="G508" s="217" t="s">
        <v>341</v>
      </c>
      <c r="H508" s="218">
        <v>3</v>
      </c>
      <c r="I508" s="219"/>
      <c r="J508" s="220">
        <f>ROUND(I508*H508,2)</f>
        <v>0</v>
      </c>
      <c r="K508" s="216" t="s">
        <v>19</v>
      </c>
      <c r="L508" s="45"/>
      <c r="M508" s="221" t="s">
        <v>19</v>
      </c>
      <c r="N508" s="222" t="s">
        <v>43</v>
      </c>
      <c r="O508" s="85"/>
      <c r="P508" s="223">
        <f>O508*H508</f>
        <v>0</v>
      </c>
      <c r="Q508" s="223">
        <v>0</v>
      </c>
      <c r="R508" s="223">
        <f>Q508*H508</f>
        <v>0</v>
      </c>
      <c r="S508" s="223">
        <v>0</v>
      </c>
      <c r="T508" s="224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5" t="s">
        <v>347</v>
      </c>
      <c r="AT508" s="225" t="s">
        <v>143</v>
      </c>
      <c r="AU508" s="225" t="s">
        <v>81</v>
      </c>
      <c r="AY508" s="18" t="s">
        <v>140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8" t="s">
        <v>79</v>
      </c>
      <c r="BK508" s="226">
        <f>ROUND(I508*H508,2)</f>
        <v>0</v>
      </c>
      <c r="BL508" s="18" t="s">
        <v>347</v>
      </c>
      <c r="BM508" s="225" t="s">
        <v>1827</v>
      </c>
    </row>
    <row r="509" s="2" customFormat="1">
      <c r="A509" s="39"/>
      <c r="B509" s="40"/>
      <c r="C509" s="41"/>
      <c r="D509" s="227" t="s">
        <v>150</v>
      </c>
      <c r="E509" s="41"/>
      <c r="F509" s="228" t="s">
        <v>1826</v>
      </c>
      <c r="G509" s="41"/>
      <c r="H509" s="41"/>
      <c r="I509" s="229"/>
      <c r="J509" s="41"/>
      <c r="K509" s="41"/>
      <c r="L509" s="45"/>
      <c r="M509" s="230"/>
      <c r="N509" s="231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150</v>
      </c>
      <c r="AU509" s="18" t="s">
        <v>81</v>
      </c>
    </row>
    <row r="510" s="13" customFormat="1">
      <c r="A510" s="13"/>
      <c r="B510" s="234"/>
      <c r="C510" s="235"/>
      <c r="D510" s="227" t="s">
        <v>153</v>
      </c>
      <c r="E510" s="236" t="s">
        <v>19</v>
      </c>
      <c r="F510" s="237" t="s">
        <v>1828</v>
      </c>
      <c r="G510" s="235"/>
      <c r="H510" s="236" t="s">
        <v>19</v>
      </c>
      <c r="I510" s="238"/>
      <c r="J510" s="235"/>
      <c r="K510" s="235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153</v>
      </c>
      <c r="AU510" s="243" t="s">
        <v>81</v>
      </c>
      <c r="AV510" s="13" t="s">
        <v>79</v>
      </c>
      <c r="AW510" s="13" t="s">
        <v>33</v>
      </c>
      <c r="AX510" s="13" t="s">
        <v>72</v>
      </c>
      <c r="AY510" s="243" t="s">
        <v>140</v>
      </c>
    </row>
    <row r="511" s="13" customFormat="1">
      <c r="A511" s="13"/>
      <c r="B511" s="234"/>
      <c r="C511" s="235"/>
      <c r="D511" s="227" t="s">
        <v>153</v>
      </c>
      <c r="E511" s="236" t="s">
        <v>19</v>
      </c>
      <c r="F511" s="237" t="s">
        <v>1829</v>
      </c>
      <c r="G511" s="235"/>
      <c r="H511" s="236" t="s">
        <v>19</v>
      </c>
      <c r="I511" s="238"/>
      <c r="J511" s="235"/>
      <c r="K511" s="235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153</v>
      </c>
      <c r="AU511" s="243" t="s">
        <v>81</v>
      </c>
      <c r="AV511" s="13" t="s">
        <v>79</v>
      </c>
      <c r="AW511" s="13" t="s">
        <v>33</v>
      </c>
      <c r="AX511" s="13" t="s">
        <v>72</v>
      </c>
      <c r="AY511" s="243" t="s">
        <v>140</v>
      </c>
    </row>
    <row r="512" s="14" customFormat="1">
      <c r="A512" s="14"/>
      <c r="B512" s="244"/>
      <c r="C512" s="245"/>
      <c r="D512" s="227" t="s">
        <v>153</v>
      </c>
      <c r="E512" s="246" t="s">
        <v>19</v>
      </c>
      <c r="F512" s="247" t="s">
        <v>102</v>
      </c>
      <c r="G512" s="245"/>
      <c r="H512" s="248">
        <v>3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153</v>
      </c>
      <c r="AU512" s="254" t="s">
        <v>81</v>
      </c>
      <c r="AV512" s="14" t="s">
        <v>81</v>
      </c>
      <c r="AW512" s="14" t="s">
        <v>33</v>
      </c>
      <c r="AX512" s="14" t="s">
        <v>72</v>
      </c>
      <c r="AY512" s="254" t="s">
        <v>140</v>
      </c>
    </row>
    <row r="513" s="15" customFormat="1">
      <c r="A513" s="15"/>
      <c r="B513" s="255"/>
      <c r="C513" s="256"/>
      <c r="D513" s="227" t="s">
        <v>153</v>
      </c>
      <c r="E513" s="257" t="s">
        <v>19</v>
      </c>
      <c r="F513" s="258" t="s">
        <v>155</v>
      </c>
      <c r="G513" s="256"/>
      <c r="H513" s="259">
        <v>3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153</v>
      </c>
      <c r="AU513" s="265" t="s">
        <v>81</v>
      </c>
      <c r="AV513" s="15" t="s">
        <v>156</v>
      </c>
      <c r="AW513" s="15" t="s">
        <v>33</v>
      </c>
      <c r="AX513" s="15" t="s">
        <v>79</v>
      </c>
      <c r="AY513" s="265" t="s">
        <v>140</v>
      </c>
    </row>
    <row r="514" s="2" customFormat="1" ht="16.5" customHeight="1">
      <c r="A514" s="39"/>
      <c r="B514" s="40"/>
      <c r="C514" s="214" t="s">
        <v>725</v>
      </c>
      <c r="D514" s="214" t="s">
        <v>143</v>
      </c>
      <c r="E514" s="215" t="s">
        <v>1830</v>
      </c>
      <c r="F514" s="216" t="s">
        <v>1831</v>
      </c>
      <c r="G514" s="217" t="s">
        <v>1355</v>
      </c>
      <c r="H514" s="218">
        <v>64.5</v>
      </c>
      <c r="I514" s="219"/>
      <c r="J514" s="220">
        <f>ROUND(I514*H514,2)</f>
        <v>0</v>
      </c>
      <c r="K514" s="216" t="s">
        <v>19</v>
      </c>
      <c r="L514" s="45"/>
      <c r="M514" s="221" t="s">
        <v>19</v>
      </c>
      <c r="N514" s="222" t="s">
        <v>43</v>
      </c>
      <c r="O514" s="85"/>
      <c r="P514" s="223">
        <f>O514*H514</f>
        <v>0</v>
      </c>
      <c r="Q514" s="223">
        <v>0</v>
      </c>
      <c r="R514" s="223">
        <f>Q514*H514</f>
        <v>0</v>
      </c>
      <c r="S514" s="223">
        <v>0</v>
      </c>
      <c r="T514" s="224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5" t="s">
        <v>347</v>
      </c>
      <c r="AT514" s="225" t="s">
        <v>143</v>
      </c>
      <c r="AU514" s="225" t="s">
        <v>81</v>
      </c>
      <c r="AY514" s="18" t="s">
        <v>140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8" t="s">
        <v>79</v>
      </c>
      <c r="BK514" s="226">
        <f>ROUND(I514*H514,2)</f>
        <v>0</v>
      </c>
      <c r="BL514" s="18" t="s">
        <v>347</v>
      </c>
      <c r="BM514" s="225" t="s">
        <v>1832</v>
      </c>
    </row>
    <row r="515" s="2" customFormat="1">
      <c r="A515" s="39"/>
      <c r="B515" s="40"/>
      <c r="C515" s="41"/>
      <c r="D515" s="227" t="s">
        <v>150</v>
      </c>
      <c r="E515" s="41"/>
      <c r="F515" s="228" t="s">
        <v>1831</v>
      </c>
      <c r="G515" s="41"/>
      <c r="H515" s="41"/>
      <c r="I515" s="229"/>
      <c r="J515" s="41"/>
      <c r="K515" s="41"/>
      <c r="L515" s="45"/>
      <c r="M515" s="230"/>
      <c r="N515" s="231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150</v>
      </c>
      <c r="AU515" s="18" t="s">
        <v>81</v>
      </c>
    </row>
    <row r="516" s="13" customFormat="1">
      <c r="A516" s="13"/>
      <c r="B516" s="234"/>
      <c r="C516" s="235"/>
      <c r="D516" s="227" t="s">
        <v>153</v>
      </c>
      <c r="E516" s="236" t="s">
        <v>19</v>
      </c>
      <c r="F516" s="237" t="s">
        <v>1773</v>
      </c>
      <c r="G516" s="235"/>
      <c r="H516" s="236" t="s">
        <v>19</v>
      </c>
      <c r="I516" s="238"/>
      <c r="J516" s="235"/>
      <c r="K516" s="235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153</v>
      </c>
      <c r="AU516" s="243" t="s">
        <v>81</v>
      </c>
      <c r="AV516" s="13" t="s">
        <v>79</v>
      </c>
      <c r="AW516" s="13" t="s">
        <v>33</v>
      </c>
      <c r="AX516" s="13" t="s">
        <v>72</v>
      </c>
      <c r="AY516" s="243" t="s">
        <v>140</v>
      </c>
    </row>
    <row r="517" s="14" customFormat="1">
      <c r="A517" s="14"/>
      <c r="B517" s="244"/>
      <c r="C517" s="245"/>
      <c r="D517" s="227" t="s">
        <v>153</v>
      </c>
      <c r="E517" s="246" t="s">
        <v>19</v>
      </c>
      <c r="F517" s="247" t="s">
        <v>1833</v>
      </c>
      <c r="G517" s="245"/>
      <c r="H517" s="248">
        <v>64.5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153</v>
      </c>
      <c r="AU517" s="254" t="s">
        <v>81</v>
      </c>
      <c r="AV517" s="14" t="s">
        <v>81</v>
      </c>
      <c r="AW517" s="14" t="s">
        <v>33</v>
      </c>
      <c r="AX517" s="14" t="s">
        <v>72</v>
      </c>
      <c r="AY517" s="254" t="s">
        <v>140</v>
      </c>
    </row>
    <row r="518" s="15" customFormat="1">
      <c r="A518" s="15"/>
      <c r="B518" s="255"/>
      <c r="C518" s="256"/>
      <c r="D518" s="227" t="s">
        <v>153</v>
      </c>
      <c r="E518" s="257" t="s">
        <v>19</v>
      </c>
      <c r="F518" s="258" t="s">
        <v>155</v>
      </c>
      <c r="G518" s="256"/>
      <c r="H518" s="259">
        <v>64.5</v>
      </c>
      <c r="I518" s="260"/>
      <c r="J518" s="256"/>
      <c r="K518" s="256"/>
      <c r="L518" s="261"/>
      <c r="M518" s="262"/>
      <c r="N518" s="263"/>
      <c r="O518" s="263"/>
      <c r="P518" s="263"/>
      <c r="Q518" s="263"/>
      <c r="R518" s="263"/>
      <c r="S518" s="263"/>
      <c r="T518" s="264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5" t="s">
        <v>153</v>
      </c>
      <c r="AU518" s="265" t="s">
        <v>81</v>
      </c>
      <c r="AV518" s="15" t="s">
        <v>156</v>
      </c>
      <c r="AW518" s="15" t="s">
        <v>33</v>
      </c>
      <c r="AX518" s="15" t="s">
        <v>79</v>
      </c>
      <c r="AY518" s="265" t="s">
        <v>140</v>
      </c>
    </row>
    <row r="519" s="2" customFormat="1" ht="16.5" customHeight="1">
      <c r="A519" s="39"/>
      <c r="B519" s="40"/>
      <c r="C519" s="214" t="s">
        <v>734</v>
      </c>
      <c r="D519" s="214" t="s">
        <v>143</v>
      </c>
      <c r="E519" s="215" t="s">
        <v>1834</v>
      </c>
      <c r="F519" s="216" t="s">
        <v>1835</v>
      </c>
      <c r="G519" s="217" t="s">
        <v>460</v>
      </c>
      <c r="H519" s="218">
        <v>0.51300000000000001</v>
      </c>
      <c r="I519" s="219"/>
      <c r="J519" s="220">
        <f>ROUND(I519*H519,2)</f>
        <v>0</v>
      </c>
      <c r="K519" s="216" t="s">
        <v>147</v>
      </c>
      <c r="L519" s="45"/>
      <c r="M519" s="221" t="s">
        <v>19</v>
      </c>
      <c r="N519" s="222" t="s">
        <v>43</v>
      </c>
      <c r="O519" s="85"/>
      <c r="P519" s="223">
        <f>O519*H519</f>
        <v>0</v>
      </c>
      <c r="Q519" s="223">
        <v>0</v>
      </c>
      <c r="R519" s="223">
        <f>Q519*H519</f>
        <v>0</v>
      </c>
      <c r="S519" s="223">
        <v>0</v>
      </c>
      <c r="T519" s="224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5" t="s">
        <v>347</v>
      </c>
      <c r="AT519" s="225" t="s">
        <v>143</v>
      </c>
      <c r="AU519" s="225" t="s">
        <v>81</v>
      </c>
      <c r="AY519" s="18" t="s">
        <v>140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8" t="s">
        <v>79</v>
      </c>
      <c r="BK519" s="226">
        <f>ROUND(I519*H519,2)</f>
        <v>0</v>
      </c>
      <c r="BL519" s="18" t="s">
        <v>347</v>
      </c>
      <c r="BM519" s="225" t="s">
        <v>1836</v>
      </c>
    </row>
    <row r="520" s="2" customFormat="1">
      <c r="A520" s="39"/>
      <c r="B520" s="40"/>
      <c r="C520" s="41"/>
      <c r="D520" s="227" t="s">
        <v>150</v>
      </c>
      <c r="E520" s="41"/>
      <c r="F520" s="228" t="s">
        <v>1837</v>
      </c>
      <c r="G520" s="41"/>
      <c r="H520" s="41"/>
      <c r="I520" s="229"/>
      <c r="J520" s="41"/>
      <c r="K520" s="41"/>
      <c r="L520" s="45"/>
      <c r="M520" s="230"/>
      <c r="N520" s="231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150</v>
      </c>
      <c r="AU520" s="18" t="s">
        <v>81</v>
      </c>
    </row>
    <row r="521" s="2" customFormat="1">
      <c r="A521" s="39"/>
      <c r="B521" s="40"/>
      <c r="C521" s="41"/>
      <c r="D521" s="232" t="s">
        <v>151</v>
      </c>
      <c r="E521" s="41"/>
      <c r="F521" s="233" t="s">
        <v>1838</v>
      </c>
      <c r="G521" s="41"/>
      <c r="H521" s="41"/>
      <c r="I521" s="229"/>
      <c r="J521" s="41"/>
      <c r="K521" s="41"/>
      <c r="L521" s="45"/>
      <c r="M521" s="230"/>
      <c r="N521" s="231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151</v>
      </c>
      <c r="AU521" s="18" t="s">
        <v>81</v>
      </c>
    </row>
    <row r="522" s="2" customFormat="1" ht="16.5" customHeight="1">
      <c r="A522" s="39"/>
      <c r="B522" s="40"/>
      <c r="C522" s="214" t="s">
        <v>742</v>
      </c>
      <c r="D522" s="214" t="s">
        <v>143</v>
      </c>
      <c r="E522" s="215" t="s">
        <v>1839</v>
      </c>
      <c r="F522" s="216" t="s">
        <v>1840</v>
      </c>
      <c r="G522" s="217" t="s">
        <v>460</v>
      </c>
      <c r="H522" s="218">
        <v>0.51300000000000001</v>
      </c>
      <c r="I522" s="219"/>
      <c r="J522" s="220">
        <f>ROUND(I522*H522,2)</f>
        <v>0</v>
      </c>
      <c r="K522" s="216" t="s">
        <v>147</v>
      </c>
      <c r="L522" s="45"/>
      <c r="M522" s="221" t="s">
        <v>19</v>
      </c>
      <c r="N522" s="222" t="s">
        <v>43</v>
      </c>
      <c r="O522" s="85"/>
      <c r="P522" s="223">
        <f>O522*H522</f>
        <v>0</v>
      </c>
      <c r="Q522" s="223">
        <v>0</v>
      </c>
      <c r="R522" s="223">
        <f>Q522*H522</f>
        <v>0</v>
      </c>
      <c r="S522" s="223">
        <v>0</v>
      </c>
      <c r="T522" s="224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5" t="s">
        <v>347</v>
      </c>
      <c r="AT522" s="225" t="s">
        <v>143</v>
      </c>
      <c r="AU522" s="225" t="s">
        <v>81</v>
      </c>
      <c r="AY522" s="18" t="s">
        <v>140</v>
      </c>
      <c r="BE522" s="226">
        <f>IF(N522="základní",J522,0)</f>
        <v>0</v>
      </c>
      <c r="BF522" s="226">
        <f>IF(N522="snížená",J522,0)</f>
        <v>0</v>
      </c>
      <c r="BG522" s="226">
        <f>IF(N522="zákl. přenesená",J522,0)</f>
        <v>0</v>
      </c>
      <c r="BH522" s="226">
        <f>IF(N522="sníž. přenesená",J522,0)</f>
        <v>0</v>
      </c>
      <c r="BI522" s="226">
        <f>IF(N522="nulová",J522,0)</f>
        <v>0</v>
      </c>
      <c r="BJ522" s="18" t="s">
        <v>79</v>
      </c>
      <c r="BK522" s="226">
        <f>ROUND(I522*H522,2)</f>
        <v>0</v>
      </c>
      <c r="BL522" s="18" t="s">
        <v>347</v>
      </c>
      <c r="BM522" s="225" t="s">
        <v>1841</v>
      </c>
    </row>
    <row r="523" s="2" customFormat="1">
      <c r="A523" s="39"/>
      <c r="B523" s="40"/>
      <c r="C523" s="41"/>
      <c r="D523" s="227" t="s">
        <v>150</v>
      </c>
      <c r="E523" s="41"/>
      <c r="F523" s="228" t="s">
        <v>1842</v>
      </c>
      <c r="G523" s="41"/>
      <c r="H523" s="41"/>
      <c r="I523" s="229"/>
      <c r="J523" s="41"/>
      <c r="K523" s="41"/>
      <c r="L523" s="45"/>
      <c r="M523" s="230"/>
      <c r="N523" s="231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150</v>
      </c>
      <c r="AU523" s="18" t="s">
        <v>81</v>
      </c>
    </row>
    <row r="524" s="2" customFormat="1">
      <c r="A524" s="39"/>
      <c r="B524" s="40"/>
      <c r="C524" s="41"/>
      <c r="D524" s="232" t="s">
        <v>151</v>
      </c>
      <c r="E524" s="41"/>
      <c r="F524" s="233" t="s">
        <v>1843</v>
      </c>
      <c r="G524" s="41"/>
      <c r="H524" s="41"/>
      <c r="I524" s="229"/>
      <c r="J524" s="41"/>
      <c r="K524" s="41"/>
      <c r="L524" s="45"/>
      <c r="M524" s="230"/>
      <c r="N524" s="231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151</v>
      </c>
      <c r="AU524" s="18" t="s">
        <v>81</v>
      </c>
    </row>
    <row r="525" s="12" customFormat="1" ht="22.8" customHeight="1">
      <c r="A525" s="12"/>
      <c r="B525" s="198"/>
      <c r="C525" s="199"/>
      <c r="D525" s="200" t="s">
        <v>71</v>
      </c>
      <c r="E525" s="212" t="s">
        <v>601</v>
      </c>
      <c r="F525" s="212" t="s">
        <v>602</v>
      </c>
      <c r="G525" s="199"/>
      <c r="H525" s="199"/>
      <c r="I525" s="202"/>
      <c r="J525" s="213">
        <f>BK525</f>
        <v>0</v>
      </c>
      <c r="K525" s="199"/>
      <c r="L525" s="204"/>
      <c r="M525" s="205"/>
      <c r="N525" s="206"/>
      <c r="O525" s="206"/>
      <c r="P525" s="207">
        <f>SUM(P526:P582)</f>
        <v>0</v>
      </c>
      <c r="Q525" s="206"/>
      <c r="R525" s="207">
        <f>SUM(R526:R582)</f>
        <v>0.087279999999999996</v>
      </c>
      <c r="S525" s="206"/>
      <c r="T525" s="208">
        <f>SUM(T526:T582)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09" t="s">
        <v>81</v>
      </c>
      <c r="AT525" s="210" t="s">
        <v>71</v>
      </c>
      <c r="AU525" s="210" t="s">
        <v>79</v>
      </c>
      <c r="AY525" s="209" t="s">
        <v>140</v>
      </c>
      <c r="BK525" s="211">
        <f>SUM(BK526:BK582)</f>
        <v>0</v>
      </c>
    </row>
    <row r="526" s="2" customFormat="1" ht="16.5" customHeight="1">
      <c r="A526" s="39"/>
      <c r="B526" s="40"/>
      <c r="C526" s="214" t="s">
        <v>750</v>
      </c>
      <c r="D526" s="214" t="s">
        <v>143</v>
      </c>
      <c r="E526" s="215" t="s">
        <v>1844</v>
      </c>
      <c r="F526" s="216" t="s">
        <v>1845</v>
      </c>
      <c r="G526" s="217" t="s">
        <v>306</v>
      </c>
      <c r="H526" s="218">
        <v>60</v>
      </c>
      <c r="I526" s="219"/>
      <c r="J526" s="220">
        <f>ROUND(I526*H526,2)</f>
        <v>0</v>
      </c>
      <c r="K526" s="216" t="s">
        <v>147</v>
      </c>
      <c r="L526" s="45"/>
      <c r="M526" s="221" t="s">
        <v>19</v>
      </c>
      <c r="N526" s="222" t="s">
        <v>43</v>
      </c>
      <c r="O526" s="85"/>
      <c r="P526" s="223">
        <f>O526*H526</f>
        <v>0</v>
      </c>
      <c r="Q526" s="223">
        <v>0.00084000000000000003</v>
      </c>
      <c r="R526" s="223">
        <f>Q526*H526</f>
        <v>0.0504</v>
      </c>
      <c r="S526" s="223">
        <v>0</v>
      </c>
      <c r="T526" s="224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5" t="s">
        <v>347</v>
      </c>
      <c r="AT526" s="225" t="s">
        <v>143</v>
      </c>
      <c r="AU526" s="225" t="s">
        <v>81</v>
      </c>
      <c r="AY526" s="18" t="s">
        <v>140</v>
      </c>
      <c r="BE526" s="226">
        <f>IF(N526="základní",J526,0)</f>
        <v>0</v>
      </c>
      <c r="BF526" s="226">
        <f>IF(N526="snížená",J526,0)</f>
        <v>0</v>
      </c>
      <c r="BG526" s="226">
        <f>IF(N526="zákl. přenesená",J526,0)</f>
        <v>0</v>
      </c>
      <c r="BH526" s="226">
        <f>IF(N526="sníž. přenesená",J526,0)</f>
        <v>0</v>
      </c>
      <c r="BI526" s="226">
        <f>IF(N526="nulová",J526,0)</f>
        <v>0</v>
      </c>
      <c r="BJ526" s="18" t="s">
        <v>79</v>
      </c>
      <c r="BK526" s="226">
        <f>ROUND(I526*H526,2)</f>
        <v>0</v>
      </c>
      <c r="BL526" s="18" t="s">
        <v>347</v>
      </c>
      <c r="BM526" s="225" t="s">
        <v>1846</v>
      </c>
    </row>
    <row r="527" s="2" customFormat="1">
      <c r="A527" s="39"/>
      <c r="B527" s="40"/>
      <c r="C527" s="41"/>
      <c r="D527" s="227" t="s">
        <v>150</v>
      </c>
      <c r="E527" s="41"/>
      <c r="F527" s="228" t="s">
        <v>1847</v>
      </c>
      <c r="G527" s="41"/>
      <c r="H527" s="41"/>
      <c r="I527" s="229"/>
      <c r="J527" s="41"/>
      <c r="K527" s="41"/>
      <c r="L527" s="45"/>
      <c r="M527" s="230"/>
      <c r="N527" s="231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150</v>
      </c>
      <c r="AU527" s="18" t="s">
        <v>81</v>
      </c>
    </row>
    <row r="528" s="2" customFormat="1">
      <c r="A528" s="39"/>
      <c r="B528" s="40"/>
      <c r="C528" s="41"/>
      <c r="D528" s="232" t="s">
        <v>151</v>
      </c>
      <c r="E528" s="41"/>
      <c r="F528" s="233" t="s">
        <v>1848</v>
      </c>
      <c r="G528" s="41"/>
      <c r="H528" s="41"/>
      <c r="I528" s="229"/>
      <c r="J528" s="41"/>
      <c r="K528" s="41"/>
      <c r="L528" s="45"/>
      <c r="M528" s="230"/>
      <c r="N528" s="231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151</v>
      </c>
      <c r="AU528" s="18" t="s">
        <v>81</v>
      </c>
    </row>
    <row r="529" s="13" customFormat="1">
      <c r="A529" s="13"/>
      <c r="B529" s="234"/>
      <c r="C529" s="235"/>
      <c r="D529" s="227" t="s">
        <v>153</v>
      </c>
      <c r="E529" s="236" t="s">
        <v>19</v>
      </c>
      <c r="F529" s="237" t="s">
        <v>1849</v>
      </c>
      <c r="G529" s="235"/>
      <c r="H529" s="236" t="s">
        <v>19</v>
      </c>
      <c r="I529" s="238"/>
      <c r="J529" s="235"/>
      <c r="K529" s="235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153</v>
      </c>
      <c r="AU529" s="243" t="s">
        <v>81</v>
      </c>
      <c r="AV529" s="13" t="s">
        <v>79</v>
      </c>
      <c r="AW529" s="13" t="s">
        <v>33</v>
      </c>
      <c r="AX529" s="13" t="s">
        <v>72</v>
      </c>
      <c r="AY529" s="243" t="s">
        <v>140</v>
      </c>
    </row>
    <row r="530" s="13" customFormat="1">
      <c r="A530" s="13"/>
      <c r="B530" s="234"/>
      <c r="C530" s="235"/>
      <c r="D530" s="227" t="s">
        <v>153</v>
      </c>
      <c r="E530" s="236" t="s">
        <v>19</v>
      </c>
      <c r="F530" s="237" t="s">
        <v>1850</v>
      </c>
      <c r="G530" s="235"/>
      <c r="H530" s="236" t="s">
        <v>19</v>
      </c>
      <c r="I530" s="238"/>
      <c r="J530" s="235"/>
      <c r="K530" s="235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153</v>
      </c>
      <c r="AU530" s="243" t="s">
        <v>81</v>
      </c>
      <c r="AV530" s="13" t="s">
        <v>79</v>
      </c>
      <c r="AW530" s="13" t="s">
        <v>33</v>
      </c>
      <c r="AX530" s="13" t="s">
        <v>72</v>
      </c>
      <c r="AY530" s="243" t="s">
        <v>140</v>
      </c>
    </row>
    <row r="531" s="14" customFormat="1">
      <c r="A531" s="14"/>
      <c r="B531" s="244"/>
      <c r="C531" s="245"/>
      <c r="D531" s="227" t="s">
        <v>153</v>
      </c>
      <c r="E531" s="246" t="s">
        <v>19</v>
      </c>
      <c r="F531" s="247" t="s">
        <v>658</v>
      </c>
      <c r="G531" s="245"/>
      <c r="H531" s="248">
        <v>60</v>
      </c>
      <c r="I531" s="249"/>
      <c r="J531" s="245"/>
      <c r="K531" s="245"/>
      <c r="L531" s="250"/>
      <c r="M531" s="251"/>
      <c r="N531" s="252"/>
      <c r="O531" s="252"/>
      <c r="P531" s="252"/>
      <c r="Q531" s="252"/>
      <c r="R531" s="252"/>
      <c r="S531" s="252"/>
      <c r="T531" s="25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4" t="s">
        <v>153</v>
      </c>
      <c r="AU531" s="254" t="s">
        <v>81</v>
      </c>
      <c r="AV531" s="14" t="s">
        <v>81</v>
      </c>
      <c r="AW531" s="14" t="s">
        <v>33</v>
      </c>
      <c r="AX531" s="14" t="s">
        <v>72</v>
      </c>
      <c r="AY531" s="254" t="s">
        <v>140</v>
      </c>
    </row>
    <row r="532" s="15" customFormat="1">
      <c r="A532" s="15"/>
      <c r="B532" s="255"/>
      <c r="C532" s="256"/>
      <c r="D532" s="227" t="s">
        <v>153</v>
      </c>
      <c r="E532" s="257" t="s">
        <v>19</v>
      </c>
      <c r="F532" s="258" t="s">
        <v>155</v>
      </c>
      <c r="G532" s="256"/>
      <c r="H532" s="259">
        <v>60</v>
      </c>
      <c r="I532" s="260"/>
      <c r="J532" s="256"/>
      <c r="K532" s="256"/>
      <c r="L532" s="261"/>
      <c r="M532" s="262"/>
      <c r="N532" s="263"/>
      <c r="O532" s="263"/>
      <c r="P532" s="263"/>
      <c r="Q532" s="263"/>
      <c r="R532" s="263"/>
      <c r="S532" s="263"/>
      <c r="T532" s="264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5" t="s">
        <v>153</v>
      </c>
      <c r="AU532" s="265" t="s">
        <v>81</v>
      </c>
      <c r="AV532" s="15" t="s">
        <v>156</v>
      </c>
      <c r="AW532" s="15" t="s">
        <v>33</v>
      </c>
      <c r="AX532" s="15" t="s">
        <v>79</v>
      </c>
      <c r="AY532" s="265" t="s">
        <v>140</v>
      </c>
    </row>
    <row r="533" s="2" customFormat="1" ht="16.5" customHeight="1">
      <c r="A533" s="39"/>
      <c r="B533" s="40"/>
      <c r="C533" s="214" t="s">
        <v>757</v>
      </c>
      <c r="D533" s="214" t="s">
        <v>143</v>
      </c>
      <c r="E533" s="215" t="s">
        <v>1851</v>
      </c>
      <c r="F533" s="216" t="s">
        <v>1852</v>
      </c>
      <c r="G533" s="217" t="s">
        <v>306</v>
      </c>
      <c r="H533" s="218">
        <v>8</v>
      </c>
      <c r="I533" s="219"/>
      <c r="J533" s="220">
        <f>ROUND(I533*H533,2)</f>
        <v>0</v>
      </c>
      <c r="K533" s="216" t="s">
        <v>147</v>
      </c>
      <c r="L533" s="45"/>
      <c r="M533" s="221" t="s">
        <v>19</v>
      </c>
      <c r="N533" s="222" t="s">
        <v>43</v>
      </c>
      <c r="O533" s="85"/>
      <c r="P533" s="223">
        <f>O533*H533</f>
        <v>0</v>
      </c>
      <c r="Q533" s="223">
        <v>0.00116</v>
      </c>
      <c r="R533" s="223">
        <f>Q533*H533</f>
        <v>0.0092800000000000001</v>
      </c>
      <c r="S533" s="223">
        <v>0</v>
      </c>
      <c r="T533" s="224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5" t="s">
        <v>347</v>
      </c>
      <c r="AT533" s="225" t="s">
        <v>143</v>
      </c>
      <c r="AU533" s="225" t="s">
        <v>81</v>
      </c>
      <c r="AY533" s="18" t="s">
        <v>140</v>
      </c>
      <c r="BE533" s="226">
        <f>IF(N533="základní",J533,0)</f>
        <v>0</v>
      </c>
      <c r="BF533" s="226">
        <f>IF(N533="snížená",J533,0)</f>
        <v>0</v>
      </c>
      <c r="BG533" s="226">
        <f>IF(N533="zákl. přenesená",J533,0)</f>
        <v>0</v>
      </c>
      <c r="BH533" s="226">
        <f>IF(N533="sníž. přenesená",J533,0)</f>
        <v>0</v>
      </c>
      <c r="BI533" s="226">
        <f>IF(N533="nulová",J533,0)</f>
        <v>0</v>
      </c>
      <c r="BJ533" s="18" t="s">
        <v>79</v>
      </c>
      <c r="BK533" s="226">
        <f>ROUND(I533*H533,2)</f>
        <v>0</v>
      </c>
      <c r="BL533" s="18" t="s">
        <v>347</v>
      </c>
      <c r="BM533" s="225" t="s">
        <v>1853</v>
      </c>
    </row>
    <row r="534" s="2" customFormat="1">
      <c r="A534" s="39"/>
      <c r="B534" s="40"/>
      <c r="C534" s="41"/>
      <c r="D534" s="227" t="s">
        <v>150</v>
      </c>
      <c r="E534" s="41"/>
      <c r="F534" s="228" t="s">
        <v>1854</v>
      </c>
      <c r="G534" s="41"/>
      <c r="H534" s="41"/>
      <c r="I534" s="229"/>
      <c r="J534" s="41"/>
      <c r="K534" s="41"/>
      <c r="L534" s="45"/>
      <c r="M534" s="230"/>
      <c r="N534" s="231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150</v>
      </c>
      <c r="AU534" s="18" t="s">
        <v>81</v>
      </c>
    </row>
    <row r="535" s="2" customFormat="1">
      <c r="A535" s="39"/>
      <c r="B535" s="40"/>
      <c r="C535" s="41"/>
      <c r="D535" s="232" t="s">
        <v>151</v>
      </c>
      <c r="E535" s="41"/>
      <c r="F535" s="233" t="s">
        <v>1855</v>
      </c>
      <c r="G535" s="41"/>
      <c r="H535" s="41"/>
      <c r="I535" s="229"/>
      <c r="J535" s="41"/>
      <c r="K535" s="41"/>
      <c r="L535" s="45"/>
      <c r="M535" s="230"/>
      <c r="N535" s="231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151</v>
      </c>
      <c r="AU535" s="18" t="s">
        <v>81</v>
      </c>
    </row>
    <row r="536" s="13" customFormat="1">
      <c r="A536" s="13"/>
      <c r="B536" s="234"/>
      <c r="C536" s="235"/>
      <c r="D536" s="227" t="s">
        <v>153</v>
      </c>
      <c r="E536" s="236" t="s">
        <v>19</v>
      </c>
      <c r="F536" s="237" t="s">
        <v>1849</v>
      </c>
      <c r="G536" s="235"/>
      <c r="H536" s="236" t="s">
        <v>19</v>
      </c>
      <c r="I536" s="238"/>
      <c r="J536" s="235"/>
      <c r="K536" s="235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153</v>
      </c>
      <c r="AU536" s="243" t="s">
        <v>81</v>
      </c>
      <c r="AV536" s="13" t="s">
        <v>79</v>
      </c>
      <c r="AW536" s="13" t="s">
        <v>33</v>
      </c>
      <c r="AX536" s="13" t="s">
        <v>72</v>
      </c>
      <c r="AY536" s="243" t="s">
        <v>140</v>
      </c>
    </row>
    <row r="537" s="13" customFormat="1">
      <c r="A537" s="13"/>
      <c r="B537" s="234"/>
      <c r="C537" s="235"/>
      <c r="D537" s="227" t="s">
        <v>153</v>
      </c>
      <c r="E537" s="236" t="s">
        <v>19</v>
      </c>
      <c r="F537" s="237" t="s">
        <v>1850</v>
      </c>
      <c r="G537" s="235"/>
      <c r="H537" s="236" t="s">
        <v>19</v>
      </c>
      <c r="I537" s="238"/>
      <c r="J537" s="235"/>
      <c r="K537" s="235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153</v>
      </c>
      <c r="AU537" s="243" t="s">
        <v>81</v>
      </c>
      <c r="AV537" s="13" t="s">
        <v>79</v>
      </c>
      <c r="AW537" s="13" t="s">
        <v>33</v>
      </c>
      <c r="AX537" s="13" t="s">
        <v>72</v>
      </c>
      <c r="AY537" s="243" t="s">
        <v>140</v>
      </c>
    </row>
    <row r="538" s="14" customFormat="1">
      <c r="A538" s="14"/>
      <c r="B538" s="244"/>
      <c r="C538" s="245"/>
      <c r="D538" s="227" t="s">
        <v>153</v>
      </c>
      <c r="E538" s="246" t="s">
        <v>19</v>
      </c>
      <c r="F538" s="247" t="s">
        <v>192</v>
      </c>
      <c r="G538" s="245"/>
      <c r="H538" s="248">
        <v>8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153</v>
      </c>
      <c r="AU538" s="254" t="s">
        <v>81</v>
      </c>
      <c r="AV538" s="14" t="s">
        <v>81</v>
      </c>
      <c r="AW538" s="14" t="s">
        <v>33</v>
      </c>
      <c r="AX538" s="14" t="s">
        <v>72</v>
      </c>
      <c r="AY538" s="254" t="s">
        <v>140</v>
      </c>
    </row>
    <row r="539" s="15" customFormat="1">
      <c r="A539" s="15"/>
      <c r="B539" s="255"/>
      <c r="C539" s="256"/>
      <c r="D539" s="227" t="s">
        <v>153</v>
      </c>
      <c r="E539" s="257" t="s">
        <v>19</v>
      </c>
      <c r="F539" s="258" t="s">
        <v>155</v>
      </c>
      <c r="G539" s="256"/>
      <c r="H539" s="259">
        <v>8</v>
      </c>
      <c r="I539" s="260"/>
      <c r="J539" s="256"/>
      <c r="K539" s="256"/>
      <c r="L539" s="261"/>
      <c r="M539" s="262"/>
      <c r="N539" s="263"/>
      <c r="O539" s="263"/>
      <c r="P539" s="263"/>
      <c r="Q539" s="263"/>
      <c r="R539" s="263"/>
      <c r="S539" s="263"/>
      <c r="T539" s="264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5" t="s">
        <v>153</v>
      </c>
      <c r="AU539" s="265" t="s">
        <v>81</v>
      </c>
      <c r="AV539" s="15" t="s">
        <v>156</v>
      </c>
      <c r="AW539" s="15" t="s">
        <v>33</v>
      </c>
      <c r="AX539" s="15" t="s">
        <v>79</v>
      </c>
      <c r="AY539" s="265" t="s">
        <v>140</v>
      </c>
    </row>
    <row r="540" s="2" customFormat="1" ht="21.75" customHeight="1">
      <c r="A540" s="39"/>
      <c r="B540" s="40"/>
      <c r="C540" s="214" t="s">
        <v>764</v>
      </c>
      <c r="D540" s="214" t="s">
        <v>143</v>
      </c>
      <c r="E540" s="215" t="s">
        <v>1856</v>
      </c>
      <c r="F540" s="216" t="s">
        <v>1857</v>
      </c>
      <c r="G540" s="217" t="s">
        <v>306</v>
      </c>
      <c r="H540" s="218">
        <v>60</v>
      </c>
      <c r="I540" s="219"/>
      <c r="J540" s="220">
        <f>ROUND(I540*H540,2)</f>
        <v>0</v>
      </c>
      <c r="K540" s="216" t="s">
        <v>147</v>
      </c>
      <c r="L540" s="45"/>
      <c r="M540" s="221" t="s">
        <v>19</v>
      </c>
      <c r="N540" s="222" t="s">
        <v>43</v>
      </c>
      <c r="O540" s="85"/>
      <c r="P540" s="223">
        <f>O540*H540</f>
        <v>0</v>
      </c>
      <c r="Q540" s="223">
        <v>0.00012</v>
      </c>
      <c r="R540" s="223">
        <f>Q540*H540</f>
        <v>0.0071999999999999998</v>
      </c>
      <c r="S540" s="223">
        <v>0</v>
      </c>
      <c r="T540" s="224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5" t="s">
        <v>347</v>
      </c>
      <c r="AT540" s="225" t="s">
        <v>143</v>
      </c>
      <c r="AU540" s="225" t="s">
        <v>81</v>
      </c>
      <c r="AY540" s="18" t="s">
        <v>140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8" t="s">
        <v>79</v>
      </c>
      <c r="BK540" s="226">
        <f>ROUND(I540*H540,2)</f>
        <v>0</v>
      </c>
      <c r="BL540" s="18" t="s">
        <v>347</v>
      </c>
      <c r="BM540" s="225" t="s">
        <v>1858</v>
      </c>
    </row>
    <row r="541" s="2" customFormat="1">
      <c r="A541" s="39"/>
      <c r="B541" s="40"/>
      <c r="C541" s="41"/>
      <c r="D541" s="227" t="s">
        <v>150</v>
      </c>
      <c r="E541" s="41"/>
      <c r="F541" s="228" t="s">
        <v>1859</v>
      </c>
      <c r="G541" s="41"/>
      <c r="H541" s="41"/>
      <c r="I541" s="229"/>
      <c r="J541" s="41"/>
      <c r="K541" s="41"/>
      <c r="L541" s="45"/>
      <c r="M541" s="230"/>
      <c r="N541" s="231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150</v>
      </c>
      <c r="AU541" s="18" t="s">
        <v>81</v>
      </c>
    </row>
    <row r="542" s="2" customFormat="1">
      <c r="A542" s="39"/>
      <c r="B542" s="40"/>
      <c r="C542" s="41"/>
      <c r="D542" s="232" t="s">
        <v>151</v>
      </c>
      <c r="E542" s="41"/>
      <c r="F542" s="233" t="s">
        <v>1860</v>
      </c>
      <c r="G542" s="41"/>
      <c r="H542" s="41"/>
      <c r="I542" s="229"/>
      <c r="J542" s="41"/>
      <c r="K542" s="41"/>
      <c r="L542" s="45"/>
      <c r="M542" s="230"/>
      <c r="N542" s="231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151</v>
      </c>
      <c r="AU542" s="18" t="s">
        <v>81</v>
      </c>
    </row>
    <row r="543" s="13" customFormat="1">
      <c r="A543" s="13"/>
      <c r="B543" s="234"/>
      <c r="C543" s="235"/>
      <c r="D543" s="227" t="s">
        <v>153</v>
      </c>
      <c r="E543" s="236" t="s">
        <v>19</v>
      </c>
      <c r="F543" s="237" t="s">
        <v>1850</v>
      </c>
      <c r="G543" s="235"/>
      <c r="H543" s="236" t="s">
        <v>19</v>
      </c>
      <c r="I543" s="238"/>
      <c r="J543" s="235"/>
      <c r="K543" s="235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153</v>
      </c>
      <c r="AU543" s="243" t="s">
        <v>81</v>
      </c>
      <c r="AV543" s="13" t="s">
        <v>79</v>
      </c>
      <c r="AW543" s="13" t="s">
        <v>33</v>
      </c>
      <c r="AX543" s="13" t="s">
        <v>72</v>
      </c>
      <c r="AY543" s="243" t="s">
        <v>140</v>
      </c>
    </row>
    <row r="544" s="14" customFormat="1">
      <c r="A544" s="14"/>
      <c r="B544" s="244"/>
      <c r="C544" s="245"/>
      <c r="D544" s="227" t="s">
        <v>153</v>
      </c>
      <c r="E544" s="246" t="s">
        <v>19</v>
      </c>
      <c r="F544" s="247" t="s">
        <v>658</v>
      </c>
      <c r="G544" s="245"/>
      <c r="H544" s="248">
        <v>60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153</v>
      </c>
      <c r="AU544" s="254" t="s">
        <v>81</v>
      </c>
      <c r="AV544" s="14" t="s">
        <v>81</v>
      </c>
      <c r="AW544" s="14" t="s">
        <v>33</v>
      </c>
      <c r="AX544" s="14" t="s">
        <v>72</v>
      </c>
      <c r="AY544" s="254" t="s">
        <v>140</v>
      </c>
    </row>
    <row r="545" s="15" customFormat="1">
      <c r="A545" s="15"/>
      <c r="B545" s="255"/>
      <c r="C545" s="256"/>
      <c r="D545" s="227" t="s">
        <v>153</v>
      </c>
      <c r="E545" s="257" t="s">
        <v>19</v>
      </c>
      <c r="F545" s="258" t="s">
        <v>155</v>
      </c>
      <c r="G545" s="256"/>
      <c r="H545" s="259">
        <v>60</v>
      </c>
      <c r="I545" s="260"/>
      <c r="J545" s="256"/>
      <c r="K545" s="256"/>
      <c r="L545" s="261"/>
      <c r="M545" s="262"/>
      <c r="N545" s="263"/>
      <c r="O545" s="263"/>
      <c r="P545" s="263"/>
      <c r="Q545" s="263"/>
      <c r="R545" s="263"/>
      <c r="S545" s="263"/>
      <c r="T545" s="264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5" t="s">
        <v>153</v>
      </c>
      <c r="AU545" s="265" t="s">
        <v>81</v>
      </c>
      <c r="AV545" s="15" t="s">
        <v>156</v>
      </c>
      <c r="AW545" s="15" t="s">
        <v>33</v>
      </c>
      <c r="AX545" s="15" t="s">
        <v>79</v>
      </c>
      <c r="AY545" s="265" t="s">
        <v>140</v>
      </c>
    </row>
    <row r="546" s="2" customFormat="1" ht="24.15" customHeight="1">
      <c r="A546" s="39"/>
      <c r="B546" s="40"/>
      <c r="C546" s="214" t="s">
        <v>771</v>
      </c>
      <c r="D546" s="214" t="s">
        <v>143</v>
      </c>
      <c r="E546" s="215" t="s">
        <v>1861</v>
      </c>
      <c r="F546" s="216" t="s">
        <v>1862</v>
      </c>
      <c r="G546" s="217" t="s">
        <v>306</v>
      </c>
      <c r="H546" s="218">
        <v>8</v>
      </c>
      <c r="I546" s="219"/>
      <c r="J546" s="220">
        <f>ROUND(I546*H546,2)</f>
        <v>0</v>
      </c>
      <c r="K546" s="216" t="s">
        <v>147</v>
      </c>
      <c r="L546" s="45"/>
      <c r="M546" s="221" t="s">
        <v>19</v>
      </c>
      <c r="N546" s="222" t="s">
        <v>43</v>
      </c>
      <c r="O546" s="85"/>
      <c r="P546" s="223">
        <f>O546*H546</f>
        <v>0</v>
      </c>
      <c r="Q546" s="223">
        <v>0.00024000000000000001</v>
      </c>
      <c r="R546" s="223">
        <f>Q546*H546</f>
        <v>0.0019200000000000001</v>
      </c>
      <c r="S546" s="223">
        <v>0</v>
      </c>
      <c r="T546" s="224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5" t="s">
        <v>347</v>
      </c>
      <c r="AT546" s="225" t="s">
        <v>143</v>
      </c>
      <c r="AU546" s="225" t="s">
        <v>81</v>
      </c>
      <c r="AY546" s="18" t="s">
        <v>140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8" t="s">
        <v>79</v>
      </c>
      <c r="BK546" s="226">
        <f>ROUND(I546*H546,2)</f>
        <v>0</v>
      </c>
      <c r="BL546" s="18" t="s">
        <v>347</v>
      </c>
      <c r="BM546" s="225" t="s">
        <v>1863</v>
      </c>
    </row>
    <row r="547" s="2" customFormat="1">
      <c r="A547" s="39"/>
      <c r="B547" s="40"/>
      <c r="C547" s="41"/>
      <c r="D547" s="227" t="s">
        <v>150</v>
      </c>
      <c r="E547" s="41"/>
      <c r="F547" s="228" t="s">
        <v>1864</v>
      </c>
      <c r="G547" s="41"/>
      <c r="H547" s="41"/>
      <c r="I547" s="229"/>
      <c r="J547" s="41"/>
      <c r="K547" s="41"/>
      <c r="L547" s="45"/>
      <c r="M547" s="230"/>
      <c r="N547" s="231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150</v>
      </c>
      <c r="AU547" s="18" t="s">
        <v>81</v>
      </c>
    </row>
    <row r="548" s="2" customFormat="1">
      <c r="A548" s="39"/>
      <c r="B548" s="40"/>
      <c r="C548" s="41"/>
      <c r="D548" s="232" t="s">
        <v>151</v>
      </c>
      <c r="E548" s="41"/>
      <c r="F548" s="233" t="s">
        <v>1865</v>
      </c>
      <c r="G548" s="41"/>
      <c r="H548" s="41"/>
      <c r="I548" s="229"/>
      <c r="J548" s="41"/>
      <c r="K548" s="41"/>
      <c r="L548" s="45"/>
      <c r="M548" s="230"/>
      <c r="N548" s="231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151</v>
      </c>
      <c r="AU548" s="18" t="s">
        <v>81</v>
      </c>
    </row>
    <row r="549" s="13" customFormat="1">
      <c r="A549" s="13"/>
      <c r="B549" s="234"/>
      <c r="C549" s="235"/>
      <c r="D549" s="227" t="s">
        <v>153</v>
      </c>
      <c r="E549" s="236" t="s">
        <v>19</v>
      </c>
      <c r="F549" s="237" t="s">
        <v>1850</v>
      </c>
      <c r="G549" s="235"/>
      <c r="H549" s="236" t="s">
        <v>19</v>
      </c>
      <c r="I549" s="238"/>
      <c r="J549" s="235"/>
      <c r="K549" s="235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153</v>
      </c>
      <c r="AU549" s="243" t="s">
        <v>81</v>
      </c>
      <c r="AV549" s="13" t="s">
        <v>79</v>
      </c>
      <c r="AW549" s="13" t="s">
        <v>33</v>
      </c>
      <c r="AX549" s="13" t="s">
        <v>72</v>
      </c>
      <c r="AY549" s="243" t="s">
        <v>140</v>
      </c>
    </row>
    <row r="550" s="14" customFormat="1">
      <c r="A550" s="14"/>
      <c r="B550" s="244"/>
      <c r="C550" s="245"/>
      <c r="D550" s="227" t="s">
        <v>153</v>
      </c>
      <c r="E550" s="246" t="s">
        <v>19</v>
      </c>
      <c r="F550" s="247" t="s">
        <v>192</v>
      </c>
      <c r="G550" s="245"/>
      <c r="H550" s="248">
        <v>8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153</v>
      </c>
      <c r="AU550" s="254" t="s">
        <v>81</v>
      </c>
      <c r="AV550" s="14" t="s">
        <v>81</v>
      </c>
      <c r="AW550" s="14" t="s">
        <v>33</v>
      </c>
      <c r="AX550" s="14" t="s">
        <v>72</v>
      </c>
      <c r="AY550" s="254" t="s">
        <v>140</v>
      </c>
    </row>
    <row r="551" s="15" customFormat="1">
      <c r="A551" s="15"/>
      <c r="B551" s="255"/>
      <c r="C551" s="256"/>
      <c r="D551" s="227" t="s">
        <v>153</v>
      </c>
      <c r="E551" s="257" t="s">
        <v>19</v>
      </c>
      <c r="F551" s="258" t="s">
        <v>155</v>
      </c>
      <c r="G551" s="256"/>
      <c r="H551" s="259">
        <v>8</v>
      </c>
      <c r="I551" s="260"/>
      <c r="J551" s="256"/>
      <c r="K551" s="256"/>
      <c r="L551" s="261"/>
      <c r="M551" s="262"/>
      <c r="N551" s="263"/>
      <c r="O551" s="263"/>
      <c r="P551" s="263"/>
      <c r="Q551" s="263"/>
      <c r="R551" s="263"/>
      <c r="S551" s="263"/>
      <c r="T551" s="264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65" t="s">
        <v>153</v>
      </c>
      <c r="AU551" s="265" t="s">
        <v>81</v>
      </c>
      <c r="AV551" s="15" t="s">
        <v>156</v>
      </c>
      <c r="AW551" s="15" t="s">
        <v>33</v>
      </c>
      <c r="AX551" s="15" t="s">
        <v>79</v>
      </c>
      <c r="AY551" s="265" t="s">
        <v>140</v>
      </c>
    </row>
    <row r="552" s="2" customFormat="1" ht="16.5" customHeight="1">
      <c r="A552" s="39"/>
      <c r="B552" s="40"/>
      <c r="C552" s="214" t="s">
        <v>778</v>
      </c>
      <c r="D552" s="214" t="s">
        <v>143</v>
      </c>
      <c r="E552" s="215" t="s">
        <v>1866</v>
      </c>
      <c r="F552" s="216" t="s">
        <v>1867</v>
      </c>
      <c r="G552" s="217" t="s">
        <v>341</v>
      </c>
      <c r="H552" s="218">
        <v>15</v>
      </c>
      <c r="I552" s="219"/>
      <c r="J552" s="220">
        <f>ROUND(I552*H552,2)</f>
        <v>0</v>
      </c>
      <c r="K552" s="216" t="s">
        <v>147</v>
      </c>
      <c r="L552" s="45"/>
      <c r="M552" s="221" t="s">
        <v>19</v>
      </c>
      <c r="N552" s="222" t="s">
        <v>43</v>
      </c>
      <c r="O552" s="85"/>
      <c r="P552" s="223">
        <f>O552*H552</f>
        <v>0</v>
      </c>
      <c r="Q552" s="223">
        <v>0</v>
      </c>
      <c r="R552" s="223">
        <f>Q552*H552</f>
        <v>0</v>
      </c>
      <c r="S552" s="223">
        <v>0</v>
      </c>
      <c r="T552" s="224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5" t="s">
        <v>347</v>
      </c>
      <c r="AT552" s="225" t="s">
        <v>143</v>
      </c>
      <c r="AU552" s="225" t="s">
        <v>81</v>
      </c>
      <c r="AY552" s="18" t="s">
        <v>140</v>
      </c>
      <c r="BE552" s="226">
        <f>IF(N552="základní",J552,0)</f>
        <v>0</v>
      </c>
      <c r="BF552" s="226">
        <f>IF(N552="snížená",J552,0)</f>
        <v>0</v>
      </c>
      <c r="BG552" s="226">
        <f>IF(N552="zákl. přenesená",J552,0)</f>
        <v>0</v>
      </c>
      <c r="BH552" s="226">
        <f>IF(N552="sníž. přenesená",J552,0)</f>
        <v>0</v>
      </c>
      <c r="BI552" s="226">
        <f>IF(N552="nulová",J552,0)</f>
        <v>0</v>
      </c>
      <c r="BJ552" s="18" t="s">
        <v>79</v>
      </c>
      <c r="BK552" s="226">
        <f>ROUND(I552*H552,2)</f>
        <v>0</v>
      </c>
      <c r="BL552" s="18" t="s">
        <v>347</v>
      </c>
      <c r="BM552" s="225" t="s">
        <v>1868</v>
      </c>
    </row>
    <row r="553" s="2" customFormat="1">
      <c r="A553" s="39"/>
      <c r="B553" s="40"/>
      <c r="C553" s="41"/>
      <c r="D553" s="227" t="s">
        <v>150</v>
      </c>
      <c r="E553" s="41"/>
      <c r="F553" s="228" t="s">
        <v>1869</v>
      </c>
      <c r="G553" s="41"/>
      <c r="H553" s="41"/>
      <c r="I553" s="229"/>
      <c r="J553" s="41"/>
      <c r="K553" s="41"/>
      <c r="L553" s="45"/>
      <c r="M553" s="230"/>
      <c r="N553" s="231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150</v>
      </c>
      <c r="AU553" s="18" t="s">
        <v>81</v>
      </c>
    </row>
    <row r="554" s="2" customFormat="1">
      <c r="A554" s="39"/>
      <c r="B554" s="40"/>
      <c r="C554" s="41"/>
      <c r="D554" s="232" t="s">
        <v>151</v>
      </c>
      <c r="E554" s="41"/>
      <c r="F554" s="233" t="s">
        <v>1870</v>
      </c>
      <c r="G554" s="41"/>
      <c r="H554" s="41"/>
      <c r="I554" s="229"/>
      <c r="J554" s="41"/>
      <c r="K554" s="41"/>
      <c r="L554" s="45"/>
      <c r="M554" s="230"/>
      <c r="N554" s="231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151</v>
      </c>
      <c r="AU554" s="18" t="s">
        <v>81</v>
      </c>
    </row>
    <row r="555" s="2" customFormat="1" ht="16.5" customHeight="1">
      <c r="A555" s="39"/>
      <c r="B555" s="40"/>
      <c r="C555" s="214" t="s">
        <v>785</v>
      </c>
      <c r="D555" s="214" t="s">
        <v>143</v>
      </c>
      <c r="E555" s="215" t="s">
        <v>1871</v>
      </c>
      <c r="F555" s="216" t="s">
        <v>1872</v>
      </c>
      <c r="G555" s="217" t="s">
        <v>341</v>
      </c>
      <c r="H555" s="218">
        <v>2</v>
      </c>
      <c r="I555" s="219"/>
      <c r="J555" s="220">
        <f>ROUND(I555*H555,2)</f>
        <v>0</v>
      </c>
      <c r="K555" s="216" t="s">
        <v>147</v>
      </c>
      <c r="L555" s="45"/>
      <c r="M555" s="221" t="s">
        <v>19</v>
      </c>
      <c r="N555" s="222" t="s">
        <v>43</v>
      </c>
      <c r="O555" s="85"/>
      <c r="P555" s="223">
        <f>O555*H555</f>
        <v>0</v>
      </c>
      <c r="Q555" s="223">
        <v>0.00034000000000000002</v>
      </c>
      <c r="R555" s="223">
        <f>Q555*H555</f>
        <v>0.00068000000000000005</v>
      </c>
      <c r="S555" s="223">
        <v>0</v>
      </c>
      <c r="T555" s="224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5" t="s">
        <v>347</v>
      </c>
      <c r="AT555" s="225" t="s">
        <v>143</v>
      </c>
      <c r="AU555" s="225" t="s">
        <v>81</v>
      </c>
      <c r="AY555" s="18" t="s">
        <v>140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8" t="s">
        <v>79</v>
      </c>
      <c r="BK555" s="226">
        <f>ROUND(I555*H555,2)</f>
        <v>0</v>
      </c>
      <c r="BL555" s="18" t="s">
        <v>347</v>
      </c>
      <c r="BM555" s="225" t="s">
        <v>1873</v>
      </c>
    </row>
    <row r="556" s="2" customFormat="1">
      <c r="A556" s="39"/>
      <c r="B556" s="40"/>
      <c r="C556" s="41"/>
      <c r="D556" s="227" t="s">
        <v>150</v>
      </c>
      <c r="E556" s="41"/>
      <c r="F556" s="228" t="s">
        <v>1874</v>
      </c>
      <c r="G556" s="41"/>
      <c r="H556" s="41"/>
      <c r="I556" s="229"/>
      <c r="J556" s="41"/>
      <c r="K556" s="41"/>
      <c r="L556" s="45"/>
      <c r="M556" s="230"/>
      <c r="N556" s="231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150</v>
      </c>
      <c r="AU556" s="18" t="s">
        <v>81</v>
      </c>
    </row>
    <row r="557" s="2" customFormat="1">
      <c r="A557" s="39"/>
      <c r="B557" s="40"/>
      <c r="C557" s="41"/>
      <c r="D557" s="232" t="s">
        <v>151</v>
      </c>
      <c r="E557" s="41"/>
      <c r="F557" s="233" t="s">
        <v>1875</v>
      </c>
      <c r="G557" s="41"/>
      <c r="H557" s="41"/>
      <c r="I557" s="229"/>
      <c r="J557" s="41"/>
      <c r="K557" s="41"/>
      <c r="L557" s="45"/>
      <c r="M557" s="230"/>
      <c r="N557" s="231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151</v>
      </c>
      <c r="AU557" s="18" t="s">
        <v>81</v>
      </c>
    </row>
    <row r="558" s="13" customFormat="1">
      <c r="A558" s="13"/>
      <c r="B558" s="234"/>
      <c r="C558" s="235"/>
      <c r="D558" s="227" t="s">
        <v>153</v>
      </c>
      <c r="E558" s="236" t="s">
        <v>19</v>
      </c>
      <c r="F558" s="237" t="s">
        <v>1850</v>
      </c>
      <c r="G558" s="235"/>
      <c r="H558" s="236" t="s">
        <v>19</v>
      </c>
      <c r="I558" s="238"/>
      <c r="J558" s="235"/>
      <c r="K558" s="235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153</v>
      </c>
      <c r="AU558" s="243" t="s">
        <v>81</v>
      </c>
      <c r="AV558" s="13" t="s">
        <v>79</v>
      </c>
      <c r="AW558" s="13" t="s">
        <v>33</v>
      </c>
      <c r="AX558" s="13" t="s">
        <v>72</v>
      </c>
      <c r="AY558" s="243" t="s">
        <v>140</v>
      </c>
    </row>
    <row r="559" s="14" customFormat="1">
      <c r="A559" s="14"/>
      <c r="B559" s="244"/>
      <c r="C559" s="245"/>
      <c r="D559" s="227" t="s">
        <v>153</v>
      </c>
      <c r="E559" s="246" t="s">
        <v>19</v>
      </c>
      <c r="F559" s="247" t="s">
        <v>81</v>
      </c>
      <c r="G559" s="245"/>
      <c r="H559" s="248">
        <v>2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153</v>
      </c>
      <c r="AU559" s="254" t="s">
        <v>81</v>
      </c>
      <c r="AV559" s="14" t="s">
        <v>81</v>
      </c>
      <c r="AW559" s="14" t="s">
        <v>33</v>
      </c>
      <c r="AX559" s="14" t="s">
        <v>72</v>
      </c>
      <c r="AY559" s="254" t="s">
        <v>140</v>
      </c>
    </row>
    <row r="560" s="15" customFormat="1">
      <c r="A560" s="15"/>
      <c r="B560" s="255"/>
      <c r="C560" s="256"/>
      <c r="D560" s="227" t="s">
        <v>153</v>
      </c>
      <c r="E560" s="257" t="s">
        <v>19</v>
      </c>
      <c r="F560" s="258" t="s">
        <v>155</v>
      </c>
      <c r="G560" s="256"/>
      <c r="H560" s="259">
        <v>2</v>
      </c>
      <c r="I560" s="260"/>
      <c r="J560" s="256"/>
      <c r="K560" s="256"/>
      <c r="L560" s="261"/>
      <c r="M560" s="262"/>
      <c r="N560" s="263"/>
      <c r="O560" s="263"/>
      <c r="P560" s="263"/>
      <c r="Q560" s="263"/>
      <c r="R560" s="263"/>
      <c r="S560" s="263"/>
      <c r="T560" s="264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5" t="s">
        <v>153</v>
      </c>
      <c r="AU560" s="265" t="s">
        <v>81</v>
      </c>
      <c r="AV560" s="15" t="s">
        <v>156</v>
      </c>
      <c r="AW560" s="15" t="s">
        <v>33</v>
      </c>
      <c r="AX560" s="15" t="s">
        <v>79</v>
      </c>
      <c r="AY560" s="265" t="s">
        <v>140</v>
      </c>
    </row>
    <row r="561" s="2" customFormat="1" ht="16.5" customHeight="1">
      <c r="A561" s="39"/>
      <c r="B561" s="40"/>
      <c r="C561" s="214" t="s">
        <v>791</v>
      </c>
      <c r="D561" s="214" t="s">
        <v>143</v>
      </c>
      <c r="E561" s="215" t="s">
        <v>1876</v>
      </c>
      <c r="F561" s="216" t="s">
        <v>1877</v>
      </c>
      <c r="G561" s="217" t="s">
        <v>341</v>
      </c>
      <c r="H561" s="218">
        <v>15</v>
      </c>
      <c r="I561" s="219"/>
      <c r="J561" s="220">
        <f>ROUND(I561*H561,2)</f>
        <v>0</v>
      </c>
      <c r="K561" s="216" t="s">
        <v>147</v>
      </c>
      <c r="L561" s="45"/>
      <c r="M561" s="221" t="s">
        <v>19</v>
      </c>
      <c r="N561" s="222" t="s">
        <v>43</v>
      </c>
      <c r="O561" s="85"/>
      <c r="P561" s="223">
        <f>O561*H561</f>
        <v>0</v>
      </c>
      <c r="Q561" s="223">
        <v>0.00027999999999999998</v>
      </c>
      <c r="R561" s="223">
        <f>Q561*H561</f>
        <v>0.0041999999999999997</v>
      </c>
      <c r="S561" s="223">
        <v>0</v>
      </c>
      <c r="T561" s="224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5" t="s">
        <v>347</v>
      </c>
      <c r="AT561" s="225" t="s">
        <v>143</v>
      </c>
      <c r="AU561" s="225" t="s">
        <v>81</v>
      </c>
      <c r="AY561" s="18" t="s">
        <v>140</v>
      </c>
      <c r="BE561" s="226">
        <f>IF(N561="základní",J561,0)</f>
        <v>0</v>
      </c>
      <c r="BF561" s="226">
        <f>IF(N561="snížená",J561,0)</f>
        <v>0</v>
      </c>
      <c r="BG561" s="226">
        <f>IF(N561="zákl. přenesená",J561,0)</f>
        <v>0</v>
      </c>
      <c r="BH561" s="226">
        <f>IF(N561="sníž. přenesená",J561,0)</f>
        <v>0</v>
      </c>
      <c r="BI561" s="226">
        <f>IF(N561="nulová",J561,0)</f>
        <v>0</v>
      </c>
      <c r="BJ561" s="18" t="s">
        <v>79</v>
      </c>
      <c r="BK561" s="226">
        <f>ROUND(I561*H561,2)</f>
        <v>0</v>
      </c>
      <c r="BL561" s="18" t="s">
        <v>347</v>
      </c>
      <c r="BM561" s="225" t="s">
        <v>1878</v>
      </c>
    </row>
    <row r="562" s="2" customFormat="1">
      <c r="A562" s="39"/>
      <c r="B562" s="40"/>
      <c r="C562" s="41"/>
      <c r="D562" s="227" t="s">
        <v>150</v>
      </c>
      <c r="E562" s="41"/>
      <c r="F562" s="228" t="s">
        <v>1879</v>
      </c>
      <c r="G562" s="41"/>
      <c r="H562" s="41"/>
      <c r="I562" s="229"/>
      <c r="J562" s="41"/>
      <c r="K562" s="41"/>
      <c r="L562" s="45"/>
      <c r="M562" s="230"/>
      <c r="N562" s="231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150</v>
      </c>
      <c r="AU562" s="18" t="s">
        <v>81</v>
      </c>
    </row>
    <row r="563" s="2" customFormat="1">
      <c r="A563" s="39"/>
      <c r="B563" s="40"/>
      <c r="C563" s="41"/>
      <c r="D563" s="232" t="s">
        <v>151</v>
      </c>
      <c r="E563" s="41"/>
      <c r="F563" s="233" t="s">
        <v>1880</v>
      </c>
      <c r="G563" s="41"/>
      <c r="H563" s="41"/>
      <c r="I563" s="229"/>
      <c r="J563" s="41"/>
      <c r="K563" s="41"/>
      <c r="L563" s="45"/>
      <c r="M563" s="230"/>
      <c r="N563" s="231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151</v>
      </c>
      <c r="AU563" s="18" t="s">
        <v>81</v>
      </c>
    </row>
    <row r="564" s="13" customFormat="1">
      <c r="A564" s="13"/>
      <c r="B564" s="234"/>
      <c r="C564" s="235"/>
      <c r="D564" s="227" t="s">
        <v>153</v>
      </c>
      <c r="E564" s="236" t="s">
        <v>19</v>
      </c>
      <c r="F564" s="237" t="s">
        <v>1850</v>
      </c>
      <c r="G564" s="235"/>
      <c r="H564" s="236" t="s">
        <v>19</v>
      </c>
      <c r="I564" s="238"/>
      <c r="J564" s="235"/>
      <c r="K564" s="235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153</v>
      </c>
      <c r="AU564" s="243" t="s">
        <v>81</v>
      </c>
      <c r="AV564" s="13" t="s">
        <v>79</v>
      </c>
      <c r="AW564" s="13" t="s">
        <v>33</v>
      </c>
      <c r="AX564" s="13" t="s">
        <v>72</v>
      </c>
      <c r="AY564" s="243" t="s">
        <v>140</v>
      </c>
    </row>
    <row r="565" s="14" customFormat="1">
      <c r="A565" s="14"/>
      <c r="B565" s="244"/>
      <c r="C565" s="245"/>
      <c r="D565" s="227" t="s">
        <v>153</v>
      </c>
      <c r="E565" s="246" t="s">
        <v>19</v>
      </c>
      <c r="F565" s="247" t="s">
        <v>8</v>
      </c>
      <c r="G565" s="245"/>
      <c r="H565" s="248">
        <v>15</v>
      </c>
      <c r="I565" s="249"/>
      <c r="J565" s="245"/>
      <c r="K565" s="245"/>
      <c r="L565" s="250"/>
      <c r="M565" s="251"/>
      <c r="N565" s="252"/>
      <c r="O565" s="252"/>
      <c r="P565" s="252"/>
      <c r="Q565" s="252"/>
      <c r="R565" s="252"/>
      <c r="S565" s="252"/>
      <c r="T565" s="25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4" t="s">
        <v>153</v>
      </c>
      <c r="AU565" s="254" t="s">
        <v>81</v>
      </c>
      <c r="AV565" s="14" t="s">
        <v>81</v>
      </c>
      <c r="AW565" s="14" t="s">
        <v>33</v>
      </c>
      <c r="AX565" s="14" t="s">
        <v>72</v>
      </c>
      <c r="AY565" s="254" t="s">
        <v>140</v>
      </c>
    </row>
    <row r="566" s="15" customFormat="1">
      <c r="A566" s="15"/>
      <c r="B566" s="255"/>
      <c r="C566" s="256"/>
      <c r="D566" s="227" t="s">
        <v>153</v>
      </c>
      <c r="E566" s="257" t="s">
        <v>19</v>
      </c>
      <c r="F566" s="258" t="s">
        <v>155</v>
      </c>
      <c r="G566" s="256"/>
      <c r="H566" s="259">
        <v>15</v>
      </c>
      <c r="I566" s="260"/>
      <c r="J566" s="256"/>
      <c r="K566" s="256"/>
      <c r="L566" s="261"/>
      <c r="M566" s="262"/>
      <c r="N566" s="263"/>
      <c r="O566" s="263"/>
      <c r="P566" s="263"/>
      <c r="Q566" s="263"/>
      <c r="R566" s="263"/>
      <c r="S566" s="263"/>
      <c r="T566" s="264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5" t="s">
        <v>153</v>
      </c>
      <c r="AU566" s="265" t="s">
        <v>81</v>
      </c>
      <c r="AV566" s="15" t="s">
        <v>156</v>
      </c>
      <c r="AW566" s="15" t="s">
        <v>33</v>
      </c>
      <c r="AX566" s="15" t="s">
        <v>79</v>
      </c>
      <c r="AY566" s="265" t="s">
        <v>140</v>
      </c>
    </row>
    <row r="567" s="2" customFormat="1" ht="16.5" customHeight="1">
      <c r="A567" s="39"/>
      <c r="B567" s="40"/>
      <c r="C567" s="214" t="s">
        <v>795</v>
      </c>
      <c r="D567" s="214" t="s">
        <v>143</v>
      </c>
      <c r="E567" s="215" t="s">
        <v>1881</v>
      </c>
      <c r="F567" s="216" t="s">
        <v>1882</v>
      </c>
      <c r="G567" s="217" t="s">
        <v>306</v>
      </c>
      <c r="H567" s="218">
        <v>68</v>
      </c>
      <c r="I567" s="219"/>
      <c r="J567" s="220">
        <f>ROUND(I567*H567,2)</f>
        <v>0</v>
      </c>
      <c r="K567" s="216" t="s">
        <v>147</v>
      </c>
      <c r="L567" s="45"/>
      <c r="M567" s="221" t="s">
        <v>19</v>
      </c>
      <c r="N567" s="222" t="s">
        <v>43</v>
      </c>
      <c r="O567" s="85"/>
      <c r="P567" s="223">
        <f>O567*H567</f>
        <v>0</v>
      </c>
      <c r="Q567" s="223">
        <v>0.00019000000000000001</v>
      </c>
      <c r="R567" s="223">
        <f>Q567*H567</f>
        <v>0.012920000000000001</v>
      </c>
      <c r="S567" s="223">
        <v>0</v>
      </c>
      <c r="T567" s="224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5" t="s">
        <v>347</v>
      </c>
      <c r="AT567" s="225" t="s">
        <v>143</v>
      </c>
      <c r="AU567" s="225" t="s">
        <v>81</v>
      </c>
      <c r="AY567" s="18" t="s">
        <v>140</v>
      </c>
      <c r="BE567" s="226">
        <f>IF(N567="základní",J567,0)</f>
        <v>0</v>
      </c>
      <c r="BF567" s="226">
        <f>IF(N567="snížená",J567,0)</f>
        <v>0</v>
      </c>
      <c r="BG567" s="226">
        <f>IF(N567="zákl. přenesená",J567,0)</f>
        <v>0</v>
      </c>
      <c r="BH567" s="226">
        <f>IF(N567="sníž. přenesená",J567,0)</f>
        <v>0</v>
      </c>
      <c r="BI567" s="226">
        <f>IF(N567="nulová",J567,0)</f>
        <v>0</v>
      </c>
      <c r="BJ567" s="18" t="s">
        <v>79</v>
      </c>
      <c r="BK567" s="226">
        <f>ROUND(I567*H567,2)</f>
        <v>0</v>
      </c>
      <c r="BL567" s="18" t="s">
        <v>347</v>
      </c>
      <c r="BM567" s="225" t="s">
        <v>1883</v>
      </c>
    </row>
    <row r="568" s="2" customFormat="1">
      <c r="A568" s="39"/>
      <c r="B568" s="40"/>
      <c r="C568" s="41"/>
      <c r="D568" s="227" t="s">
        <v>150</v>
      </c>
      <c r="E568" s="41"/>
      <c r="F568" s="228" t="s">
        <v>1884</v>
      </c>
      <c r="G568" s="41"/>
      <c r="H568" s="41"/>
      <c r="I568" s="229"/>
      <c r="J568" s="41"/>
      <c r="K568" s="41"/>
      <c r="L568" s="45"/>
      <c r="M568" s="230"/>
      <c r="N568" s="231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150</v>
      </c>
      <c r="AU568" s="18" t="s">
        <v>81</v>
      </c>
    </row>
    <row r="569" s="2" customFormat="1">
      <c r="A569" s="39"/>
      <c r="B569" s="40"/>
      <c r="C569" s="41"/>
      <c r="D569" s="232" t="s">
        <v>151</v>
      </c>
      <c r="E569" s="41"/>
      <c r="F569" s="233" t="s">
        <v>1885</v>
      </c>
      <c r="G569" s="41"/>
      <c r="H569" s="41"/>
      <c r="I569" s="229"/>
      <c r="J569" s="41"/>
      <c r="K569" s="41"/>
      <c r="L569" s="45"/>
      <c r="M569" s="230"/>
      <c r="N569" s="231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151</v>
      </c>
      <c r="AU569" s="18" t="s">
        <v>81</v>
      </c>
    </row>
    <row r="570" s="14" customFormat="1">
      <c r="A570" s="14"/>
      <c r="B570" s="244"/>
      <c r="C570" s="245"/>
      <c r="D570" s="227" t="s">
        <v>153</v>
      </c>
      <c r="E570" s="246" t="s">
        <v>19</v>
      </c>
      <c r="F570" s="247" t="s">
        <v>1886</v>
      </c>
      <c r="G570" s="245"/>
      <c r="H570" s="248">
        <v>68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153</v>
      </c>
      <c r="AU570" s="254" t="s">
        <v>81</v>
      </c>
      <c r="AV570" s="14" t="s">
        <v>81</v>
      </c>
      <c r="AW570" s="14" t="s">
        <v>33</v>
      </c>
      <c r="AX570" s="14" t="s">
        <v>72</v>
      </c>
      <c r="AY570" s="254" t="s">
        <v>140</v>
      </c>
    </row>
    <row r="571" s="15" customFormat="1">
      <c r="A571" s="15"/>
      <c r="B571" s="255"/>
      <c r="C571" s="256"/>
      <c r="D571" s="227" t="s">
        <v>153</v>
      </c>
      <c r="E571" s="257" t="s">
        <v>19</v>
      </c>
      <c r="F571" s="258" t="s">
        <v>155</v>
      </c>
      <c r="G571" s="256"/>
      <c r="H571" s="259">
        <v>68</v>
      </c>
      <c r="I571" s="260"/>
      <c r="J571" s="256"/>
      <c r="K571" s="256"/>
      <c r="L571" s="261"/>
      <c r="M571" s="262"/>
      <c r="N571" s="263"/>
      <c r="O571" s="263"/>
      <c r="P571" s="263"/>
      <c r="Q571" s="263"/>
      <c r="R571" s="263"/>
      <c r="S571" s="263"/>
      <c r="T571" s="264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5" t="s">
        <v>153</v>
      </c>
      <c r="AU571" s="265" t="s">
        <v>81</v>
      </c>
      <c r="AV571" s="15" t="s">
        <v>156</v>
      </c>
      <c r="AW571" s="15" t="s">
        <v>33</v>
      </c>
      <c r="AX571" s="15" t="s">
        <v>79</v>
      </c>
      <c r="AY571" s="265" t="s">
        <v>140</v>
      </c>
    </row>
    <row r="572" s="2" customFormat="1" ht="16.5" customHeight="1">
      <c r="A572" s="39"/>
      <c r="B572" s="40"/>
      <c r="C572" s="214" t="s">
        <v>801</v>
      </c>
      <c r="D572" s="214" t="s">
        <v>143</v>
      </c>
      <c r="E572" s="215" t="s">
        <v>1887</v>
      </c>
      <c r="F572" s="216" t="s">
        <v>1888</v>
      </c>
      <c r="G572" s="217" t="s">
        <v>306</v>
      </c>
      <c r="H572" s="218">
        <v>68</v>
      </c>
      <c r="I572" s="219"/>
      <c r="J572" s="220">
        <f>ROUND(I572*H572,2)</f>
        <v>0</v>
      </c>
      <c r="K572" s="216" t="s">
        <v>147</v>
      </c>
      <c r="L572" s="45"/>
      <c r="M572" s="221" t="s">
        <v>19</v>
      </c>
      <c r="N572" s="222" t="s">
        <v>43</v>
      </c>
      <c r="O572" s="85"/>
      <c r="P572" s="223">
        <f>O572*H572</f>
        <v>0</v>
      </c>
      <c r="Q572" s="223">
        <v>1.0000000000000001E-05</v>
      </c>
      <c r="R572" s="223">
        <f>Q572*H572</f>
        <v>0.00068000000000000005</v>
      </c>
      <c r="S572" s="223">
        <v>0</v>
      </c>
      <c r="T572" s="224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5" t="s">
        <v>347</v>
      </c>
      <c r="AT572" s="225" t="s">
        <v>143</v>
      </c>
      <c r="AU572" s="225" t="s">
        <v>81</v>
      </c>
      <c r="AY572" s="18" t="s">
        <v>140</v>
      </c>
      <c r="BE572" s="226">
        <f>IF(N572="základní",J572,0)</f>
        <v>0</v>
      </c>
      <c r="BF572" s="226">
        <f>IF(N572="snížená",J572,0)</f>
        <v>0</v>
      </c>
      <c r="BG572" s="226">
        <f>IF(N572="zákl. přenesená",J572,0)</f>
        <v>0</v>
      </c>
      <c r="BH572" s="226">
        <f>IF(N572="sníž. přenesená",J572,0)</f>
        <v>0</v>
      </c>
      <c r="BI572" s="226">
        <f>IF(N572="nulová",J572,0)</f>
        <v>0</v>
      </c>
      <c r="BJ572" s="18" t="s">
        <v>79</v>
      </c>
      <c r="BK572" s="226">
        <f>ROUND(I572*H572,2)</f>
        <v>0</v>
      </c>
      <c r="BL572" s="18" t="s">
        <v>347</v>
      </c>
      <c r="BM572" s="225" t="s">
        <v>1889</v>
      </c>
    </row>
    <row r="573" s="2" customFormat="1">
      <c r="A573" s="39"/>
      <c r="B573" s="40"/>
      <c r="C573" s="41"/>
      <c r="D573" s="227" t="s">
        <v>150</v>
      </c>
      <c r="E573" s="41"/>
      <c r="F573" s="228" t="s">
        <v>1890</v>
      </c>
      <c r="G573" s="41"/>
      <c r="H573" s="41"/>
      <c r="I573" s="229"/>
      <c r="J573" s="41"/>
      <c r="K573" s="41"/>
      <c r="L573" s="45"/>
      <c r="M573" s="230"/>
      <c r="N573" s="231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150</v>
      </c>
      <c r="AU573" s="18" t="s">
        <v>81</v>
      </c>
    </row>
    <row r="574" s="2" customFormat="1">
      <c r="A574" s="39"/>
      <c r="B574" s="40"/>
      <c r="C574" s="41"/>
      <c r="D574" s="232" t="s">
        <v>151</v>
      </c>
      <c r="E574" s="41"/>
      <c r="F574" s="233" t="s">
        <v>1891</v>
      </c>
      <c r="G574" s="41"/>
      <c r="H574" s="41"/>
      <c r="I574" s="229"/>
      <c r="J574" s="41"/>
      <c r="K574" s="41"/>
      <c r="L574" s="45"/>
      <c r="M574" s="230"/>
      <c r="N574" s="231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151</v>
      </c>
      <c r="AU574" s="18" t="s">
        <v>81</v>
      </c>
    </row>
    <row r="575" s="2" customFormat="1" ht="16.5" customHeight="1">
      <c r="A575" s="39"/>
      <c r="B575" s="40"/>
      <c r="C575" s="214" t="s">
        <v>805</v>
      </c>
      <c r="D575" s="214" t="s">
        <v>143</v>
      </c>
      <c r="E575" s="215" t="s">
        <v>1892</v>
      </c>
      <c r="F575" s="216" t="s">
        <v>1893</v>
      </c>
      <c r="G575" s="217" t="s">
        <v>341</v>
      </c>
      <c r="H575" s="218">
        <v>2</v>
      </c>
      <c r="I575" s="219"/>
      <c r="J575" s="220">
        <f>ROUND(I575*H575,2)</f>
        <v>0</v>
      </c>
      <c r="K575" s="216" t="s">
        <v>19</v>
      </c>
      <c r="L575" s="45"/>
      <c r="M575" s="221" t="s">
        <v>19</v>
      </c>
      <c r="N575" s="222" t="s">
        <v>43</v>
      </c>
      <c r="O575" s="85"/>
      <c r="P575" s="223">
        <f>O575*H575</f>
        <v>0</v>
      </c>
      <c r="Q575" s="223">
        <v>0</v>
      </c>
      <c r="R575" s="223">
        <f>Q575*H575</f>
        <v>0</v>
      </c>
      <c r="S575" s="223">
        <v>0</v>
      </c>
      <c r="T575" s="224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5" t="s">
        <v>347</v>
      </c>
      <c r="AT575" s="225" t="s">
        <v>143</v>
      </c>
      <c r="AU575" s="225" t="s">
        <v>81</v>
      </c>
      <c r="AY575" s="18" t="s">
        <v>140</v>
      </c>
      <c r="BE575" s="226">
        <f>IF(N575="základní",J575,0)</f>
        <v>0</v>
      </c>
      <c r="BF575" s="226">
        <f>IF(N575="snížená",J575,0)</f>
        <v>0</v>
      </c>
      <c r="BG575" s="226">
        <f>IF(N575="zákl. přenesená",J575,0)</f>
        <v>0</v>
      </c>
      <c r="BH575" s="226">
        <f>IF(N575="sníž. přenesená",J575,0)</f>
        <v>0</v>
      </c>
      <c r="BI575" s="226">
        <f>IF(N575="nulová",J575,0)</f>
        <v>0</v>
      </c>
      <c r="BJ575" s="18" t="s">
        <v>79</v>
      </c>
      <c r="BK575" s="226">
        <f>ROUND(I575*H575,2)</f>
        <v>0</v>
      </c>
      <c r="BL575" s="18" t="s">
        <v>347</v>
      </c>
      <c r="BM575" s="225" t="s">
        <v>1894</v>
      </c>
    </row>
    <row r="576" s="2" customFormat="1">
      <c r="A576" s="39"/>
      <c r="B576" s="40"/>
      <c r="C576" s="41"/>
      <c r="D576" s="227" t="s">
        <v>150</v>
      </c>
      <c r="E576" s="41"/>
      <c r="F576" s="228" t="s">
        <v>1893</v>
      </c>
      <c r="G576" s="41"/>
      <c r="H576" s="41"/>
      <c r="I576" s="229"/>
      <c r="J576" s="41"/>
      <c r="K576" s="41"/>
      <c r="L576" s="45"/>
      <c r="M576" s="230"/>
      <c r="N576" s="231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150</v>
      </c>
      <c r="AU576" s="18" t="s">
        <v>81</v>
      </c>
    </row>
    <row r="577" s="2" customFormat="1" ht="16.5" customHeight="1">
      <c r="A577" s="39"/>
      <c r="B577" s="40"/>
      <c r="C577" s="214" t="s">
        <v>811</v>
      </c>
      <c r="D577" s="214" t="s">
        <v>143</v>
      </c>
      <c r="E577" s="215" t="s">
        <v>1895</v>
      </c>
      <c r="F577" s="216" t="s">
        <v>1896</v>
      </c>
      <c r="G577" s="217" t="s">
        <v>460</v>
      </c>
      <c r="H577" s="218">
        <v>0.086999999999999994</v>
      </c>
      <c r="I577" s="219"/>
      <c r="J577" s="220">
        <f>ROUND(I577*H577,2)</f>
        <v>0</v>
      </c>
      <c r="K577" s="216" t="s">
        <v>147</v>
      </c>
      <c r="L577" s="45"/>
      <c r="M577" s="221" t="s">
        <v>19</v>
      </c>
      <c r="N577" s="222" t="s">
        <v>43</v>
      </c>
      <c r="O577" s="85"/>
      <c r="P577" s="223">
        <f>O577*H577</f>
        <v>0</v>
      </c>
      <c r="Q577" s="223">
        <v>0</v>
      </c>
      <c r="R577" s="223">
        <f>Q577*H577</f>
        <v>0</v>
      </c>
      <c r="S577" s="223">
        <v>0</v>
      </c>
      <c r="T577" s="224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5" t="s">
        <v>347</v>
      </c>
      <c r="AT577" s="225" t="s">
        <v>143</v>
      </c>
      <c r="AU577" s="225" t="s">
        <v>81</v>
      </c>
      <c r="AY577" s="18" t="s">
        <v>140</v>
      </c>
      <c r="BE577" s="226">
        <f>IF(N577="základní",J577,0)</f>
        <v>0</v>
      </c>
      <c r="BF577" s="226">
        <f>IF(N577="snížená",J577,0)</f>
        <v>0</v>
      </c>
      <c r="BG577" s="226">
        <f>IF(N577="zákl. přenesená",J577,0)</f>
        <v>0</v>
      </c>
      <c r="BH577" s="226">
        <f>IF(N577="sníž. přenesená",J577,0)</f>
        <v>0</v>
      </c>
      <c r="BI577" s="226">
        <f>IF(N577="nulová",J577,0)</f>
        <v>0</v>
      </c>
      <c r="BJ577" s="18" t="s">
        <v>79</v>
      </c>
      <c r="BK577" s="226">
        <f>ROUND(I577*H577,2)</f>
        <v>0</v>
      </c>
      <c r="BL577" s="18" t="s">
        <v>347</v>
      </c>
      <c r="BM577" s="225" t="s">
        <v>1897</v>
      </c>
    </row>
    <row r="578" s="2" customFormat="1">
      <c r="A578" s="39"/>
      <c r="B578" s="40"/>
      <c r="C578" s="41"/>
      <c r="D578" s="227" t="s">
        <v>150</v>
      </c>
      <c r="E578" s="41"/>
      <c r="F578" s="228" t="s">
        <v>1898</v>
      </c>
      <c r="G578" s="41"/>
      <c r="H578" s="41"/>
      <c r="I578" s="229"/>
      <c r="J578" s="41"/>
      <c r="K578" s="41"/>
      <c r="L578" s="45"/>
      <c r="M578" s="230"/>
      <c r="N578" s="231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150</v>
      </c>
      <c r="AU578" s="18" t="s">
        <v>81</v>
      </c>
    </row>
    <row r="579" s="2" customFormat="1">
      <c r="A579" s="39"/>
      <c r="B579" s="40"/>
      <c r="C579" s="41"/>
      <c r="D579" s="232" t="s">
        <v>151</v>
      </c>
      <c r="E579" s="41"/>
      <c r="F579" s="233" t="s">
        <v>1899</v>
      </c>
      <c r="G579" s="41"/>
      <c r="H579" s="41"/>
      <c r="I579" s="229"/>
      <c r="J579" s="41"/>
      <c r="K579" s="41"/>
      <c r="L579" s="45"/>
      <c r="M579" s="230"/>
      <c r="N579" s="231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151</v>
      </c>
      <c r="AU579" s="18" t="s">
        <v>81</v>
      </c>
    </row>
    <row r="580" s="2" customFormat="1" ht="16.5" customHeight="1">
      <c r="A580" s="39"/>
      <c r="B580" s="40"/>
      <c r="C580" s="214" t="s">
        <v>815</v>
      </c>
      <c r="D580" s="214" t="s">
        <v>143</v>
      </c>
      <c r="E580" s="215" t="s">
        <v>1900</v>
      </c>
      <c r="F580" s="216" t="s">
        <v>1901</v>
      </c>
      <c r="G580" s="217" t="s">
        <v>460</v>
      </c>
      <c r="H580" s="218">
        <v>0.086999999999999994</v>
      </c>
      <c r="I580" s="219"/>
      <c r="J580" s="220">
        <f>ROUND(I580*H580,2)</f>
        <v>0</v>
      </c>
      <c r="K580" s="216" t="s">
        <v>147</v>
      </c>
      <c r="L580" s="45"/>
      <c r="M580" s="221" t="s">
        <v>19</v>
      </c>
      <c r="N580" s="222" t="s">
        <v>43</v>
      </c>
      <c r="O580" s="85"/>
      <c r="P580" s="223">
        <f>O580*H580</f>
        <v>0</v>
      </c>
      <c r="Q580" s="223">
        <v>0</v>
      </c>
      <c r="R580" s="223">
        <f>Q580*H580</f>
        <v>0</v>
      </c>
      <c r="S580" s="223">
        <v>0</v>
      </c>
      <c r="T580" s="224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5" t="s">
        <v>347</v>
      </c>
      <c r="AT580" s="225" t="s">
        <v>143</v>
      </c>
      <c r="AU580" s="225" t="s">
        <v>81</v>
      </c>
      <c r="AY580" s="18" t="s">
        <v>140</v>
      </c>
      <c r="BE580" s="226">
        <f>IF(N580="základní",J580,0)</f>
        <v>0</v>
      </c>
      <c r="BF580" s="226">
        <f>IF(N580="snížená",J580,0)</f>
        <v>0</v>
      </c>
      <c r="BG580" s="226">
        <f>IF(N580="zákl. přenesená",J580,0)</f>
        <v>0</v>
      </c>
      <c r="BH580" s="226">
        <f>IF(N580="sníž. přenesená",J580,0)</f>
        <v>0</v>
      </c>
      <c r="BI580" s="226">
        <f>IF(N580="nulová",J580,0)</f>
        <v>0</v>
      </c>
      <c r="BJ580" s="18" t="s">
        <v>79</v>
      </c>
      <c r="BK580" s="226">
        <f>ROUND(I580*H580,2)</f>
        <v>0</v>
      </c>
      <c r="BL580" s="18" t="s">
        <v>347</v>
      </c>
      <c r="BM580" s="225" t="s">
        <v>1902</v>
      </c>
    </row>
    <row r="581" s="2" customFormat="1">
      <c r="A581" s="39"/>
      <c r="B581" s="40"/>
      <c r="C581" s="41"/>
      <c r="D581" s="227" t="s">
        <v>150</v>
      </c>
      <c r="E581" s="41"/>
      <c r="F581" s="228" t="s">
        <v>1903</v>
      </c>
      <c r="G581" s="41"/>
      <c r="H581" s="41"/>
      <c r="I581" s="229"/>
      <c r="J581" s="41"/>
      <c r="K581" s="41"/>
      <c r="L581" s="45"/>
      <c r="M581" s="230"/>
      <c r="N581" s="231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150</v>
      </c>
      <c r="AU581" s="18" t="s">
        <v>81</v>
      </c>
    </row>
    <row r="582" s="2" customFormat="1">
      <c r="A582" s="39"/>
      <c r="B582" s="40"/>
      <c r="C582" s="41"/>
      <c r="D582" s="232" t="s">
        <v>151</v>
      </c>
      <c r="E582" s="41"/>
      <c r="F582" s="233" t="s">
        <v>1904</v>
      </c>
      <c r="G582" s="41"/>
      <c r="H582" s="41"/>
      <c r="I582" s="229"/>
      <c r="J582" s="41"/>
      <c r="K582" s="41"/>
      <c r="L582" s="45"/>
      <c r="M582" s="230"/>
      <c r="N582" s="231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151</v>
      </c>
      <c r="AU582" s="18" t="s">
        <v>81</v>
      </c>
    </row>
    <row r="583" s="12" customFormat="1" ht="22.8" customHeight="1">
      <c r="A583" s="12"/>
      <c r="B583" s="198"/>
      <c r="C583" s="199"/>
      <c r="D583" s="200" t="s">
        <v>71</v>
      </c>
      <c r="E583" s="212" t="s">
        <v>625</v>
      </c>
      <c r="F583" s="212" t="s">
        <v>626</v>
      </c>
      <c r="G583" s="199"/>
      <c r="H583" s="199"/>
      <c r="I583" s="202"/>
      <c r="J583" s="213">
        <f>BK583</f>
        <v>0</v>
      </c>
      <c r="K583" s="199"/>
      <c r="L583" s="204"/>
      <c r="M583" s="205"/>
      <c r="N583" s="206"/>
      <c r="O583" s="206"/>
      <c r="P583" s="207">
        <f>SUM(P584:P634)</f>
        <v>0</v>
      </c>
      <c r="Q583" s="206"/>
      <c r="R583" s="207">
        <f>SUM(R584:R634)</f>
        <v>0.00062</v>
      </c>
      <c r="S583" s="206"/>
      <c r="T583" s="208">
        <f>SUM(T584:T634)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09" t="s">
        <v>81</v>
      </c>
      <c r="AT583" s="210" t="s">
        <v>71</v>
      </c>
      <c r="AU583" s="210" t="s">
        <v>79</v>
      </c>
      <c r="AY583" s="209" t="s">
        <v>140</v>
      </c>
      <c r="BK583" s="211">
        <f>SUM(BK584:BK634)</f>
        <v>0</v>
      </c>
    </row>
    <row r="584" s="2" customFormat="1" ht="16.5" customHeight="1">
      <c r="A584" s="39"/>
      <c r="B584" s="40"/>
      <c r="C584" s="214" t="s">
        <v>827</v>
      </c>
      <c r="D584" s="214" t="s">
        <v>143</v>
      </c>
      <c r="E584" s="215" t="s">
        <v>1905</v>
      </c>
      <c r="F584" s="216" t="s">
        <v>1906</v>
      </c>
      <c r="G584" s="217" t="s">
        <v>146</v>
      </c>
      <c r="H584" s="218">
        <v>1</v>
      </c>
      <c r="I584" s="219"/>
      <c r="J584" s="220">
        <f>ROUND(I584*H584,2)</f>
        <v>0</v>
      </c>
      <c r="K584" s="216" t="s">
        <v>19</v>
      </c>
      <c r="L584" s="45"/>
      <c r="M584" s="221" t="s">
        <v>19</v>
      </c>
      <c r="N584" s="222" t="s">
        <v>43</v>
      </c>
      <c r="O584" s="85"/>
      <c r="P584" s="223">
        <f>O584*H584</f>
        <v>0</v>
      </c>
      <c r="Q584" s="223">
        <v>0</v>
      </c>
      <c r="R584" s="223">
        <f>Q584*H584</f>
        <v>0</v>
      </c>
      <c r="S584" s="223">
        <v>0</v>
      </c>
      <c r="T584" s="224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5" t="s">
        <v>347</v>
      </c>
      <c r="AT584" s="225" t="s">
        <v>143</v>
      </c>
      <c r="AU584" s="225" t="s">
        <v>81</v>
      </c>
      <c r="AY584" s="18" t="s">
        <v>140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18" t="s">
        <v>79</v>
      </c>
      <c r="BK584" s="226">
        <f>ROUND(I584*H584,2)</f>
        <v>0</v>
      </c>
      <c r="BL584" s="18" t="s">
        <v>347</v>
      </c>
      <c r="BM584" s="225" t="s">
        <v>1907</v>
      </c>
    </row>
    <row r="585" s="2" customFormat="1">
      <c r="A585" s="39"/>
      <c r="B585" s="40"/>
      <c r="C585" s="41"/>
      <c r="D585" s="227" t="s">
        <v>150</v>
      </c>
      <c r="E585" s="41"/>
      <c r="F585" s="228" t="s">
        <v>1906</v>
      </c>
      <c r="G585" s="41"/>
      <c r="H585" s="41"/>
      <c r="I585" s="229"/>
      <c r="J585" s="41"/>
      <c r="K585" s="41"/>
      <c r="L585" s="45"/>
      <c r="M585" s="230"/>
      <c r="N585" s="231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150</v>
      </c>
      <c r="AU585" s="18" t="s">
        <v>81</v>
      </c>
    </row>
    <row r="586" s="13" customFormat="1">
      <c r="A586" s="13"/>
      <c r="B586" s="234"/>
      <c r="C586" s="235"/>
      <c r="D586" s="227" t="s">
        <v>153</v>
      </c>
      <c r="E586" s="236" t="s">
        <v>19</v>
      </c>
      <c r="F586" s="237" t="s">
        <v>1908</v>
      </c>
      <c r="G586" s="235"/>
      <c r="H586" s="236" t="s">
        <v>19</v>
      </c>
      <c r="I586" s="238"/>
      <c r="J586" s="235"/>
      <c r="K586" s="235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153</v>
      </c>
      <c r="AU586" s="243" t="s">
        <v>81</v>
      </c>
      <c r="AV586" s="13" t="s">
        <v>79</v>
      </c>
      <c r="AW586" s="13" t="s">
        <v>33</v>
      </c>
      <c r="AX586" s="13" t="s">
        <v>72</v>
      </c>
      <c r="AY586" s="243" t="s">
        <v>140</v>
      </c>
    </row>
    <row r="587" s="13" customFormat="1">
      <c r="A587" s="13"/>
      <c r="B587" s="234"/>
      <c r="C587" s="235"/>
      <c r="D587" s="227" t="s">
        <v>153</v>
      </c>
      <c r="E587" s="236" t="s">
        <v>19</v>
      </c>
      <c r="F587" s="237" t="s">
        <v>1909</v>
      </c>
      <c r="G587" s="235"/>
      <c r="H587" s="236" t="s">
        <v>19</v>
      </c>
      <c r="I587" s="238"/>
      <c r="J587" s="235"/>
      <c r="K587" s="235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153</v>
      </c>
      <c r="AU587" s="243" t="s">
        <v>81</v>
      </c>
      <c r="AV587" s="13" t="s">
        <v>79</v>
      </c>
      <c r="AW587" s="13" t="s">
        <v>33</v>
      </c>
      <c r="AX587" s="13" t="s">
        <v>72</v>
      </c>
      <c r="AY587" s="243" t="s">
        <v>140</v>
      </c>
    </row>
    <row r="588" s="14" customFormat="1">
      <c r="A588" s="14"/>
      <c r="B588" s="244"/>
      <c r="C588" s="245"/>
      <c r="D588" s="227" t="s">
        <v>153</v>
      </c>
      <c r="E588" s="246" t="s">
        <v>19</v>
      </c>
      <c r="F588" s="247" t="s">
        <v>79</v>
      </c>
      <c r="G588" s="245"/>
      <c r="H588" s="248">
        <v>1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153</v>
      </c>
      <c r="AU588" s="254" t="s">
        <v>81</v>
      </c>
      <c r="AV588" s="14" t="s">
        <v>81</v>
      </c>
      <c r="AW588" s="14" t="s">
        <v>33</v>
      </c>
      <c r="AX588" s="14" t="s">
        <v>72</v>
      </c>
      <c r="AY588" s="254" t="s">
        <v>140</v>
      </c>
    </row>
    <row r="589" s="15" customFormat="1">
      <c r="A589" s="15"/>
      <c r="B589" s="255"/>
      <c r="C589" s="256"/>
      <c r="D589" s="227" t="s">
        <v>153</v>
      </c>
      <c r="E589" s="257" t="s">
        <v>19</v>
      </c>
      <c r="F589" s="258" t="s">
        <v>155</v>
      </c>
      <c r="G589" s="256"/>
      <c r="H589" s="259">
        <v>1</v>
      </c>
      <c r="I589" s="260"/>
      <c r="J589" s="256"/>
      <c r="K589" s="256"/>
      <c r="L589" s="261"/>
      <c r="M589" s="262"/>
      <c r="N589" s="263"/>
      <c r="O589" s="263"/>
      <c r="P589" s="263"/>
      <c r="Q589" s="263"/>
      <c r="R589" s="263"/>
      <c r="S589" s="263"/>
      <c r="T589" s="264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5" t="s">
        <v>153</v>
      </c>
      <c r="AU589" s="265" t="s">
        <v>81</v>
      </c>
      <c r="AV589" s="15" t="s">
        <v>156</v>
      </c>
      <c r="AW589" s="15" t="s">
        <v>33</v>
      </c>
      <c r="AX589" s="15" t="s">
        <v>79</v>
      </c>
      <c r="AY589" s="265" t="s">
        <v>140</v>
      </c>
    </row>
    <row r="590" s="2" customFormat="1" ht="16.5" customHeight="1">
      <c r="A590" s="39"/>
      <c r="B590" s="40"/>
      <c r="C590" s="214" t="s">
        <v>831</v>
      </c>
      <c r="D590" s="214" t="s">
        <v>143</v>
      </c>
      <c r="E590" s="215" t="s">
        <v>1910</v>
      </c>
      <c r="F590" s="216" t="s">
        <v>1911</v>
      </c>
      <c r="G590" s="217" t="s">
        <v>146</v>
      </c>
      <c r="H590" s="218">
        <v>3</v>
      </c>
      <c r="I590" s="219"/>
      <c r="J590" s="220">
        <f>ROUND(I590*H590,2)</f>
        <v>0</v>
      </c>
      <c r="K590" s="216" t="s">
        <v>19</v>
      </c>
      <c r="L590" s="45"/>
      <c r="M590" s="221" t="s">
        <v>19</v>
      </c>
      <c r="N590" s="222" t="s">
        <v>43</v>
      </c>
      <c r="O590" s="85"/>
      <c r="P590" s="223">
        <f>O590*H590</f>
        <v>0</v>
      </c>
      <c r="Q590" s="223">
        <v>0</v>
      </c>
      <c r="R590" s="223">
        <f>Q590*H590</f>
        <v>0</v>
      </c>
      <c r="S590" s="223">
        <v>0</v>
      </c>
      <c r="T590" s="224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5" t="s">
        <v>347</v>
      </c>
      <c r="AT590" s="225" t="s">
        <v>143</v>
      </c>
      <c r="AU590" s="225" t="s">
        <v>81</v>
      </c>
      <c r="AY590" s="18" t="s">
        <v>140</v>
      </c>
      <c r="BE590" s="226">
        <f>IF(N590="základní",J590,0)</f>
        <v>0</v>
      </c>
      <c r="BF590" s="226">
        <f>IF(N590="snížená",J590,0)</f>
        <v>0</v>
      </c>
      <c r="BG590" s="226">
        <f>IF(N590="zákl. přenesená",J590,0)</f>
        <v>0</v>
      </c>
      <c r="BH590" s="226">
        <f>IF(N590="sníž. přenesená",J590,0)</f>
        <v>0</v>
      </c>
      <c r="BI590" s="226">
        <f>IF(N590="nulová",J590,0)</f>
        <v>0</v>
      </c>
      <c r="BJ590" s="18" t="s">
        <v>79</v>
      </c>
      <c r="BK590" s="226">
        <f>ROUND(I590*H590,2)</f>
        <v>0</v>
      </c>
      <c r="BL590" s="18" t="s">
        <v>347</v>
      </c>
      <c r="BM590" s="225" t="s">
        <v>1912</v>
      </c>
    </row>
    <row r="591" s="2" customFormat="1">
      <c r="A591" s="39"/>
      <c r="B591" s="40"/>
      <c r="C591" s="41"/>
      <c r="D591" s="227" t="s">
        <v>150</v>
      </c>
      <c r="E591" s="41"/>
      <c r="F591" s="228" t="s">
        <v>1911</v>
      </c>
      <c r="G591" s="41"/>
      <c r="H591" s="41"/>
      <c r="I591" s="229"/>
      <c r="J591" s="41"/>
      <c r="K591" s="41"/>
      <c r="L591" s="45"/>
      <c r="M591" s="230"/>
      <c r="N591" s="231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150</v>
      </c>
      <c r="AU591" s="18" t="s">
        <v>81</v>
      </c>
    </row>
    <row r="592" s="13" customFormat="1">
      <c r="A592" s="13"/>
      <c r="B592" s="234"/>
      <c r="C592" s="235"/>
      <c r="D592" s="227" t="s">
        <v>153</v>
      </c>
      <c r="E592" s="236" t="s">
        <v>19</v>
      </c>
      <c r="F592" s="237" t="s">
        <v>1908</v>
      </c>
      <c r="G592" s="235"/>
      <c r="H592" s="236" t="s">
        <v>19</v>
      </c>
      <c r="I592" s="238"/>
      <c r="J592" s="235"/>
      <c r="K592" s="235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153</v>
      </c>
      <c r="AU592" s="243" t="s">
        <v>81</v>
      </c>
      <c r="AV592" s="13" t="s">
        <v>79</v>
      </c>
      <c r="AW592" s="13" t="s">
        <v>33</v>
      </c>
      <c r="AX592" s="13" t="s">
        <v>72</v>
      </c>
      <c r="AY592" s="243" t="s">
        <v>140</v>
      </c>
    </row>
    <row r="593" s="13" customFormat="1">
      <c r="A593" s="13"/>
      <c r="B593" s="234"/>
      <c r="C593" s="235"/>
      <c r="D593" s="227" t="s">
        <v>153</v>
      </c>
      <c r="E593" s="236" t="s">
        <v>19</v>
      </c>
      <c r="F593" s="237" t="s">
        <v>1913</v>
      </c>
      <c r="G593" s="235"/>
      <c r="H593" s="236" t="s">
        <v>19</v>
      </c>
      <c r="I593" s="238"/>
      <c r="J593" s="235"/>
      <c r="K593" s="235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153</v>
      </c>
      <c r="AU593" s="243" t="s">
        <v>81</v>
      </c>
      <c r="AV593" s="13" t="s">
        <v>79</v>
      </c>
      <c r="AW593" s="13" t="s">
        <v>33</v>
      </c>
      <c r="AX593" s="13" t="s">
        <v>72</v>
      </c>
      <c r="AY593" s="243" t="s">
        <v>140</v>
      </c>
    </row>
    <row r="594" s="14" customFormat="1">
      <c r="A594" s="14"/>
      <c r="B594" s="244"/>
      <c r="C594" s="245"/>
      <c r="D594" s="227" t="s">
        <v>153</v>
      </c>
      <c r="E594" s="246" t="s">
        <v>19</v>
      </c>
      <c r="F594" s="247" t="s">
        <v>102</v>
      </c>
      <c r="G594" s="245"/>
      <c r="H594" s="248">
        <v>3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153</v>
      </c>
      <c r="AU594" s="254" t="s">
        <v>81</v>
      </c>
      <c r="AV594" s="14" t="s">
        <v>81</v>
      </c>
      <c r="AW594" s="14" t="s">
        <v>33</v>
      </c>
      <c r="AX594" s="14" t="s">
        <v>72</v>
      </c>
      <c r="AY594" s="254" t="s">
        <v>140</v>
      </c>
    </row>
    <row r="595" s="15" customFormat="1">
      <c r="A595" s="15"/>
      <c r="B595" s="255"/>
      <c r="C595" s="256"/>
      <c r="D595" s="227" t="s">
        <v>153</v>
      </c>
      <c r="E595" s="257" t="s">
        <v>19</v>
      </c>
      <c r="F595" s="258" t="s">
        <v>155</v>
      </c>
      <c r="G595" s="256"/>
      <c r="H595" s="259">
        <v>3</v>
      </c>
      <c r="I595" s="260"/>
      <c r="J595" s="256"/>
      <c r="K595" s="256"/>
      <c r="L595" s="261"/>
      <c r="M595" s="262"/>
      <c r="N595" s="263"/>
      <c r="O595" s="263"/>
      <c r="P595" s="263"/>
      <c r="Q595" s="263"/>
      <c r="R595" s="263"/>
      <c r="S595" s="263"/>
      <c r="T595" s="264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65" t="s">
        <v>153</v>
      </c>
      <c r="AU595" s="265" t="s">
        <v>81</v>
      </c>
      <c r="AV595" s="15" t="s">
        <v>156</v>
      </c>
      <c r="AW595" s="15" t="s">
        <v>33</v>
      </c>
      <c r="AX595" s="15" t="s">
        <v>79</v>
      </c>
      <c r="AY595" s="265" t="s">
        <v>140</v>
      </c>
    </row>
    <row r="596" s="2" customFormat="1" ht="16.5" customHeight="1">
      <c r="A596" s="39"/>
      <c r="B596" s="40"/>
      <c r="C596" s="214" t="s">
        <v>835</v>
      </c>
      <c r="D596" s="214" t="s">
        <v>143</v>
      </c>
      <c r="E596" s="215" t="s">
        <v>1914</v>
      </c>
      <c r="F596" s="216" t="s">
        <v>1915</v>
      </c>
      <c r="G596" s="217" t="s">
        <v>146</v>
      </c>
      <c r="H596" s="218">
        <v>3</v>
      </c>
      <c r="I596" s="219"/>
      <c r="J596" s="220">
        <f>ROUND(I596*H596,2)</f>
        <v>0</v>
      </c>
      <c r="K596" s="216" t="s">
        <v>19</v>
      </c>
      <c r="L596" s="45"/>
      <c r="M596" s="221" t="s">
        <v>19</v>
      </c>
      <c r="N596" s="222" t="s">
        <v>43</v>
      </c>
      <c r="O596" s="85"/>
      <c r="P596" s="223">
        <f>O596*H596</f>
        <v>0</v>
      </c>
      <c r="Q596" s="223">
        <v>0</v>
      </c>
      <c r="R596" s="223">
        <f>Q596*H596</f>
        <v>0</v>
      </c>
      <c r="S596" s="223">
        <v>0</v>
      </c>
      <c r="T596" s="224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5" t="s">
        <v>347</v>
      </c>
      <c r="AT596" s="225" t="s">
        <v>143</v>
      </c>
      <c r="AU596" s="225" t="s">
        <v>81</v>
      </c>
      <c r="AY596" s="18" t="s">
        <v>140</v>
      </c>
      <c r="BE596" s="226">
        <f>IF(N596="základní",J596,0)</f>
        <v>0</v>
      </c>
      <c r="BF596" s="226">
        <f>IF(N596="snížená",J596,0)</f>
        <v>0</v>
      </c>
      <c r="BG596" s="226">
        <f>IF(N596="zákl. přenesená",J596,0)</f>
        <v>0</v>
      </c>
      <c r="BH596" s="226">
        <f>IF(N596="sníž. přenesená",J596,0)</f>
        <v>0</v>
      </c>
      <c r="BI596" s="226">
        <f>IF(N596="nulová",J596,0)</f>
        <v>0</v>
      </c>
      <c r="BJ596" s="18" t="s">
        <v>79</v>
      </c>
      <c r="BK596" s="226">
        <f>ROUND(I596*H596,2)</f>
        <v>0</v>
      </c>
      <c r="BL596" s="18" t="s">
        <v>347</v>
      </c>
      <c r="BM596" s="225" t="s">
        <v>1916</v>
      </c>
    </row>
    <row r="597" s="2" customFormat="1">
      <c r="A597" s="39"/>
      <c r="B597" s="40"/>
      <c r="C597" s="41"/>
      <c r="D597" s="227" t="s">
        <v>150</v>
      </c>
      <c r="E597" s="41"/>
      <c r="F597" s="228" t="s">
        <v>1915</v>
      </c>
      <c r="G597" s="41"/>
      <c r="H597" s="41"/>
      <c r="I597" s="229"/>
      <c r="J597" s="41"/>
      <c r="K597" s="41"/>
      <c r="L597" s="45"/>
      <c r="M597" s="230"/>
      <c r="N597" s="231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150</v>
      </c>
      <c r="AU597" s="18" t="s">
        <v>81</v>
      </c>
    </row>
    <row r="598" s="13" customFormat="1">
      <c r="A598" s="13"/>
      <c r="B598" s="234"/>
      <c r="C598" s="235"/>
      <c r="D598" s="227" t="s">
        <v>153</v>
      </c>
      <c r="E598" s="236" t="s">
        <v>19</v>
      </c>
      <c r="F598" s="237" t="s">
        <v>1908</v>
      </c>
      <c r="G598" s="235"/>
      <c r="H598" s="236" t="s">
        <v>19</v>
      </c>
      <c r="I598" s="238"/>
      <c r="J598" s="235"/>
      <c r="K598" s="235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153</v>
      </c>
      <c r="AU598" s="243" t="s">
        <v>81</v>
      </c>
      <c r="AV598" s="13" t="s">
        <v>79</v>
      </c>
      <c r="AW598" s="13" t="s">
        <v>33</v>
      </c>
      <c r="AX598" s="13" t="s">
        <v>72</v>
      </c>
      <c r="AY598" s="243" t="s">
        <v>140</v>
      </c>
    </row>
    <row r="599" s="13" customFormat="1">
      <c r="A599" s="13"/>
      <c r="B599" s="234"/>
      <c r="C599" s="235"/>
      <c r="D599" s="227" t="s">
        <v>153</v>
      </c>
      <c r="E599" s="236" t="s">
        <v>19</v>
      </c>
      <c r="F599" s="237" t="s">
        <v>1917</v>
      </c>
      <c r="G599" s="235"/>
      <c r="H599" s="236" t="s">
        <v>19</v>
      </c>
      <c r="I599" s="238"/>
      <c r="J599" s="235"/>
      <c r="K599" s="235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153</v>
      </c>
      <c r="AU599" s="243" t="s">
        <v>81</v>
      </c>
      <c r="AV599" s="13" t="s">
        <v>79</v>
      </c>
      <c r="AW599" s="13" t="s">
        <v>33</v>
      </c>
      <c r="AX599" s="13" t="s">
        <v>72</v>
      </c>
      <c r="AY599" s="243" t="s">
        <v>140</v>
      </c>
    </row>
    <row r="600" s="14" customFormat="1">
      <c r="A600" s="14"/>
      <c r="B600" s="244"/>
      <c r="C600" s="245"/>
      <c r="D600" s="227" t="s">
        <v>153</v>
      </c>
      <c r="E600" s="246" t="s">
        <v>19</v>
      </c>
      <c r="F600" s="247" t="s">
        <v>102</v>
      </c>
      <c r="G600" s="245"/>
      <c r="H600" s="248">
        <v>3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4" t="s">
        <v>153</v>
      </c>
      <c r="AU600" s="254" t="s">
        <v>81</v>
      </c>
      <c r="AV600" s="14" t="s">
        <v>81</v>
      </c>
      <c r="AW600" s="14" t="s">
        <v>33</v>
      </c>
      <c r="AX600" s="14" t="s">
        <v>72</v>
      </c>
      <c r="AY600" s="254" t="s">
        <v>140</v>
      </c>
    </row>
    <row r="601" s="15" customFormat="1">
      <c r="A601" s="15"/>
      <c r="B601" s="255"/>
      <c r="C601" s="256"/>
      <c r="D601" s="227" t="s">
        <v>153</v>
      </c>
      <c r="E601" s="257" t="s">
        <v>19</v>
      </c>
      <c r="F601" s="258" t="s">
        <v>155</v>
      </c>
      <c r="G601" s="256"/>
      <c r="H601" s="259">
        <v>3</v>
      </c>
      <c r="I601" s="260"/>
      <c r="J601" s="256"/>
      <c r="K601" s="256"/>
      <c r="L601" s="261"/>
      <c r="M601" s="262"/>
      <c r="N601" s="263"/>
      <c r="O601" s="263"/>
      <c r="P601" s="263"/>
      <c r="Q601" s="263"/>
      <c r="R601" s="263"/>
      <c r="S601" s="263"/>
      <c r="T601" s="264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5" t="s">
        <v>153</v>
      </c>
      <c r="AU601" s="265" t="s">
        <v>81</v>
      </c>
      <c r="AV601" s="15" t="s">
        <v>156</v>
      </c>
      <c r="AW601" s="15" t="s">
        <v>33</v>
      </c>
      <c r="AX601" s="15" t="s">
        <v>79</v>
      </c>
      <c r="AY601" s="265" t="s">
        <v>140</v>
      </c>
    </row>
    <row r="602" s="2" customFormat="1" ht="16.5" customHeight="1">
      <c r="A602" s="39"/>
      <c r="B602" s="40"/>
      <c r="C602" s="214" t="s">
        <v>839</v>
      </c>
      <c r="D602" s="214" t="s">
        <v>143</v>
      </c>
      <c r="E602" s="215" t="s">
        <v>1918</v>
      </c>
      <c r="F602" s="216" t="s">
        <v>1919</v>
      </c>
      <c r="G602" s="217" t="s">
        <v>146</v>
      </c>
      <c r="H602" s="218">
        <v>1</v>
      </c>
      <c r="I602" s="219"/>
      <c r="J602" s="220">
        <f>ROUND(I602*H602,2)</f>
        <v>0</v>
      </c>
      <c r="K602" s="216" t="s">
        <v>19</v>
      </c>
      <c r="L602" s="45"/>
      <c r="M602" s="221" t="s">
        <v>19</v>
      </c>
      <c r="N602" s="222" t="s">
        <v>43</v>
      </c>
      <c r="O602" s="85"/>
      <c r="P602" s="223">
        <f>O602*H602</f>
        <v>0</v>
      </c>
      <c r="Q602" s="223">
        <v>0</v>
      </c>
      <c r="R602" s="223">
        <f>Q602*H602</f>
        <v>0</v>
      </c>
      <c r="S602" s="223">
        <v>0</v>
      </c>
      <c r="T602" s="224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25" t="s">
        <v>347</v>
      </c>
      <c r="AT602" s="225" t="s">
        <v>143</v>
      </c>
      <c r="AU602" s="225" t="s">
        <v>81</v>
      </c>
      <c r="AY602" s="18" t="s">
        <v>140</v>
      </c>
      <c r="BE602" s="226">
        <f>IF(N602="základní",J602,0)</f>
        <v>0</v>
      </c>
      <c r="BF602" s="226">
        <f>IF(N602="snížená",J602,0)</f>
        <v>0</v>
      </c>
      <c r="BG602" s="226">
        <f>IF(N602="zákl. přenesená",J602,0)</f>
        <v>0</v>
      </c>
      <c r="BH602" s="226">
        <f>IF(N602="sníž. přenesená",J602,0)</f>
        <v>0</v>
      </c>
      <c r="BI602" s="226">
        <f>IF(N602="nulová",J602,0)</f>
        <v>0</v>
      </c>
      <c r="BJ602" s="18" t="s">
        <v>79</v>
      </c>
      <c r="BK602" s="226">
        <f>ROUND(I602*H602,2)</f>
        <v>0</v>
      </c>
      <c r="BL602" s="18" t="s">
        <v>347</v>
      </c>
      <c r="BM602" s="225" t="s">
        <v>1920</v>
      </c>
    </row>
    <row r="603" s="2" customFormat="1">
      <c r="A603" s="39"/>
      <c r="B603" s="40"/>
      <c r="C603" s="41"/>
      <c r="D603" s="227" t="s">
        <v>150</v>
      </c>
      <c r="E603" s="41"/>
      <c r="F603" s="228" t="s">
        <v>1919</v>
      </c>
      <c r="G603" s="41"/>
      <c r="H603" s="41"/>
      <c r="I603" s="229"/>
      <c r="J603" s="41"/>
      <c r="K603" s="41"/>
      <c r="L603" s="45"/>
      <c r="M603" s="230"/>
      <c r="N603" s="231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150</v>
      </c>
      <c r="AU603" s="18" t="s">
        <v>81</v>
      </c>
    </row>
    <row r="604" s="13" customFormat="1">
      <c r="A604" s="13"/>
      <c r="B604" s="234"/>
      <c r="C604" s="235"/>
      <c r="D604" s="227" t="s">
        <v>153</v>
      </c>
      <c r="E604" s="236" t="s">
        <v>19</v>
      </c>
      <c r="F604" s="237" t="s">
        <v>1908</v>
      </c>
      <c r="G604" s="235"/>
      <c r="H604" s="236" t="s">
        <v>19</v>
      </c>
      <c r="I604" s="238"/>
      <c r="J604" s="235"/>
      <c r="K604" s="235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153</v>
      </c>
      <c r="AU604" s="243" t="s">
        <v>81</v>
      </c>
      <c r="AV604" s="13" t="s">
        <v>79</v>
      </c>
      <c r="AW604" s="13" t="s">
        <v>33</v>
      </c>
      <c r="AX604" s="13" t="s">
        <v>72</v>
      </c>
      <c r="AY604" s="243" t="s">
        <v>140</v>
      </c>
    </row>
    <row r="605" s="13" customFormat="1">
      <c r="A605" s="13"/>
      <c r="B605" s="234"/>
      <c r="C605" s="235"/>
      <c r="D605" s="227" t="s">
        <v>153</v>
      </c>
      <c r="E605" s="236" t="s">
        <v>19</v>
      </c>
      <c r="F605" s="237" t="s">
        <v>1921</v>
      </c>
      <c r="G605" s="235"/>
      <c r="H605" s="236" t="s">
        <v>19</v>
      </c>
      <c r="I605" s="238"/>
      <c r="J605" s="235"/>
      <c r="K605" s="235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153</v>
      </c>
      <c r="AU605" s="243" t="s">
        <v>81</v>
      </c>
      <c r="AV605" s="13" t="s">
        <v>79</v>
      </c>
      <c r="AW605" s="13" t="s">
        <v>33</v>
      </c>
      <c r="AX605" s="13" t="s">
        <v>72</v>
      </c>
      <c r="AY605" s="243" t="s">
        <v>140</v>
      </c>
    </row>
    <row r="606" s="14" customFormat="1">
      <c r="A606" s="14"/>
      <c r="B606" s="244"/>
      <c r="C606" s="245"/>
      <c r="D606" s="227" t="s">
        <v>153</v>
      </c>
      <c r="E606" s="246" t="s">
        <v>19</v>
      </c>
      <c r="F606" s="247" t="s">
        <v>79</v>
      </c>
      <c r="G606" s="245"/>
      <c r="H606" s="248">
        <v>1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153</v>
      </c>
      <c r="AU606" s="254" t="s">
        <v>81</v>
      </c>
      <c r="AV606" s="14" t="s">
        <v>81</v>
      </c>
      <c r="AW606" s="14" t="s">
        <v>33</v>
      </c>
      <c r="AX606" s="14" t="s">
        <v>72</v>
      </c>
      <c r="AY606" s="254" t="s">
        <v>140</v>
      </c>
    </row>
    <row r="607" s="15" customFormat="1">
      <c r="A607" s="15"/>
      <c r="B607" s="255"/>
      <c r="C607" s="256"/>
      <c r="D607" s="227" t="s">
        <v>153</v>
      </c>
      <c r="E607" s="257" t="s">
        <v>19</v>
      </c>
      <c r="F607" s="258" t="s">
        <v>155</v>
      </c>
      <c r="G607" s="256"/>
      <c r="H607" s="259">
        <v>1</v>
      </c>
      <c r="I607" s="260"/>
      <c r="J607" s="256"/>
      <c r="K607" s="256"/>
      <c r="L607" s="261"/>
      <c r="M607" s="262"/>
      <c r="N607" s="263"/>
      <c r="O607" s="263"/>
      <c r="P607" s="263"/>
      <c r="Q607" s="263"/>
      <c r="R607" s="263"/>
      <c r="S607" s="263"/>
      <c r="T607" s="264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5" t="s">
        <v>153</v>
      </c>
      <c r="AU607" s="265" t="s">
        <v>81</v>
      </c>
      <c r="AV607" s="15" t="s">
        <v>156</v>
      </c>
      <c r="AW607" s="15" t="s">
        <v>33</v>
      </c>
      <c r="AX607" s="15" t="s">
        <v>79</v>
      </c>
      <c r="AY607" s="265" t="s">
        <v>140</v>
      </c>
    </row>
    <row r="608" s="2" customFormat="1" ht="16.5" customHeight="1">
      <c r="A608" s="39"/>
      <c r="B608" s="40"/>
      <c r="C608" s="214" t="s">
        <v>843</v>
      </c>
      <c r="D608" s="214" t="s">
        <v>143</v>
      </c>
      <c r="E608" s="215" t="s">
        <v>1922</v>
      </c>
      <c r="F608" s="216" t="s">
        <v>1923</v>
      </c>
      <c r="G608" s="217" t="s">
        <v>146</v>
      </c>
      <c r="H608" s="218">
        <v>1</v>
      </c>
      <c r="I608" s="219"/>
      <c r="J608" s="220">
        <f>ROUND(I608*H608,2)</f>
        <v>0</v>
      </c>
      <c r="K608" s="216" t="s">
        <v>19</v>
      </c>
      <c r="L608" s="45"/>
      <c r="M608" s="221" t="s">
        <v>19</v>
      </c>
      <c r="N608" s="222" t="s">
        <v>43</v>
      </c>
      <c r="O608" s="85"/>
      <c r="P608" s="223">
        <f>O608*H608</f>
        <v>0</v>
      </c>
      <c r="Q608" s="223">
        <v>0</v>
      </c>
      <c r="R608" s="223">
        <f>Q608*H608</f>
        <v>0</v>
      </c>
      <c r="S608" s="223">
        <v>0</v>
      </c>
      <c r="T608" s="224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25" t="s">
        <v>347</v>
      </c>
      <c r="AT608" s="225" t="s">
        <v>143</v>
      </c>
      <c r="AU608" s="225" t="s">
        <v>81</v>
      </c>
      <c r="AY608" s="18" t="s">
        <v>140</v>
      </c>
      <c r="BE608" s="226">
        <f>IF(N608="základní",J608,0)</f>
        <v>0</v>
      </c>
      <c r="BF608" s="226">
        <f>IF(N608="snížená",J608,0)</f>
        <v>0</v>
      </c>
      <c r="BG608" s="226">
        <f>IF(N608="zákl. přenesená",J608,0)</f>
        <v>0</v>
      </c>
      <c r="BH608" s="226">
        <f>IF(N608="sníž. přenesená",J608,0)</f>
        <v>0</v>
      </c>
      <c r="BI608" s="226">
        <f>IF(N608="nulová",J608,0)</f>
        <v>0</v>
      </c>
      <c r="BJ608" s="18" t="s">
        <v>79</v>
      </c>
      <c r="BK608" s="226">
        <f>ROUND(I608*H608,2)</f>
        <v>0</v>
      </c>
      <c r="BL608" s="18" t="s">
        <v>347</v>
      </c>
      <c r="BM608" s="225" t="s">
        <v>1924</v>
      </c>
    </row>
    <row r="609" s="2" customFormat="1">
      <c r="A609" s="39"/>
      <c r="B609" s="40"/>
      <c r="C609" s="41"/>
      <c r="D609" s="227" t="s">
        <v>150</v>
      </c>
      <c r="E609" s="41"/>
      <c r="F609" s="228" t="s">
        <v>1923</v>
      </c>
      <c r="G609" s="41"/>
      <c r="H609" s="41"/>
      <c r="I609" s="229"/>
      <c r="J609" s="41"/>
      <c r="K609" s="41"/>
      <c r="L609" s="45"/>
      <c r="M609" s="230"/>
      <c r="N609" s="231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150</v>
      </c>
      <c r="AU609" s="18" t="s">
        <v>81</v>
      </c>
    </row>
    <row r="610" s="13" customFormat="1">
      <c r="A610" s="13"/>
      <c r="B610" s="234"/>
      <c r="C610" s="235"/>
      <c r="D610" s="227" t="s">
        <v>153</v>
      </c>
      <c r="E610" s="236" t="s">
        <v>19</v>
      </c>
      <c r="F610" s="237" t="s">
        <v>1908</v>
      </c>
      <c r="G610" s="235"/>
      <c r="H610" s="236" t="s">
        <v>19</v>
      </c>
      <c r="I610" s="238"/>
      <c r="J610" s="235"/>
      <c r="K610" s="235"/>
      <c r="L610" s="239"/>
      <c r="M610" s="240"/>
      <c r="N610" s="241"/>
      <c r="O610" s="241"/>
      <c r="P610" s="241"/>
      <c r="Q610" s="241"/>
      <c r="R610" s="241"/>
      <c r="S610" s="241"/>
      <c r="T610" s="24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3" t="s">
        <v>153</v>
      </c>
      <c r="AU610" s="243" t="s">
        <v>81</v>
      </c>
      <c r="AV610" s="13" t="s">
        <v>79</v>
      </c>
      <c r="AW610" s="13" t="s">
        <v>33</v>
      </c>
      <c r="AX610" s="13" t="s">
        <v>72</v>
      </c>
      <c r="AY610" s="243" t="s">
        <v>140</v>
      </c>
    </row>
    <row r="611" s="13" customFormat="1">
      <c r="A611" s="13"/>
      <c r="B611" s="234"/>
      <c r="C611" s="235"/>
      <c r="D611" s="227" t="s">
        <v>153</v>
      </c>
      <c r="E611" s="236" t="s">
        <v>19</v>
      </c>
      <c r="F611" s="237" t="s">
        <v>1925</v>
      </c>
      <c r="G611" s="235"/>
      <c r="H611" s="236" t="s">
        <v>19</v>
      </c>
      <c r="I611" s="238"/>
      <c r="J611" s="235"/>
      <c r="K611" s="235"/>
      <c r="L611" s="239"/>
      <c r="M611" s="240"/>
      <c r="N611" s="241"/>
      <c r="O611" s="241"/>
      <c r="P611" s="241"/>
      <c r="Q611" s="241"/>
      <c r="R611" s="241"/>
      <c r="S611" s="241"/>
      <c r="T611" s="24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3" t="s">
        <v>153</v>
      </c>
      <c r="AU611" s="243" t="s">
        <v>81</v>
      </c>
      <c r="AV611" s="13" t="s">
        <v>79</v>
      </c>
      <c r="AW611" s="13" t="s">
        <v>33</v>
      </c>
      <c r="AX611" s="13" t="s">
        <v>72</v>
      </c>
      <c r="AY611" s="243" t="s">
        <v>140</v>
      </c>
    </row>
    <row r="612" s="14" customFormat="1">
      <c r="A612" s="14"/>
      <c r="B612" s="244"/>
      <c r="C612" s="245"/>
      <c r="D612" s="227" t="s">
        <v>153</v>
      </c>
      <c r="E612" s="246" t="s">
        <v>19</v>
      </c>
      <c r="F612" s="247" t="s">
        <v>79</v>
      </c>
      <c r="G612" s="245"/>
      <c r="H612" s="248">
        <v>1</v>
      </c>
      <c r="I612" s="249"/>
      <c r="J612" s="245"/>
      <c r="K612" s="245"/>
      <c r="L612" s="250"/>
      <c r="M612" s="251"/>
      <c r="N612" s="252"/>
      <c r="O612" s="252"/>
      <c r="P612" s="252"/>
      <c r="Q612" s="252"/>
      <c r="R612" s="252"/>
      <c r="S612" s="252"/>
      <c r="T612" s="25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4" t="s">
        <v>153</v>
      </c>
      <c r="AU612" s="254" t="s">
        <v>81</v>
      </c>
      <c r="AV612" s="14" t="s">
        <v>81</v>
      </c>
      <c r="AW612" s="14" t="s">
        <v>33</v>
      </c>
      <c r="AX612" s="14" t="s">
        <v>72</v>
      </c>
      <c r="AY612" s="254" t="s">
        <v>140</v>
      </c>
    </row>
    <row r="613" s="15" customFormat="1">
      <c r="A613" s="15"/>
      <c r="B613" s="255"/>
      <c r="C613" s="256"/>
      <c r="D613" s="227" t="s">
        <v>153</v>
      </c>
      <c r="E613" s="257" t="s">
        <v>19</v>
      </c>
      <c r="F613" s="258" t="s">
        <v>155</v>
      </c>
      <c r="G613" s="256"/>
      <c r="H613" s="259">
        <v>1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5" t="s">
        <v>153</v>
      </c>
      <c r="AU613" s="265" t="s">
        <v>81</v>
      </c>
      <c r="AV613" s="15" t="s">
        <v>156</v>
      </c>
      <c r="AW613" s="15" t="s">
        <v>33</v>
      </c>
      <c r="AX613" s="15" t="s">
        <v>79</v>
      </c>
      <c r="AY613" s="265" t="s">
        <v>140</v>
      </c>
    </row>
    <row r="614" s="2" customFormat="1" ht="16.5" customHeight="1">
      <c r="A614" s="39"/>
      <c r="B614" s="40"/>
      <c r="C614" s="214" t="s">
        <v>849</v>
      </c>
      <c r="D614" s="214" t="s">
        <v>143</v>
      </c>
      <c r="E614" s="215" t="s">
        <v>1926</v>
      </c>
      <c r="F614" s="216" t="s">
        <v>1927</v>
      </c>
      <c r="G614" s="217" t="s">
        <v>146</v>
      </c>
      <c r="H614" s="218">
        <v>3</v>
      </c>
      <c r="I614" s="219"/>
      <c r="J614" s="220">
        <f>ROUND(I614*H614,2)</f>
        <v>0</v>
      </c>
      <c r="K614" s="216" t="s">
        <v>19</v>
      </c>
      <c r="L614" s="45"/>
      <c r="M614" s="221" t="s">
        <v>19</v>
      </c>
      <c r="N614" s="222" t="s">
        <v>43</v>
      </c>
      <c r="O614" s="85"/>
      <c r="P614" s="223">
        <f>O614*H614</f>
        <v>0</v>
      </c>
      <c r="Q614" s="223">
        <v>0</v>
      </c>
      <c r="R614" s="223">
        <f>Q614*H614</f>
        <v>0</v>
      </c>
      <c r="S614" s="223">
        <v>0</v>
      </c>
      <c r="T614" s="224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5" t="s">
        <v>347</v>
      </c>
      <c r="AT614" s="225" t="s">
        <v>143</v>
      </c>
      <c r="AU614" s="225" t="s">
        <v>81</v>
      </c>
      <c r="AY614" s="18" t="s">
        <v>140</v>
      </c>
      <c r="BE614" s="226">
        <f>IF(N614="základní",J614,0)</f>
        <v>0</v>
      </c>
      <c r="BF614" s="226">
        <f>IF(N614="snížená",J614,0)</f>
        <v>0</v>
      </c>
      <c r="BG614" s="226">
        <f>IF(N614="zákl. přenesená",J614,0)</f>
        <v>0</v>
      </c>
      <c r="BH614" s="226">
        <f>IF(N614="sníž. přenesená",J614,0)</f>
        <v>0</v>
      </c>
      <c r="BI614" s="226">
        <f>IF(N614="nulová",J614,0)</f>
        <v>0</v>
      </c>
      <c r="BJ614" s="18" t="s">
        <v>79</v>
      </c>
      <c r="BK614" s="226">
        <f>ROUND(I614*H614,2)</f>
        <v>0</v>
      </c>
      <c r="BL614" s="18" t="s">
        <v>347</v>
      </c>
      <c r="BM614" s="225" t="s">
        <v>1928</v>
      </c>
    </row>
    <row r="615" s="2" customFormat="1">
      <c r="A615" s="39"/>
      <c r="B615" s="40"/>
      <c r="C615" s="41"/>
      <c r="D615" s="227" t="s">
        <v>150</v>
      </c>
      <c r="E615" s="41"/>
      <c r="F615" s="228" t="s">
        <v>1927</v>
      </c>
      <c r="G615" s="41"/>
      <c r="H615" s="41"/>
      <c r="I615" s="229"/>
      <c r="J615" s="41"/>
      <c r="K615" s="41"/>
      <c r="L615" s="45"/>
      <c r="M615" s="230"/>
      <c r="N615" s="231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150</v>
      </c>
      <c r="AU615" s="18" t="s">
        <v>81</v>
      </c>
    </row>
    <row r="616" s="13" customFormat="1">
      <c r="A616" s="13"/>
      <c r="B616" s="234"/>
      <c r="C616" s="235"/>
      <c r="D616" s="227" t="s">
        <v>153</v>
      </c>
      <c r="E616" s="236" t="s">
        <v>19</v>
      </c>
      <c r="F616" s="237" t="s">
        <v>1908</v>
      </c>
      <c r="G616" s="235"/>
      <c r="H616" s="236" t="s">
        <v>19</v>
      </c>
      <c r="I616" s="238"/>
      <c r="J616" s="235"/>
      <c r="K616" s="235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153</v>
      </c>
      <c r="AU616" s="243" t="s">
        <v>81</v>
      </c>
      <c r="AV616" s="13" t="s">
        <v>79</v>
      </c>
      <c r="AW616" s="13" t="s">
        <v>33</v>
      </c>
      <c r="AX616" s="13" t="s">
        <v>72</v>
      </c>
      <c r="AY616" s="243" t="s">
        <v>140</v>
      </c>
    </row>
    <row r="617" s="13" customFormat="1">
      <c r="A617" s="13"/>
      <c r="B617" s="234"/>
      <c r="C617" s="235"/>
      <c r="D617" s="227" t="s">
        <v>153</v>
      </c>
      <c r="E617" s="236" t="s">
        <v>19</v>
      </c>
      <c r="F617" s="237" t="s">
        <v>1929</v>
      </c>
      <c r="G617" s="235"/>
      <c r="H617" s="236" t="s">
        <v>19</v>
      </c>
      <c r="I617" s="238"/>
      <c r="J617" s="235"/>
      <c r="K617" s="235"/>
      <c r="L617" s="239"/>
      <c r="M617" s="240"/>
      <c r="N617" s="241"/>
      <c r="O617" s="241"/>
      <c r="P617" s="241"/>
      <c r="Q617" s="241"/>
      <c r="R617" s="241"/>
      <c r="S617" s="241"/>
      <c r="T617" s="24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3" t="s">
        <v>153</v>
      </c>
      <c r="AU617" s="243" t="s">
        <v>81</v>
      </c>
      <c r="AV617" s="13" t="s">
        <v>79</v>
      </c>
      <c r="AW617" s="13" t="s">
        <v>33</v>
      </c>
      <c r="AX617" s="13" t="s">
        <v>72</v>
      </c>
      <c r="AY617" s="243" t="s">
        <v>140</v>
      </c>
    </row>
    <row r="618" s="14" customFormat="1">
      <c r="A618" s="14"/>
      <c r="B618" s="244"/>
      <c r="C618" s="245"/>
      <c r="D618" s="227" t="s">
        <v>153</v>
      </c>
      <c r="E618" s="246" t="s">
        <v>19</v>
      </c>
      <c r="F618" s="247" t="s">
        <v>102</v>
      </c>
      <c r="G618" s="245"/>
      <c r="H618" s="248">
        <v>3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4" t="s">
        <v>153</v>
      </c>
      <c r="AU618" s="254" t="s">
        <v>81</v>
      </c>
      <c r="AV618" s="14" t="s">
        <v>81</v>
      </c>
      <c r="AW618" s="14" t="s">
        <v>33</v>
      </c>
      <c r="AX618" s="14" t="s">
        <v>72</v>
      </c>
      <c r="AY618" s="254" t="s">
        <v>140</v>
      </c>
    </row>
    <row r="619" s="15" customFormat="1">
      <c r="A619" s="15"/>
      <c r="B619" s="255"/>
      <c r="C619" s="256"/>
      <c r="D619" s="227" t="s">
        <v>153</v>
      </c>
      <c r="E619" s="257" t="s">
        <v>19</v>
      </c>
      <c r="F619" s="258" t="s">
        <v>155</v>
      </c>
      <c r="G619" s="256"/>
      <c r="H619" s="259">
        <v>3</v>
      </c>
      <c r="I619" s="260"/>
      <c r="J619" s="256"/>
      <c r="K619" s="256"/>
      <c r="L619" s="261"/>
      <c r="M619" s="262"/>
      <c r="N619" s="263"/>
      <c r="O619" s="263"/>
      <c r="P619" s="263"/>
      <c r="Q619" s="263"/>
      <c r="R619" s="263"/>
      <c r="S619" s="263"/>
      <c r="T619" s="264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5" t="s">
        <v>153</v>
      </c>
      <c r="AU619" s="265" t="s">
        <v>81</v>
      </c>
      <c r="AV619" s="15" t="s">
        <v>156</v>
      </c>
      <c r="AW619" s="15" t="s">
        <v>33</v>
      </c>
      <c r="AX619" s="15" t="s">
        <v>79</v>
      </c>
      <c r="AY619" s="265" t="s">
        <v>140</v>
      </c>
    </row>
    <row r="620" s="2" customFormat="1" ht="16.5" customHeight="1">
      <c r="A620" s="39"/>
      <c r="B620" s="40"/>
      <c r="C620" s="214" t="s">
        <v>857</v>
      </c>
      <c r="D620" s="214" t="s">
        <v>143</v>
      </c>
      <c r="E620" s="215" t="s">
        <v>1930</v>
      </c>
      <c r="F620" s="216" t="s">
        <v>1931</v>
      </c>
      <c r="G620" s="217" t="s">
        <v>146</v>
      </c>
      <c r="H620" s="218">
        <v>1</v>
      </c>
      <c r="I620" s="219"/>
      <c r="J620" s="220">
        <f>ROUND(I620*H620,2)</f>
        <v>0</v>
      </c>
      <c r="K620" s="216" t="s">
        <v>19</v>
      </c>
      <c r="L620" s="45"/>
      <c r="M620" s="221" t="s">
        <v>19</v>
      </c>
      <c r="N620" s="222" t="s">
        <v>43</v>
      </c>
      <c r="O620" s="85"/>
      <c r="P620" s="223">
        <f>O620*H620</f>
        <v>0</v>
      </c>
      <c r="Q620" s="223">
        <v>0</v>
      </c>
      <c r="R620" s="223">
        <f>Q620*H620</f>
        <v>0</v>
      </c>
      <c r="S620" s="223">
        <v>0</v>
      </c>
      <c r="T620" s="224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5" t="s">
        <v>347</v>
      </c>
      <c r="AT620" s="225" t="s">
        <v>143</v>
      </c>
      <c r="AU620" s="225" t="s">
        <v>81</v>
      </c>
      <c r="AY620" s="18" t="s">
        <v>140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8" t="s">
        <v>79</v>
      </c>
      <c r="BK620" s="226">
        <f>ROUND(I620*H620,2)</f>
        <v>0</v>
      </c>
      <c r="BL620" s="18" t="s">
        <v>347</v>
      </c>
      <c r="BM620" s="225" t="s">
        <v>1932</v>
      </c>
    </row>
    <row r="621" s="2" customFormat="1">
      <c r="A621" s="39"/>
      <c r="B621" s="40"/>
      <c r="C621" s="41"/>
      <c r="D621" s="227" t="s">
        <v>150</v>
      </c>
      <c r="E621" s="41"/>
      <c r="F621" s="228" t="s">
        <v>1931</v>
      </c>
      <c r="G621" s="41"/>
      <c r="H621" s="41"/>
      <c r="I621" s="229"/>
      <c r="J621" s="41"/>
      <c r="K621" s="41"/>
      <c r="L621" s="45"/>
      <c r="M621" s="230"/>
      <c r="N621" s="231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150</v>
      </c>
      <c r="AU621" s="18" t="s">
        <v>81</v>
      </c>
    </row>
    <row r="622" s="13" customFormat="1">
      <c r="A622" s="13"/>
      <c r="B622" s="234"/>
      <c r="C622" s="235"/>
      <c r="D622" s="227" t="s">
        <v>153</v>
      </c>
      <c r="E622" s="236" t="s">
        <v>19</v>
      </c>
      <c r="F622" s="237" t="s">
        <v>1908</v>
      </c>
      <c r="G622" s="235"/>
      <c r="H622" s="236" t="s">
        <v>19</v>
      </c>
      <c r="I622" s="238"/>
      <c r="J622" s="235"/>
      <c r="K622" s="235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153</v>
      </c>
      <c r="AU622" s="243" t="s">
        <v>81</v>
      </c>
      <c r="AV622" s="13" t="s">
        <v>79</v>
      </c>
      <c r="AW622" s="13" t="s">
        <v>33</v>
      </c>
      <c r="AX622" s="13" t="s">
        <v>72</v>
      </c>
      <c r="AY622" s="243" t="s">
        <v>140</v>
      </c>
    </row>
    <row r="623" s="13" customFormat="1">
      <c r="A623" s="13"/>
      <c r="B623" s="234"/>
      <c r="C623" s="235"/>
      <c r="D623" s="227" t="s">
        <v>153</v>
      </c>
      <c r="E623" s="236" t="s">
        <v>19</v>
      </c>
      <c r="F623" s="237" t="s">
        <v>1933</v>
      </c>
      <c r="G623" s="235"/>
      <c r="H623" s="236" t="s">
        <v>19</v>
      </c>
      <c r="I623" s="238"/>
      <c r="J623" s="235"/>
      <c r="K623" s="235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153</v>
      </c>
      <c r="AU623" s="243" t="s">
        <v>81</v>
      </c>
      <c r="AV623" s="13" t="s">
        <v>79</v>
      </c>
      <c r="AW623" s="13" t="s">
        <v>33</v>
      </c>
      <c r="AX623" s="13" t="s">
        <v>72</v>
      </c>
      <c r="AY623" s="243" t="s">
        <v>140</v>
      </c>
    </row>
    <row r="624" s="14" customFormat="1">
      <c r="A624" s="14"/>
      <c r="B624" s="244"/>
      <c r="C624" s="245"/>
      <c r="D624" s="227" t="s">
        <v>153</v>
      </c>
      <c r="E624" s="246" t="s">
        <v>19</v>
      </c>
      <c r="F624" s="247" t="s">
        <v>79</v>
      </c>
      <c r="G624" s="245"/>
      <c r="H624" s="248">
        <v>1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153</v>
      </c>
      <c r="AU624" s="254" t="s">
        <v>81</v>
      </c>
      <c r="AV624" s="14" t="s">
        <v>81</v>
      </c>
      <c r="AW624" s="14" t="s">
        <v>33</v>
      </c>
      <c r="AX624" s="14" t="s">
        <v>72</v>
      </c>
      <c r="AY624" s="254" t="s">
        <v>140</v>
      </c>
    </row>
    <row r="625" s="15" customFormat="1">
      <c r="A625" s="15"/>
      <c r="B625" s="255"/>
      <c r="C625" s="256"/>
      <c r="D625" s="227" t="s">
        <v>153</v>
      </c>
      <c r="E625" s="257" t="s">
        <v>19</v>
      </c>
      <c r="F625" s="258" t="s">
        <v>155</v>
      </c>
      <c r="G625" s="256"/>
      <c r="H625" s="259">
        <v>1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153</v>
      </c>
      <c r="AU625" s="265" t="s">
        <v>81</v>
      </c>
      <c r="AV625" s="15" t="s">
        <v>156</v>
      </c>
      <c r="AW625" s="15" t="s">
        <v>33</v>
      </c>
      <c r="AX625" s="15" t="s">
        <v>79</v>
      </c>
      <c r="AY625" s="265" t="s">
        <v>140</v>
      </c>
    </row>
    <row r="626" s="2" customFormat="1" ht="16.5" customHeight="1">
      <c r="A626" s="39"/>
      <c r="B626" s="40"/>
      <c r="C626" s="214" t="s">
        <v>863</v>
      </c>
      <c r="D626" s="214" t="s">
        <v>143</v>
      </c>
      <c r="E626" s="215" t="s">
        <v>1934</v>
      </c>
      <c r="F626" s="216" t="s">
        <v>1935</v>
      </c>
      <c r="G626" s="217" t="s">
        <v>341</v>
      </c>
      <c r="H626" s="218">
        <v>2</v>
      </c>
      <c r="I626" s="219"/>
      <c r="J626" s="220">
        <f>ROUND(I626*H626,2)</f>
        <v>0</v>
      </c>
      <c r="K626" s="216" t="s">
        <v>147</v>
      </c>
      <c r="L626" s="45"/>
      <c r="M626" s="221" t="s">
        <v>19</v>
      </c>
      <c r="N626" s="222" t="s">
        <v>43</v>
      </c>
      <c r="O626" s="85"/>
      <c r="P626" s="223">
        <f>O626*H626</f>
        <v>0</v>
      </c>
      <c r="Q626" s="223">
        <v>0.00031</v>
      </c>
      <c r="R626" s="223">
        <f>Q626*H626</f>
        <v>0.00062</v>
      </c>
      <c r="S626" s="223">
        <v>0</v>
      </c>
      <c r="T626" s="224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5" t="s">
        <v>347</v>
      </c>
      <c r="AT626" s="225" t="s">
        <v>143</v>
      </c>
      <c r="AU626" s="225" t="s">
        <v>81</v>
      </c>
      <c r="AY626" s="18" t="s">
        <v>140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8" t="s">
        <v>79</v>
      </c>
      <c r="BK626" s="226">
        <f>ROUND(I626*H626,2)</f>
        <v>0</v>
      </c>
      <c r="BL626" s="18" t="s">
        <v>347</v>
      </c>
      <c r="BM626" s="225" t="s">
        <v>1936</v>
      </c>
    </row>
    <row r="627" s="2" customFormat="1">
      <c r="A627" s="39"/>
      <c r="B627" s="40"/>
      <c r="C627" s="41"/>
      <c r="D627" s="227" t="s">
        <v>150</v>
      </c>
      <c r="E627" s="41"/>
      <c r="F627" s="228" t="s">
        <v>1935</v>
      </c>
      <c r="G627" s="41"/>
      <c r="H627" s="41"/>
      <c r="I627" s="229"/>
      <c r="J627" s="41"/>
      <c r="K627" s="41"/>
      <c r="L627" s="45"/>
      <c r="M627" s="230"/>
      <c r="N627" s="231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150</v>
      </c>
      <c r="AU627" s="18" t="s">
        <v>81</v>
      </c>
    </row>
    <row r="628" s="2" customFormat="1">
      <c r="A628" s="39"/>
      <c r="B628" s="40"/>
      <c r="C628" s="41"/>
      <c r="D628" s="232" t="s">
        <v>151</v>
      </c>
      <c r="E628" s="41"/>
      <c r="F628" s="233" t="s">
        <v>1937</v>
      </c>
      <c r="G628" s="41"/>
      <c r="H628" s="41"/>
      <c r="I628" s="229"/>
      <c r="J628" s="41"/>
      <c r="K628" s="41"/>
      <c r="L628" s="45"/>
      <c r="M628" s="230"/>
      <c r="N628" s="231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151</v>
      </c>
      <c r="AU628" s="18" t="s">
        <v>81</v>
      </c>
    </row>
    <row r="629" s="13" customFormat="1">
      <c r="A629" s="13"/>
      <c r="B629" s="234"/>
      <c r="C629" s="235"/>
      <c r="D629" s="227" t="s">
        <v>153</v>
      </c>
      <c r="E629" s="236" t="s">
        <v>19</v>
      </c>
      <c r="F629" s="237" t="s">
        <v>1938</v>
      </c>
      <c r="G629" s="235"/>
      <c r="H629" s="236" t="s">
        <v>19</v>
      </c>
      <c r="I629" s="238"/>
      <c r="J629" s="235"/>
      <c r="K629" s="235"/>
      <c r="L629" s="239"/>
      <c r="M629" s="240"/>
      <c r="N629" s="241"/>
      <c r="O629" s="241"/>
      <c r="P629" s="241"/>
      <c r="Q629" s="241"/>
      <c r="R629" s="241"/>
      <c r="S629" s="241"/>
      <c r="T629" s="24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3" t="s">
        <v>153</v>
      </c>
      <c r="AU629" s="243" t="s">
        <v>81</v>
      </c>
      <c r="AV629" s="13" t="s">
        <v>79</v>
      </c>
      <c r="AW629" s="13" t="s">
        <v>33</v>
      </c>
      <c r="AX629" s="13" t="s">
        <v>72</v>
      </c>
      <c r="AY629" s="243" t="s">
        <v>140</v>
      </c>
    </row>
    <row r="630" s="14" customFormat="1">
      <c r="A630" s="14"/>
      <c r="B630" s="244"/>
      <c r="C630" s="245"/>
      <c r="D630" s="227" t="s">
        <v>153</v>
      </c>
      <c r="E630" s="246" t="s">
        <v>19</v>
      </c>
      <c r="F630" s="247" t="s">
        <v>1939</v>
      </c>
      <c r="G630" s="245"/>
      <c r="H630" s="248">
        <v>2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153</v>
      </c>
      <c r="AU630" s="254" t="s">
        <v>81</v>
      </c>
      <c r="AV630" s="14" t="s">
        <v>81</v>
      </c>
      <c r="AW630" s="14" t="s">
        <v>33</v>
      </c>
      <c r="AX630" s="14" t="s">
        <v>72</v>
      </c>
      <c r="AY630" s="254" t="s">
        <v>140</v>
      </c>
    </row>
    <row r="631" s="15" customFormat="1">
      <c r="A631" s="15"/>
      <c r="B631" s="255"/>
      <c r="C631" s="256"/>
      <c r="D631" s="227" t="s">
        <v>153</v>
      </c>
      <c r="E631" s="257" t="s">
        <v>19</v>
      </c>
      <c r="F631" s="258" t="s">
        <v>155</v>
      </c>
      <c r="G631" s="256"/>
      <c r="H631" s="259">
        <v>2</v>
      </c>
      <c r="I631" s="260"/>
      <c r="J631" s="256"/>
      <c r="K631" s="256"/>
      <c r="L631" s="261"/>
      <c r="M631" s="262"/>
      <c r="N631" s="263"/>
      <c r="O631" s="263"/>
      <c r="P631" s="263"/>
      <c r="Q631" s="263"/>
      <c r="R631" s="263"/>
      <c r="S631" s="263"/>
      <c r="T631" s="26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65" t="s">
        <v>153</v>
      </c>
      <c r="AU631" s="265" t="s">
        <v>81</v>
      </c>
      <c r="AV631" s="15" t="s">
        <v>156</v>
      </c>
      <c r="AW631" s="15" t="s">
        <v>33</v>
      </c>
      <c r="AX631" s="15" t="s">
        <v>79</v>
      </c>
      <c r="AY631" s="265" t="s">
        <v>140</v>
      </c>
    </row>
    <row r="632" s="2" customFormat="1" ht="16.5" customHeight="1">
      <c r="A632" s="39"/>
      <c r="B632" s="40"/>
      <c r="C632" s="214" t="s">
        <v>869</v>
      </c>
      <c r="D632" s="214" t="s">
        <v>143</v>
      </c>
      <c r="E632" s="215" t="s">
        <v>659</v>
      </c>
      <c r="F632" s="216" t="s">
        <v>660</v>
      </c>
      <c r="G632" s="217" t="s">
        <v>597</v>
      </c>
      <c r="H632" s="280"/>
      <c r="I632" s="219"/>
      <c r="J632" s="220">
        <f>ROUND(I632*H632,2)</f>
        <v>0</v>
      </c>
      <c r="K632" s="216" t="s">
        <v>147</v>
      </c>
      <c r="L632" s="45"/>
      <c r="M632" s="221" t="s">
        <v>19</v>
      </c>
      <c r="N632" s="222" t="s">
        <v>43</v>
      </c>
      <c r="O632" s="85"/>
      <c r="P632" s="223">
        <f>O632*H632</f>
        <v>0</v>
      </c>
      <c r="Q632" s="223">
        <v>0</v>
      </c>
      <c r="R632" s="223">
        <f>Q632*H632</f>
        <v>0</v>
      </c>
      <c r="S632" s="223">
        <v>0</v>
      </c>
      <c r="T632" s="224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5" t="s">
        <v>347</v>
      </c>
      <c r="AT632" s="225" t="s">
        <v>143</v>
      </c>
      <c r="AU632" s="225" t="s">
        <v>81</v>
      </c>
      <c r="AY632" s="18" t="s">
        <v>140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8" t="s">
        <v>79</v>
      </c>
      <c r="BK632" s="226">
        <f>ROUND(I632*H632,2)</f>
        <v>0</v>
      </c>
      <c r="BL632" s="18" t="s">
        <v>347</v>
      </c>
      <c r="BM632" s="225" t="s">
        <v>1940</v>
      </c>
    </row>
    <row r="633" s="2" customFormat="1">
      <c r="A633" s="39"/>
      <c r="B633" s="40"/>
      <c r="C633" s="41"/>
      <c r="D633" s="227" t="s">
        <v>150</v>
      </c>
      <c r="E633" s="41"/>
      <c r="F633" s="228" t="s">
        <v>662</v>
      </c>
      <c r="G633" s="41"/>
      <c r="H633" s="41"/>
      <c r="I633" s="229"/>
      <c r="J633" s="41"/>
      <c r="K633" s="41"/>
      <c r="L633" s="45"/>
      <c r="M633" s="230"/>
      <c r="N633" s="231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150</v>
      </c>
      <c r="AU633" s="18" t="s">
        <v>81</v>
      </c>
    </row>
    <row r="634" s="2" customFormat="1">
      <c r="A634" s="39"/>
      <c r="B634" s="40"/>
      <c r="C634" s="41"/>
      <c r="D634" s="232" t="s">
        <v>151</v>
      </c>
      <c r="E634" s="41"/>
      <c r="F634" s="233" t="s">
        <v>663</v>
      </c>
      <c r="G634" s="41"/>
      <c r="H634" s="41"/>
      <c r="I634" s="229"/>
      <c r="J634" s="41"/>
      <c r="K634" s="41"/>
      <c r="L634" s="45"/>
      <c r="M634" s="266"/>
      <c r="N634" s="267"/>
      <c r="O634" s="268"/>
      <c r="P634" s="268"/>
      <c r="Q634" s="268"/>
      <c r="R634" s="268"/>
      <c r="S634" s="268"/>
      <c r="T634" s="269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151</v>
      </c>
      <c r="AU634" s="18" t="s">
        <v>81</v>
      </c>
    </row>
    <row r="635" s="2" customFormat="1" ht="6.96" customHeight="1">
      <c r="A635" s="39"/>
      <c r="B635" s="60"/>
      <c r="C635" s="61"/>
      <c r="D635" s="61"/>
      <c r="E635" s="61"/>
      <c r="F635" s="61"/>
      <c r="G635" s="61"/>
      <c r="H635" s="61"/>
      <c r="I635" s="61"/>
      <c r="J635" s="61"/>
      <c r="K635" s="61"/>
      <c r="L635" s="45"/>
      <c r="M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</row>
  </sheetData>
  <sheetProtection sheet="1" autoFilter="0" formatColumns="0" formatRows="0" objects="1" scenarios="1" spinCount="100000" saltValue="7thUh/ut9k82Lf12yzW1qk3FKsz0KS9jmGkid4fkHeDMsAYmxWqy44m7SUBIHqtEdArs4zyKdiWkNHNZra1Wrg==" hashValue="wqrr2xBcLxaHRcKTuW2hgknmBgXqOYx5CUPTRpiTln0uNtds+Ub7kjqZ3SMXAc51kCRJynycfaRZwtm2BFR1nw==" algorithmName="SHA-512" password="CC35"/>
  <autoFilter ref="C98:K6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4" r:id="rId1" display="https://podminky.urs.cz/item/CS_URS_2023_01/121112003"/>
    <hyperlink ref="F111" r:id="rId2" display="https://podminky.urs.cz/item/CS_URS_2023_01/132212331"/>
    <hyperlink ref="F118" r:id="rId3" display="https://podminky.urs.cz/item/CS_URS_2023_01/132251251"/>
    <hyperlink ref="F125" r:id="rId4" display="https://podminky.urs.cz/item/CS_URS_2023_01/151101101"/>
    <hyperlink ref="F132" r:id="rId5" display="https://podminky.urs.cz/item/CS_URS_2023_01/151101111"/>
    <hyperlink ref="F135" r:id="rId6" display="https://podminky.urs.cz/item/CS_URS_2023_01/162211311"/>
    <hyperlink ref="F141" r:id="rId7" display="https://podminky.urs.cz/item/CS_URS_2023_01/162211319"/>
    <hyperlink ref="F144" r:id="rId8" display="https://podminky.urs.cz/item/CS_URS_2023_01/162751117"/>
    <hyperlink ref="F150" r:id="rId9" display="https://podminky.urs.cz/item/CS_URS_2023_01/162751119"/>
    <hyperlink ref="F155" r:id="rId10" display="https://podminky.urs.cz/item/CS_URS_2023_01/171251201"/>
    <hyperlink ref="F160" r:id="rId11" display="https://podminky.urs.cz/item/CS_URS_2023_01/171201221"/>
    <hyperlink ref="F165" r:id="rId12" display="https://podminky.urs.cz/item/CS_URS_2023_01/174111101"/>
    <hyperlink ref="F172" r:id="rId13" display="https://podminky.urs.cz/item/CS_URS_2023_01/174111109"/>
    <hyperlink ref="F175" r:id="rId14" display="https://podminky.urs.cz/item/CS_URS_2023_01/181311103"/>
    <hyperlink ref="F182" r:id="rId15" display="https://podminky.urs.cz/item/CS_URS_2023_01/181912112"/>
    <hyperlink ref="F187" r:id="rId16" display="https://podminky.urs.cz/item/CS_URS_2023_01/183405211"/>
    <hyperlink ref="F199" r:id="rId17" display="https://podminky.urs.cz/item/CS_URS_2023_01/310321111"/>
    <hyperlink ref="F207" r:id="rId18" display="https://podminky.urs.cz/item/CS_URS_2023_01/451541111"/>
    <hyperlink ref="F216" r:id="rId19" display="https://podminky.urs.cz/item/CS_URS_2023_01/451572111"/>
    <hyperlink ref="F226" r:id="rId20" display="https://podminky.urs.cz/item/CS_URS_2023_01/631311136"/>
    <hyperlink ref="F233" r:id="rId21" display="https://podminky.urs.cz/item/CS_URS_2023_01/631319175"/>
    <hyperlink ref="F236" r:id="rId22" display="https://podminky.urs.cz/item/CS_URS_2023_01/631362021"/>
    <hyperlink ref="F243" r:id="rId23" display="https://podminky.urs.cz/item/CS_URS_2023_01/636311134"/>
    <hyperlink ref="F256" r:id="rId24" display="https://podminky.urs.cz/item/CS_URS_2023_01/894812206"/>
    <hyperlink ref="F263" r:id="rId25" display="https://podminky.urs.cz/item/CS_URS_2023_01/894812231"/>
    <hyperlink ref="F270" r:id="rId26" display="https://podminky.urs.cz/item/CS_URS_2023_01/894812249"/>
    <hyperlink ref="F273" r:id="rId27" display="https://podminky.urs.cz/item/CS_URS_2023_01/894812257"/>
    <hyperlink ref="F276" r:id="rId28" display="https://podminky.urs.cz/item/CS_URS_2023_01/894812313"/>
    <hyperlink ref="F283" r:id="rId29" display="https://podminky.urs.cz/item/CS_URS_2023_01/894812332"/>
    <hyperlink ref="F290" r:id="rId30" display="https://podminky.urs.cz/item/CS_URS_2023_01/894812339"/>
    <hyperlink ref="F293" r:id="rId31" display="https://podminky.urs.cz/item/CS_URS_2023_01/894812354"/>
    <hyperlink ref="F297" r:id="rId32" display="https://podminky.urs.cz/item/CS_URS_2023_01/965042231"/>
    <hyperlink ref="F304" r:id="rId33" display="https://podminky.urs.cz/item/CS_URS_2023_01/965049112"/>
    <hyperlink ref="F307" r:id="rId34" display="https://podminky.urs.cz/item/CS_URS_2023_01/965081353"/>
    <hyperlink ref="F314" r:id="rId35" display="https://podminky.urs.cz/item/CS_URS_2023_01/971052361"/>
    <hyperlink ref="F322" r:id="rId36" display="https://podminky.urs.cz/item/CS_URS_2023_01/997013211"/>
    <hyperlink ref="F325" r:id="rId37" display="https://podminky.urs.cz/item/CS_URS_2023_01/997013501"/>
    <hyperlink ref="F328" r:id="rId38" display="https://podminky.urs.cz/item/CS_URS_2023_01/997013509"/>
    <hyperlink ref="F332" r:id="rId39" display="https://podminky.urs.cz/item/CS_URS_2023_01/997013602"/>
    <hyperlink ref="F337" r:id="rId40" display="https://podminky.urs.cz/item/CS_URS_2023_01/997013814"/>
    <hyperlink ref="F343" r:id="rId41" display="https://podminky.urs.cz/item/CS_URS_2023_01/998276101"/>
    <hyperlink ref="F348" r:id="rId42" display="https://podminky.urs.cz/item/CS_URS_2023_01/711111001"/>
    <hyperlink ref="F361" r:id="rId43" display="https://podminky.urs.cz/item/CS_URS_2023_01/711131811"/>
    <hyperlink ref="F368" r:id="rId44" display="https://podminky.urs.cz/item/CS_URS_2023_01/711141559"/>
    <hyperlink ref="F382" r:id="rId45" display="https://podminky.urs.cz/item/CS_URS_2023_01/711491171"/>
    <hyperlink ref="F393" r:id="rId46" display="https://podminky.urs.cz/item/CS_URS_2023_01/711491471"/>
    <hyperlink ref="F404" r:id="rId47" display="https://podminky.urs.cz/item/CS_URS_2023_01/998711101"/>
    <hyperlink ref="F407" r:id="rId48" display="https://podminky.urs.cz/item/CS_URS_2023_01/998711181"/>
    <hyperlink ref="F411" r:id="rId49" display="https://podminky.urs.cz/item/CS_URS_2023_01/721173401"/>
    <hyperlink ref="F421" r:id="rId50" display="https://podminky.urs.cz/item/CS_URS_2023_01/721173402"/>
    <hyperlink ref="F431" r:id="rId51" display="https://podminky.urs.cz/item/CS_URS_2023_01/721173403"/>
    <hyperlink ref="F439" r:id="rId52" display="https://podminky.urs.cz/item/CS_URS_2023_01/721174025"/>
    <hyperlink ref="F447" r:id="rId53" display="https://podminky.urs.cz/item/CS_URS_2023_01/721174043"/>
    <hyperlink ref="F454" r:id="rId54" display="https://podminky.urs.cz/item/CS_URS_2023_01/721174044"/>
    <hyperlink ref="F461" r:id="rId55" display="https://podminky.urs.cz/item/CS_URS_2023_01/721174045"/>
    <hyperlink ref="F468" r:id="rId56" display="https://podminky.urs.cz/item/CS_URS_2023_01/721194105"/>
    <hyperlink ref="F474" r:id="rId57" display="https://podminky.urs.cz/item/CS_URS_2023_01/721194109"/>
    <hyperlink ref="F480" r:id="rId58" display="https://podminky.urs.cz/item/CS_URS_2023_01/721274125"/>
    <hyperlink ref="F486" r:id="rId59" display="https://podminky.urs.cz/item/CS_URS_2023_01/721290111"/>
    <hyperlink ref="F492" r:id="rId60" display="https://podminky.urs.cz/item/CS_URS_2023_01/721290112"/>
    <hyperlink ref="F521" r:id="rId61" display="https://podminky.urs.cz/item/CS_URS_2023_01/998721101"/>
    <hyperlink ref="F524" r:id="rId62" display="https://podminky.urs.cz/item/CS_URS_2023_01/998721181"/>
    <hyperlink ref="F528" r:id="rId63" display="https://podminky.urs.cz/item/CS_URS_2023_01/722174002"/>
    <hyperlink ref="F535" r:id="rId64" display="https://podminky.urs.cz/item/CS_URS_2023_01/722174003"/>
    <hyperlink ref="F542" r:id="rId65" display="https://podminky.urs.cz/item/CS_URS_2023_01/722181241"/>
    <hyperlink ref="F548" r:id="rId66" display="https://podminky.urs.cz/item/CS_URS_2023_01/722181252"/>
    <hyperlink ref="F554" r:id="rId67" display="https://podminky.urs.cz/item/CS_URS_2023_01/722190401"/>
    <hyperlink ref="F557" r:id="rId68" display="https://podminky.urs.cz/item/CS_URS_2023_01/722232073"/>
    <hyperlink ref="F563" r:id="rId69" display="https://podminky.urs.cz/item/CS_URS_2023_01/722232171"/>
    <hyperlink ref="F569" r:id="rId70" display="https://podminky.urs.cz/item/CS_URS_2023_01/722290226"/>
    <hyperlink ref="F574" r:id="rId71" display="https://podminky.urs.cz/item/CS_URS_2023_01/722290234"/>
    <hyperlink ref="F579" r:id="rId72" display="https://podminky.urs.cz/item/CS_URS_2023_01/998722101"/>
    <hyperlink ref="F582" r:id="rId73" display="https://podminky.urs.cz/item/CS_URS_2023_01/998722181"/>
    <hyperlink ref="F628" r:id="rId74" display="https://podminky.urs.cz/item/CS_URS_2023_01/725980123"/>
    <hyperlink ref="F634" r:id="rId75" display="https://podminky.urs.cz/item/CS_URS_2023_01/998725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 s="1" customFormat="1" ht="12" customHeight="1">
      <c r="B8" s="21"/>
      <c r="D8" s="144" t="s">
        <v>111</v>
      </c>
      <c r="L8" s="21"/>
    </row>
    <row r="9" s="2" customFormat="1" ht="16.5" customHeight="1">
      <c r="A9" s="39"/>
      <c r="B9" s="45"/>
      <c r="C9" s="39"/>
      <c r="D9" s="39"/>
      <c r="E9" s="145" t="s">
        <v>112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113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1941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20. 2. 2023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4" t="s">
        <v>28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ROUND((SUM(BE91:BE112)),  2)</f>
        <v>0</v>
      </c>
      <c r="G35" s="39"/>
      <c r="H35" s="39"/>
      <c r="I35" s="159">
        <v>0.20999999999999999</v>
      </c>
      <c r="J35" s="158">
        <f>ROUND(((SUM(BE91:BE112))*I35),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ROUND((SUM(BF91:BF112)),  2)</f>
        <v>0</v>
      </c>
      <c r="G36" s="39"/>
      <c r="H36" s="39"/>
      <c r="I36" s="159">
        <v>0.14999999999999999</v>
      </c>
      <c r="J36" s="158">
        <f>ROUND(((SUM(BF91:BF112))*I36),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ROUND((SUM(BG91:BG112)),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ROUND((SUM(BH91:BH112)),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ROUND((SUM(BI91:BI112)),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115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Stavební úpravy budovy č.p.7699 v areálu Nemocnice ve FM pro umístění školícího centra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005 - Elektroinstalace - silnoproud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20. 2. 2023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31</v>
      </c>
      <c r="J58" s="37" t="str">
        <f>E23</f>
        <v>Forsing projekt s.r.o.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Jindřich Jansa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116</v>
      </c>
      <c r="D61" s="173"/>
      <c r="E61" s="173"/>
      <c r="F61" s="173"/>
      <c r="G61" s="173"/>
      <c r="H61" s="173"/>
      <c r="I61" s="173"/>
      <c r="J61" s="174" t="s">
        <v>117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118</v>
      </c>
    </row>
    <row r="64" s="9" customFormat="1" ht="24.96" customHeight="1">
      <c r="A64" s="9"/>
      <c r="B64" s="176"/>
      <c r="C64" s="177"/>
      <c r="D64" s="178" t="s">
        <v>216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1942</v>
      </c>
      <c r="E65" s="184"/>
      <c r="F65" s="184"/>
      <c r="G65" s="184"/>
      <c r="H65" s="184"/>
      <c r="I65" s="184"/>
      <c r="J65" s="185">
        <f>J93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1215</v>
      </c>
      <c r="E66" s="179"/>
      <c r="F66" s="179"/>
      <c r="G66" s="179"/>
      <c r="H66" s="179"/>
      <c r="I66" s="179"/>
      <c r="J66" s="180">
        <f>J100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119</v>
      </c>
      <c r="E67" s="179"/>
      <c r="F67" s="179"/>
      <c r="G67" s="179"/>
      <c r="H67" s="179"/>
      <c r="I67" s="179"/>
      <c r="J67" s="180">
        <f>J104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6"/>
      <c r="D68" s="183" t="s">
        <v>121</v>
      </c>
      <c r="E68" s="184"/>
      <c r="F68" s="184"/>
      <c r="G68" s="184"/>
      <c r="H68" s="184"/>
      <c r="I68" s="184"/>
      <c r="J68" s="185">
        <f>J105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123</v>
      </c>
      <c r="E69" s="184"/>
      <c r="F69" s="184"/>
      <c r="G69" s="184"/>
      <c r="H69" s="184"/>
      <c r="I69" s="184"/>
      <c r="J69" s="185">
        <f>J109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Stavební úpravy budovy č.p.7699 v areálu Nemocnice ve FM pro umístění školícího centra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1" t="s">
        <v>112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113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005 - Elektroinstalace - silnoproud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20. 2. 2023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Nemocnice ve Frýdku-Místku, p.o.</v>
      </c>
      <c r="G87" s="41"/>
      <c r="H87" s="41"/>
      <c r="I87" s="33" t="s">
        <v>31</v>
      </c>
      <c r="J87" s="37" t="str">
        <f>E23</f>
        <v>Forsing projekt s.r.o.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Jindřich Jansa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125</v>
      </c>
      <c r="D90" s="190" t="s">
        <v>57</v>
      </c>
      <c r="E90" s="190" t="s">
        <v>53</v>
      </c>
      <c r="F90" s="190" t="s">
        <v>54</v>
      </c>
      <c r="G90" s="190" t="s">
        <v>126</v>
      </c>
      <c r="H90" s="190" t="s">
        <v>127</v>
      </c>
      <c r="I90" s="190" t="s">
        <v>128</v>
      </c>
      <c r="J90" s="190" t="s">
        <v>117</v>
      </c>
      <c r="K90" s="191" t="s">
        <v>129</v>
      </c>
      <c r="L90" s="192"/>
      <c r="M90" s="93" t="s">
        <v>19</v>
      </c>
      <c r="N90" s="94" t="s">
        <v>42</v>
      </c>
      <c r="O90" s="94" t="s">
        <v>130</v>
      </c>
      <c r="P90" s="94" t="s">
        <v>131</v>
      </c>
      <c r="Q90" s="94" t="s">
        <v>132</v>
      </c>
      <c r="R90" s="94" t="s">
        <v>133</v>
      </c>
      <c r="S90" s="94" t="s">
        <v>134</v>
      </c>
      <c r="T90" s="95" t="s">
        <v>135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0" t="s">
        <v>136</v>
      </c>
      <c r="D91" s="41"/>
      <c r="E91" s="41"/>
      <c r="F91" s="41"/>
      <c r="G91" s="41"/>
      <c r="H91" s="41"/>
      <c r="I91" s="41"/>
      <c r="J91" s="193">
        <f>BK91</f>
        <v>0</v>
      </c>
      <c r="K91" s="41"/>
      <c r="L91" s="45"/>
      <c r="M91" s="96"/>
      <c r="N91" s="194"/>
      <c r="O91" s="97"/>
      <c r="P91" s="195">
        <f>P92+P100+P104</f>
        <v>0</v>
      </c>
      <c r="Q91" s="97"/>
      <c r="R91" s="195">
        <f>R92+R100+R104</f>
        <v>0</v>
      </c>
      <c r="S91" s="97"/>
      <c r="T91" s="196">
        <f>T92+T100+T104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118</v>
      </c>
      <c r="BK91" s="197">
        <f>BK92+BK100+BK104</f>
        <v>0</v>
      </c>
    </row>
    <row r="92" s="12" customFormat="1" ht="25.92" customHeight="1">
      <c r="A92" s="12"/>
      <c r="B92" s="198"/>
      <c r="C92" s="199"/>
      <c r="D92" s="200" t="s">
        <v>71</v>
      </c>
      <c r="E92" s="201" t="s">
        <v>527</v>
      </c>
      <c r="F92" s="201" t="s">
        <v>528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</f>
        <v>0</v>
      </c>
      <c r="Q92" s="206"/>
      <c r="R92" s="207">
        <f>R93</f>
        <v>0</v>
      </c>
      <c r="S92" s="206"/>
      <c r="T92" s="208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81</v>
      </c>
      <c r="AT92" s="210" t="s">
        <v>71</v>
      </c>
      <c r="AU92" s="210" t="s">
        <v>72</v>
      </c>
      <c r="AY92" s="209" t="s">
        <v>140</v>
      </c>
      <c r="BK92" s="211">
        <f>BK93</f>
        <v>0</v>
      </c>
    </row>
    <row r="93" s="12" customFormat="1" ht="22.8" customHeight="1">
      <c r="A93" s="12"/>
      <c r="B93" s="198"/>
      <c r="C93" s="199"/>
      <c r="D93" s="200" t="s">
        <v>71</v>
      </c>
      <c r="E93" s="212" t="s">
        <v>1943</v>
      </c>
      <c r="F93" s="212" t="s">
        <v>1944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SUM(P94:P99)</f>
        <v>0</v>
      </c>
      <c r="Q93" s="206"/>
      <c r="R93" s="207">
        <f>SUM(R94:R99)</f>
        <v>0</v>
      </c>
      <c r="S93" s="206"/>
      <c r="T93" s="208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81</v>
      </c>
      <c r="AT93" s="210" t="s">
        <v>71</v>
      </c>
      <c r="AU93" s="210" t="s">
        <v>79</v>
      </c>
      <c r="AY93" s="209" t="s">
        <v>140</v>
      </c>
      <c r="BK93" s="211">
        <f>SUM(BK94:BK99)</f>
        <v>0</v>
      </c>
    </row>
    <row r="94" s="2" customFormat="1" ht="16.5" customHeight="1">
      <c r="A94" s="39"/>
      <c r="B94" s="40"/>
      <c r="C94" s="214" t="s">
        <v>79</v>
      </c>
      <c r="D94" s="214" t="s">
        <v>143</v>
      </c>
      <c r="E94" s="215" t="s">
        <v>1945</v>
      </c>
      <c r="F94" s="216" t="s">
        <v>1946</v>
      </c>
      <c r="G94" s="217" t="s">
        <v>597</v>
      </c>
      <c r="H94" s="280"/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347</v>
      </c>
      <c r="AT94" s="225" t="s">
        <v>143</v>
      </c>
      <c r="AU94" s="225" t="s">
        <v>81</v>
      </c>
      <c r="AY94" s="18" t="s">
        <v>140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79</v>
      </c>
      <c r="BK94" s="226">
        <f>ROUND(I94*H94,2)</f>
        <v>0</v>
      </c>
      <c r="BL94" s="18" t="s">
        <v>347</v>
      </c>
      <c r="BM94" s="225" t="s">
        <v>1947</v>
      </c>
    </row>
    <row r="95" s="2" customFormat="1">
      <c r="A95" s="39"/>
      <c r="B95" s="40"/>
      <c r="C95" s="41"/>
      <c r="D95" s="227" t="s">
        <v>150</v>
      </c>
      <c r="E95" s="41"/>
      <c r="F95" s="228" t="s">
        <v>1946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150</v>
      </c>
      <c r="AU95" s="18" t="s">
        <v>81</v>
      </c>
    </row>
    <row r="96" s="2" customFormat="1" ht="16.5" customHeight="1">
      <c r="A96" s="39"/>
      <c r="B96" s="40"/>
      <c r="C96" s="214" t="s">
        <v>81</v>
      </c>
      <c r="D96" s="214" t="s">
        <v>143</v>
      </c>
      <c r="E96" s="215" t="s">
        <v>1948</v>
      </c>
      <c r="F96" s="216" t="s">
        <v>1949</v>
      </c>
      <c r="G96" s="217" t="s">
        <v>597</v>
      </c>
      <c r="H96" s="280"/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347</v>
      </c>
      <c r="AT96" s="225" t="s">
        <v>143</v>
      </c>
      <c r="AU96" s="225" t="s">
        <v>81</v>
      </c>
      <c r="AY96" s="18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347</v>
      </c>
      <c r="BM96" s="225" t="s">
        <v>1950</v>
      </c>
    </row>
    <row r="97" s="2" customFormat="1">
      <c r="A97" s="39"/>
      <c r="B97" s="40"/>
      <c r="C97" s="41"/>
      <c r="D97" s="227" t="s">
        <v>150</v>
      </c>
      <c r="E97" s="41"/>
      <c r="F97" s="228" t="s">
        <v>1951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81</v>
      </c>
    </row>
    <row r="98" s="2" customFormat="1" ht="16.5" customHeight="1">
      <c r="A98" s="39"/>
      <c r="B98" s="40"/>
      <c r="C98" s="214" t="s">
        <v>102</v>
      </c>
      <c r="D98" s="214" t="s">
        <v>143</v>
      </c>
      <c r="E98" s="215" t="s">
        <v>1952</v>
      </c>
      <c r="F98" s="216" t="s">
        <v>1953</v>
      </c>
      <c r="G98" s="217" t="s">
        <v>597</v>
      </c>
      <c r="H98" s="280"/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347</v>
      </c>
      <c r="AT98" s="225" t="s">
        <v>143</v>
      </c>
      <c r="AU98" s="225" t="s">
        <v>81</v>
      </c>
      <c r="AY98" s="18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347</v>
      </c>
      <c r="BM98" s="225" t="s">
        <v>1954</v>
      </c>
    </row>
    <row r="99" s="2" customFormat="1">
      <c r="A99" s="39"/>
      <c r="B99" s="40"/>
      <c r="C99" s="41"/>
      <c r="D99" s="227" t="s">
        <v>150</v>
      </c>
      <c r="E99" s="41"/>
      <c r="F99" s="228" t="s">
        <v>1953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150</v>
      </c>
      <c r="AU99" s="18" t="s">
        <v>81</v>
      </c>
    </row>
    <row r="100" s="12" customFormat="1" ht="25.92" customHeight="1">
      <c r="A100" s="12"/>
      <c r="B100" s="198"/>
      <c r="C100" s="199"/>
      <c r="D100" s="200" t="s">
        <v>71</v>
      </c>
      <c r="E100" s="201" t="s">
        <v>1326</v>
      </c>
      <c r="F100" s="201" t="s">
        <v>1327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SUM(P101:P103)</f>
        <v>0</v>
      </c>
      <c r="Q100" s="206"/>
      <c r="R100" s="207">
        <f>SUM(R101:R103)</f>
        <v>0</v>
      </c>
      <c r="S100" s="206"/>
      <c r="T100" s="208">
        <f>SUM(T101:T103)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156</v>
      </c>
      <c r="AT100" s="210" t="s">
        <v>71</v>
      </c>
      <c r="AU100" s="210" t="s">
        <v>72</v>
      </c>
      <c r="AY100" s="209" t="s">
        <v>140</v>
      </c>
      <c r="BK100" s="211">
        <f>SUM(BK101:BK103)</f>
        <v>0</v>
      </c>
    </row>
    <row r="101" s="2" customFormat="1" ht="16.5" customHeight="1">
      <c r="A101" s="39"/>
      <c r="B101" s="40"/>
      <c r="C101" s="214" t="s">
        <v>156</v>
      </c>
      <c r="D101" s="214" t="s">
        <v>143</v>
      </c>
      <c r="E101" s="215" t="s">
        <v>1955</v>
      </c>
      <c r="F101" s="216" t="s">
        <v>1956</v>
      </c>
      <c r="G101" s="217" t="s">
        <v>452</v>
      </c>
      <c r="H101" s="218">
        <v>20</v>
      </c>
      <c r="I101" s="219"/>
      <c r="J101" s="220">
        <f>ROUND(I101*H101,2)</f>
        <v>0</v>
      </c>
      <c r="K101" s="216" t="s">
        <v>147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1330</v>
      </c>
      <c r="AT101" s="225" t="s">
        <v>143</v>
      </c>
      <c r="AU101" s="225" t="s">
        <v>79</v>
      </c>
      <c r="AY101" s="18" t="s">
        <v>140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79</v>
      </c>
      <c r="BK101" s="226">
        <f>ROUND(I101*H101,2)</f>
        <v>0</v>
      </c>
      <c r="BL101" s="18" t="s">
        <v>1330</v>
      </c>
      <c r="BM101" s="225" t="s">
        <v>1957</v>
      </c>
    </row>
    <row r="102" s="2" customFormat="1">
      <c r="A102" s="39"/>
      <c r="B102" s="40"/>
      <c r="C102" s="41"/>
      <c r="D102" s="227" t="s">
        <v>150</v>
      </c>
      <c r="E102" s="41"/>
      <c r="F102" s="228" t="s">
        <v>1958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150</v>
      </c>
      <c r="AU102" s="18" t="s">
        <v>79</v>
      </c>
    </row>
    <row r="103" s="2" customFormat="1">
      <c r="A103" s="39"/>
      <c r="B103" s="40"/>
      <c r="C103" s="41"/>
      <c r="D103" s="232" t="s">
        <v>151</v>
      </c>
      <c r="E103" s="41"/>
      <c r="F103" s="233" t="s">
        <v>1959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151</v>
      </c>
      <c r="AU103" s="18" t="s">
        <v>79</v>
      </c>
    </row>
    <row r="104" s="12" customFormat="1" ht="25.92" customHeight="1">
      <c r="A104" s="12"/>
      <c r="B104" s="198"/>
      <c r="C104" s="199"/>
      <c r="D104" s="200" t="s">
        <v>71</v>
      </c>
      <c r="E104" s="201" t="s">
        <v>137</v>
      </c>
      <c r="F104" s="201" t="s">
        <v>138</v>
      </c>
      <c r="G104" s="199"/>
      <c r="H104" s="199"/>
      <c r="I104" s="202"/>
      <c r="J104" s="203">
        <f>BK104</f>
        <v>0</v>
      </c>
      <c r="K104" s="199"/>
      <c r="L104" s="204"/>
      <c r="M104" s="205"/>
      <c r="N104" s="206"/>
      <c r="O104" s="206"/>
      <c r="P104" s="207">
        <f>P105+P109</f>
        <v>0</v>
      </c>
      <c r="Q104" s="206"/>
      <c r="R104" s="207">
        <f>R105+R109</f>
        <v>0</v>
      </c>
      <c r="S104" s="206"/>
      <c r="T104" s="208">
        <f>T105+T109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139</v>
      </c>
      <c r="AT104" s="210" t="s">
        <v>71</v>
      </c>
      <c r="AU104" s="210" t="s">
        <v>72</v>
      </c>
      <c r="AY104" s="209" t="s">
        <v>140</v>
      </c>
      <c r="BK104" s="211">
        <f>BK105+BK109</f>
        <v>0</v>
      </c>
    </row>
    <row r="105" s="12" customFormat="1" ht="22.8" customHeight="1">
      <c r="A105" s="12"/>
      <c r="B105" s="198"/>
      <c r="C105" s="199"/>
      <c r="D105" s="200" t="s">
        <v>71</v>
      </c>
      <c r="E105" s="212" t="s">
        <v>171</v>
      </c>
      <c r="F105" s="212" t="s">
        <v>172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SUM(P106:P108)</f>
        <v>0</v>
      </c>
      <c r="Q105" s="206"/>
      <c r="R105" s="207">
        <f>SUM(R106:R108)</f>
        <v>0</v>
      </c>
      <c r="S105" s="206"/>
      <c r="T105" s="208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139</v>
      </c>
      <c r="AT105" s="210" t="s">
        <v>71</v>
      </c>
      <c r="AU105" s="210" t="s">
        <v>79</v>
      </c>
      <c r="AY105" s="209" t="s">
        <v>140</v>
      </c>
      <c r="BK105" s="211">
        <f>SUM(BK106:BK108)</f>
        <v>0</v>
      </c>
    </row>
    <row r="106" s="2" customFormat="1" ht="16.5" customHeight="1">
      <c r="A106" s="39"/>
      <c r="B106" s="40"/>
      <c r="C106" s="214" t="s">
        <v>139</v>
      </c>
      <c r="D106" s="214" t="s">
        <v>143</v>
      </c>
      <c r="E106" s="215" t="s">
        <v>173</v>
      </c>
      <c r="F106" s="216" t="s">
        <v>172</v>
      </c>
      <c r="G106" s="217" t="s">
        <v>146</v>
      </c>
      <c r="H106" s="218">
        <v>1</v>
      </c>
      <c r="I106" s="219"/>
      <c r="J106" s="220">
        <f>ROUND(I106*H106,2)</f>
        <v>0</v>
      </c>
      <c r="K106" s="216" t="s">
        <v>147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148</v>
      </c>
      <c r="AT106" s="225" t="s">
        <v>143</v>
      </c>
      <c r="AU106" s="225" t="s">
        <v>81</v>
      </c>
      <c r="AY106" s="18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148</v>
      </c>
      <c r="BM106" s="225" t="s">
        <v>1960</v>
      </c>
    </row>
    <row r="107" s="2" customFormat="1">
      <c r="A107" s="39"/>
      <c r="B107" s="40"/>
      <c r="C107" s="41"/>
      <c r="D107" s="227" t="s">
        <v>150</v>
      </c>
      <c r="E107" s="41"/>
      <c r="F107" s="228" t="s">
        <v>172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81</v>
      </c>
    </row>
    <row r="108" s="2" customFormat="1">
      <c r="A108" s="39"/>
      <c r="B108" s="40"/>
      <c r="C108" s="41"/>
      <c r="D108" s="232" t="s">
        <v>151</v>
      </c>
      <c r="E108" s="41"/>
      <c r="F108" s="233" t="s">
        <v>175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151</v>
      </c>
      <c r="AU108" s="18" t="s">
        <v>81</v>
      </c>
    </row>
    <row r="109" s="12" customFormat="1" ht="22.8" customHeight="1">
      <c r="A109" s="12"/>
      <c r="B109" s="198"/>
      <c r="C109" s="199"/>
      <c r="D109" s="200" t="s">
        <v>71</v>
      </c>
      <c r="E109" s="212" t="s">
        <v>202</v>
      </c>
      <c r="F109" s="212" t="s">
        <v>203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SUM(P110:P112)</f>
        <v>0</v>
      </c>
      <c r="Q109" s="206"/>
      <c r="R109" s="207">
        <f>SUM(R110:R112)</f>
        <v>0</v>
      </c>
      <c r="S109" s="206"/>
      <c r="T109" s="208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139</v>
      </c>
      <c r="AT109" s="210" t="s">
        <v>71</v>
      </c>
      <c r="AU109" s="210" t="s">
        <v>79</v>
      </c>
      <c r="AY109" s="209" t="s">
        <v>140</v>
      </c>
      <c r="BK109" s="211">
        <f>SUM(BK110:BK112)</f>
        <v>0</v>
      </c>
    </row>
    <row r="110" s="2" customFormat="1" ht="16.5" customHeight="1">
      <c r="A110" s="39"/>
      <c r="B110" s="40"/>
      <c r="C110" s="214" t="s">
        <v>177</v>
      </c>
      <c r="D110" s="214" t="s">
        <v>143</v>
      </c>
      <c r="E110" s="215" t="s">
        <v>1961</v>
      </c>
      <c r="F110" s="216" t="s">
        <v>203</v>
      </c>
      <c r="G110" s="217" t="s">
        <v>146</v>
      </c>
      <c r="H110" s="218">
        <v>1</v>
      </c>
      <c r="I110" s="219"/>
      <c r="J110" s="220">
        <f>ROUND(I110*H110,2)</f>
        <v>0</v>
      </c>
      <c r="K110" s="216" t="s">
        <v>147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148</v>
      </c>
      <c r="AT110" s="225" t="s">
        <v>143</v>
      </c>
      <c r="AU110" s="225" t="s">
        <v>81</v>
      </c>
      <c r="AY110" s="18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148</v>
      </c>
      <c r="BM110" s="225" t="s">
        <v>1962</v>
      </c>
    </row>
    <row r="111" s="2" customFormat="1">
      <c r="A111" s="39"/>
      <c r="B111" s="40"/>
      <c r="C111" s="41"/>
      <c r="D111" s="227" t="s">
        <v>150</v>
      </c>
      <c r="E111" s="41"/>
      <c r="F111" s="228" t="s">
        <v>203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81</v>
      </c>
    </row>
    <row r="112" s="2" customFormat="1">
      <c r="A112" s="39"/>
      <c r="B112" s="40"/>
      <c r="C112" s="41"/>
      <c r="D112" s="232" t="s">
        <v>151</v>
      </c>
      <c r="E112" s="41"/>
      <c r="F112" s="233" t="s">
        <v>1963</v>
      </c>
      <c r="G112" s="41"/>
      <c r="H112" s="41"/>
      <c r="I112" s="229"/>
      <c r="J112" s="41"/>
      <c r="K112" s="41"/>
      <c r="L112" s="45"/>
      <c r="M112" s="266"/>
      <c r="N112" s="267"/>
      <c r="O112" s="268"/>
      <c r="P112" s="268"/>
      <c r="Q112" s="268"/>
      <c r="R112" s="268"/>
      <c r="S112" s="268"/>
      <c r="T112" s="26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151</v>
      </c>
      <c r="AU112" s="18" t="s">
        <v>81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oD743KMHhfe5aXGxKe6PGayW18xkg2WHLoBQcqYEdX6Ulu6xhHrRVVVUjaSqfNVs0aM4DCfpTh9QJGKC64TocA==" hashValue="A4TxeQpwsYKm4kQ9xuVM3AcwvVISrDLzBriF8EkbHsoOPfwVN1XlIgA3IyccUmUsE7yHoMyCHVOretQ9XhxP5Q==" algorithmName="SHA-512" password="CC35"/>
  <autoFilter ref="C90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103" r:id="rId1" display="https://podminky.urs.cz/item/CS_URS_2023_01/HZS2232"/>
    <hyperlink ref="F108" r:id="rId2" display="https://podminky.urs.cz/item/CS_URS_2023_01/030001000"/>
    <hyperlink ref="F112" r:id="rId3" display="https://podminky.urs.cz/item/CS_URS_2023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>
      <c r="B8" s="21"/>
      <c r="D8" s="144" t="s">
        <v>111</v>
      </c>
      <c r="L8" s="21"/>
    </row>
    <row r="9" s="1" customFormat="1" ht="16.5" customHeight="1">
      <c r="B9" s="21"/>
      <c r="E9" s="145" t="s">
        <v>112</v>
      </c>
      <c r="F9" s="1"/>
      <c r="G9" s="1"/>
      <c r="H9" s="1"/>
      <c r="L9" s="21"/>
    </row>
    <row r="10" s="1" customFormat="1" ht="12" customHeight="1">
      <c r="B10" s="21"/>
      <c r="D10" s="144" t="s">
        <v>113</v>
      </c>
      <c r="L10" s="21"/>
    </row>
    <row r="11" s="2" customFormat="1" ht="16.5" customHeight="1">
      <c r="A11" s="39"/>
      <c r="B11" s="45"/>
      <c r="C11" s="39"/>
      <c r="D11" s="39"/>
      <c r="E11" s="157" t="s">
        <v>1941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1964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1965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20. 2. 2023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Frýdku-Místku,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ROUND((SUM(BE93:BE113)),  2)</f>
        <v>0</v>
      </c>
      <c r="G37" s="39"/>
      <c r="H37" s="39"/>
      <c r="I37" s="159">
        <v>0.20999999999999999</v>
      </c>
      <c r="J37" s="158">
        <f>ROUND(((SUM(BE93:BE113))*I37),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ROUND((SUM(BF93:BF113)),  2)</f>
        <v>0</v>
      </c>
      <c r="G38" s="39"/>
      <c r="H38" s="39"/>
      <c r="I38" s="159">
        <v>0.14999999999999999</v>
      </c>
      <c r="J38" s="158">
        <f>ROUND(((SUM(BF93:BF113))*I38),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ROUND((SUM(BG93:BG113)),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ROUND((SUM(BH93:BH113)),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ROUND((SUM(BI93:BI113)),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115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č.p.7699 v areálu Nemocnice ve FM pro umístění školícího centra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111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112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113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4" t="s">
        <v>1941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1964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001 - Rozvaděč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20. 2. 2023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Nemocnice ve Frýdku-Místku,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116</v>
      </c>
      <c r="D65" s="173"/>
      <c r="E65" s="173"/>
      <c r="F65" s="173"/>
      <c r="G65" s="173"/>
      <c r="H65" s="173"/>
      <c r="I65" s="173"/>
      <c r="J65" s="174" t="s">
        <v>117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118</v>
      </c>
    </row>
    <row r="68" s="9" customFormat="1" ht="24.96" customHeight="1">
      <c r="A68" s="9"/>
      <c r="B68" s="176"/>
      <c r="C68" s="177"/>
      <c r="D68" s="178" t="s">
        <v>216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1966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Stavební úpravy budovy č.p.7699 v areálu Nemocnice ve FM pro umístění školícího centra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112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113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4" t="s">
        <v>1941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1964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001 - Rozvaděč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20. 2. 2023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>Nemocnice ve Frýdku-Místku, p.o.</v>
      </c>
      <c r="G89" s="41"/>
      <c r="H89" s="41"/>
      <c r="I89" s="33" t="s">
        <v>31</v>
      </c>
      <c r="J89" s="37" t="str">
        <f>E25</f>
        <v>Forsing projekt s.r.o.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34</v>
      </c>
      <c r="J90" s="37" t="str">
        <f>E28</f>
        <v>Jindřich Jansa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125</v>
      </c>
      <c r="D92" s="190" t="s">
        <v>57</v>
      </c>
      <c r="E92" s="190" t="s">
        <v>53</v>
      </c>
      <c r="F92" s="190" t="s">
        <v>54</v>
      </c>
      <c r="G92" s="190" t="s">
        <v>126</v>
      </c>
      <c r="H92" s="190" t="s">
        <v>127</v>
      </c>
      <c r="I92" s="190" t="s">
        <v>128</v>
      </c>
      <c r="J92" s="190" t="s">
        <v>117</v>
      </c>
      <c r="K92" s="191" t="s">
        <v>129</v>
      </c>
      <c r="L92" s="192"/>
      <c r="M92" s="93" t="s">
        <v>19</v>
      </c>
      <c r="N92" s="94" t="s">
        <v>42</v>
      </c>
      <c r="O92" s="94" t="s">
        <v>130</v>
      </c>
      <c r="P92" s="94" t="s">
        <v>131</v>
      </c>
      <c r="Q92" s="94" t="s">
        <v>132</v>
      </c>
      <c r="R92" s="94" t="s">
        <v>133</v>
      </c>
      <c r="S92" s="94" t="s">
        <v>134</v>
      </c>
      <c r="T92" s="95" t="s">
        <v>135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136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118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71</v>
      </c>
      <c r="E94" s="201" t="s">
        <v>527</v>
      </c>
      <c r="F94" s="201" t="s">
        <v>528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81</v>
      </c>
      <c r="AT94" s="210" t="s">
        <v>71</v>
      </c>
      <c r="AU94" s="210" t="s">
        <v>72</v>
      </c>
      <c r="AY94" s="209" t="s">
        <v>140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71</v>
      </c>
      <c r="E95" s="212" t="s">
        <v>1967</v>
      </c>
      <c r="F95" s="212" t="s">
        <v>100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SUM(P96:P113)</f>
        <v>0</v>
      </c>
      <c r="Q95" s="206"/>
      <c r="R95" s="207">
        <f>SUM(R96:R113)</f>
        <v>0</v>
      </c>
      <c r="S95" s="206"/>
      <c r="T95" s="208">
        <f>SUM(T96:T113)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71</v>
      </c>
      <c r="AU95" s="210" t="s">
        <v>79</v>
      </c>
      <c r="AY95" s="209" t="s">
        <v>140</v>
      </c>
      <c r="BK95" s="211">
        <f>SUM(BK96:BK113)</f>
        <v>0</v>
      </c>
    </row>
    <row r="96" s="2" customFormat="1" ht="16.5" customHeight="1">
      <c r="A96" s="39"/>
      <c r="B96" s="40"/>
      <c r="C96" s="214" t="s">
        <v>79</v>
      </c>
      <c r="D96" s="214" t="s">
        <v>143</v>
      </c>
      <c r="E96" s="215" t="s">
        <v>1968</v>
      </c>
      <c r="F96" s="216" t="s">
        <v>1969</v>
      </c>
      <c r="G96" s="217" t="s">
        <v>1970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156</v>
      </c>
      <c r="AT96" s="225" t="s">
        <v>143</v>
      </c>
      <c r="AU96" s="225" t="s">
        <v>81</v>
      </c>
      <c r="AY96" s="18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156</v>
      </c>
      <c r="BM96" s="225" t="s">
        <v>81</v>
      </c>
    </row>
    <row r="97" s="2" customFormat="1">
      <c r="A97" s="39"/>
      <c r="B97" s="40"/>
      <c r="C97" s="41"/>
      <c r="D97" s="227" t="s">
        <v>150</v>
      </c>
      <c r="E97" s="41"/>
      <c r="F97" s="228" t="s">
        <v>1971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81</v>
      </c>
    </row>
    <row r="98" s="2" customFormat="1" ht="16.5" customHeight="1">
      <c r="A98" s="39"/>
      <c r="B98" s="40"/>
      <c r="C98" s="214" t="s">
        <v>81</v>
      </c>
      <c r="D98" s="214" t="s">
        <v>143</v>
      </c>
      <c r="E98" s="215" t="s">
        <v>1972</v>
      </c>
      <c r="F98" s="216" t="s">
        <v>1973</v>
      </c>
      <c r="G98" s="217" t="s">
        <v>1970</v>
      </c>
      <c r="H98" s="218">
        <v>1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156</v>
      </c>
      <c r="AT98" s="225" t="s">
        <v>143</v>
      </c>
      <c r="AU98" s="225" t="s">
        <v>81</v>
      </c>
      <c r="AY98" s="18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156</v>
      </c>
      <c r="BM98" s="225" t="s">
        <v>156</v>
      </c>
    </row>
    <row r="99" s="2" customFormat="1">
      <c r="A99" s="39"/>
      <c r="B99" s="40"/>
      <c r="C99" s="41"/>
      <c r="D99" s="227" t="s">
        <v>150</v>
      </c>
      <c r="E99" s="41"/>
      <c r="F99" s="228" t="s">
        <v>1973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150</v>
      </c>
      <c r="AU99" s="18" t="s">
        <v>81</v>
      </c>
    </row>
    <row r="100" s="2" customFormat="1" ht="16.5" customHeight="1">
      <c r="A100" s="39"/>
      <c r="B100" s="40"/>
      <c r="C100" s="214" t="s">
        <v>102</v>
      </c>
      <c r="D100" s="214" t="s">
        <v>143</v>
      </c>
      <c r="E100" s="215" t="s">
        <v>1974</v>
      </c>
      <c r="F100" s="216" t="s">
        <v>1975</v>
      </c>
      <c r="G100" s="217" t="s">
        <v>1970</v>
      </c>
      <c r="H100" s="218">
        <v>4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156</v>
      </c>
      <c r="AT100" s="225" t="s">
        <v>143</v>
      </c>
      <c r="AU100" s="225" t="s">
        <v>81</v>
      </c>
      <c r="AY100" s="18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156</v>
      </c>
      <c r="BM100" s="225" t="s">
        <v>177</v>
      </c>
    </row>
    <row r="101" s="2" customFormat="1">
      <c r="A101" s="39"/>
      <c r="B101" s="40"/>
      <c r="C101" s="41"/>
      <c r="D101" s="227" t="s">
        <v>150</v>
      </c>
      <c r="E101" s="41"/>
      <c r="F101" s="228" t="s">
        <v>1976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150</v>
      </c>
      <c r="AU101" s="18" t="s">
        <v>81</v>
      </c>
    </row>
    <row r="102" s="2" customFormat="1" ht="16.5" customHeight="1">
      <c r="A102" s="39"/>
      <c r="B102" s="40"/>
      <c r="C102" s="214" t="s">
        <v>156</v>
      </c>
      <c r="D102" s="214" t="s">
        <v>143</v>
      </c>
      <c r="E102" s="215" t="s">
        <v>1977</v>
      </c>
      <c r="F102" s="216" t="s">
        <v>1978</v>
      </c>
      <c r="G102" s="217" t="s">
        <v>1970</v>
      </c>
      <c r="H102" s="218">
        <v>1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156</v>
      </c>
      <c r="AT102" s="225" t="s">
        <v>143</v>
      </c>
      <c r="AU102" s="225" t="s">
        <v>81</v>
      </c>
      <c r="AY102" s="18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156</v>
      </c>
      <c r="BM102" s="225" t="s">
        <v>192</v>
      </c>
    </row>
    <row r="103" s="2" customFormat="1">
      <c r="A103" s="39"/>
      <c r="B103" s="40"/>
      <c r="C103" s="41"/>
      <c r="D103" s="227" t="s">
        <v>150</v>
      </c>
      <c r="E103" s="41"/>
      <c r="F103" s="228" t="s">
        <v>1978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81</v>
      </c>
    </row>
    <row r="104" s="2" customFormat="1" ht="16.5" customHeight="1">
      <c r="A104" s="39"/>
      <c r="B104" s="40"/>
      <c r="C104" s="214" t="s">
        <v>139</v>
      </c>
      <c r="D104" s="214" t="s">
        <v>143</v>
      </c>
      <c r="E104" s="215" t="s">
        <v>1979</v>
      </c>
      <c r="F104" s="216" t="s">
        <v>1980</v>
      </c>
      <c r="G104" s="217" t="s">
        <v>1970</v>
      </c>
      <c r="H104" s="218">
        <v>1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156</v>
      </c>
      <c r="AT104" s="225" t="s">
        <v>143</v>
      </c>
      <c r="AU104" s="225" t="s">
        <v>81</v>
      </c>
      <c r="AY104" s="18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156</v>
      </c>
      <c r="BM104" s="225" t="s">
        <v>204</v>
      </c>
    </row>
    <row r="105" s="2" customFormat="1">
      <c r="A105" s="39"/>
      <c r="B105" s="40"/>
      <c r="C105" s="41"/>
      <c r="D105" s="227" t="s">
        <v>150</v>
      </c>
      <c r="E105" s="41"/>
      <c r="F105" s="228" t="s">
        <v>1980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150</v>
      </c>
      <c r="AU105" s="18" t="s">
        <v>81</v>
      </c>
    </row>
    <row r="106" s="2" customFormat="1" ht="16.5" customHeight="1">
      <c r="A106" s="39"/>
      <c r="B106" s="40"/>
      <c r="C106" s="214" t="s">
        <v>177</v>
      </c>
      <c r="D106" s="214" t="s">
        <v>143</v>
      </c>
      <c r="E106" s="215" t="s">
        <v>1981</v>
      </c>
      <c r="F106" s="216" t="s">
        <v>1982</v>
      </c>
      <c r="G106" s="217" t="s">
        <v>1970</v>
      </c>
      <c r="H106" s="218">
        <v>1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156</v>
      </c>
      <c r="AT106" s="225" t="s">
        <v>143</v>
      </c>
      <c r="AU106" s="225" t="s">
        <v>81</v>
      </c>
      <c r="AY106" s="18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156</v>
      </c>
      <c r="BM106" s="225" t="s">
        <v>313</v>
      </c>
    </row>
    <row r="107" s="2" customFormat="1">
      <c r="A107" s="39"/>
      <c r="B107" s="40"/>
      <c r="C107" s="41"/>
      <c r="D107" s="227" t="s">
        <v>150</v>
      </c>
      <c r="E107" s="41"/>
      <c r="F107" s="228" t="s">
        <v>1982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81</v>
      </c>
    </row>
    <row r="108" s="2" customFormat="1" ht="16.5" customHeight="1">
      <c r="A108" s="39"/>
      <c r="B108" s="40"/>
      <c r="C108" s="214" t="s">
        <v>185</v>
      </c>
      <c r="D108" s="214" t="s">
        <v>143</v>
      </c>
      <c r="E108" s="215" t="s">
        <v>1983</v>
      </c>
      <c r="F108" s="216" t="s">
        <v>1984</v>
      </c>
      <c r="G108" s="217" t="s">
        <v>1970</v>
      </c>
      <c r="H108" s="218">
        <v>2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156</v>
      </c>
      <c r="AT108" s="225" t="s">
        <v>143</v>
      </c>
      <c r="AU108" s="225" t="s">
        <v>81</v>
      </c>
      <c r="AY108" s="18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156</v>
      </c>
      <c r="BM108" s="225" t="s">
        <v>332</v>
      </c>
    </row>
    <row r="109" s="2" customFormat="1">
      <c r="A109" s="39"/>
      <c r="B109" s="40"/>
      <c r="C109" s="41"/>
      <c r="D109" s="227" t="s">
        <v>150</v>
      </c>
      <c r="E109" s="41"/>
      <c r="F109" s="228" t="s">
        <v>1984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150</v>
      </c>
      <c r="AU109" s="18" t="s">
        <v>81</v>
      </c>
    </row>
    <row r="110" s="2" customFormat="1" ht="16.5" customHeight="1">
      <c r="A110" s="39"/>
      <c r="B110" s="40"/>
      <c r="C110" s="214" t="s">
        <v>192</v>
      </c>
      <c r="D110" s="214" t="s">
        <v>143</v>
      </c>
      <c r="E110" s="215" t="s">
        <v>1985</v>
      </c>
      <c r="F110" s="216" t="s">
        <v>1986</v>
      </c>
      <c r="G110" s="217" t="s">
        <v>1970</v>
      </c>
      <c r="H110" s="218">
        <v>5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156</v>
      </c>
      <c r="AT110" s="225" t="s">
        <v>143</v>
      </c>
      <c r="AU110" s="225" t="s">
        <v>81</v>
      </c>
      <c r="AY110" s="18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156</v>
      </c>
      <c r="BM110" s="225" t="s">
        <v>347</v>
      </c>
    </row>
    <row r="111" s="2" customFormat="1">
      <c r="A111" s="39"/>
      <c r="B111" s="40"/>
      <c r="C111" s="41"/>
      <c r="D111" s="227" t="s">
        <v>150</v>
      </c>
      <c r="E111" s="41"/>
      <c r="F111" s="228" t="s">
        <v>1986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81</v>
      </c>
    </row>
    <row r="112" s="2" customFormat="1" ht="16.5" customHeight="1">
      <c r="A112" s="39"/>
      <c r="B112" s="40"/>
      <c r="C112" s="214" t="s">
        <v>197</v>
      </c>
      <c r="D112" s="214" t="s">
        <v>143</v>
      </c>
      <c r="E112" s="215" t="s">
        <v>1987</v>
      </c>
      <c r="F112" s="216" t="s">
        <v>1988</v>
      </c>
      <c r="G112" s="217" t="s">
        <v>1970</v>
      </c>
      <c r="H112" s="218">
        <v>20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156</v>
      </c>
      <c r="AT112" s="225" t="s">
        <v>143</v>
      </c>
      <c r="AU112" s="225" t="s">
        <v>81</v>
      </c>
      <c r="AY112" s="18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156</v>
      </c>
      <c r="BM112" s="225" t="s">
        <v>360</v>
      </c>
    </row>
    <row r="113" s="2" customFormat="1">
      <c r="A113" s="39"/>
      <c r="B113" s="40"/>
      <c r="C113" s="41"/>
      <c r="D113" s="227" t="s">
        <v>150</v>
      </c>
      <c r="E113" s="41"/>
      <c r="F113" s="228" t="s">
        <v>1988</v>
      </c>
      <c r="G113" s="41"/>
      <c r="H113" s="41"/>
      <c r="I113" s="229"/>
      <c r="J113" s="41"/>
      <c r="K113" s="41"/>
      <c r="L113" s="45"/>
      <c r="M113" s="266"/>
      <c r="N113" s="267"/>
      <c r="O113" s="268"/>
      <c r="P113" s="268"/>
      <c r="Q113" s="268"/>
      <c r="R113" s="268"/>
      <c r="S113" s="268"/>
      <c r="T113" s="26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81</v>
      </c>
    </row>
    <row r="114" s="2" customFormat="1" ht="6.96" customHeight="1">
      <c r="A114" s="39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45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</sheetData>
  <sheetProtection sheet="1" autoFilter="0" formatColumns="0" formatRows="0" objects="1" scenarios="1" spinCount="100000" saltValue="Nhn1mkLmIzNfjWYykgvCa28N9zAxNXcfxOJI7WpYaRdzNQxZ4RAh8Ax/nP5REL0CAj/Su5Ygwy8O5xgEazxLUA==" hashValue="XWEzcM7vqmSma4PELKaZuYA+5RRjWv/+Wr2jMNBDIlKFSoDRvc2XHIFESLIGLGwvct58n04cusCAhien8JgooQ==" algorithmName="SHA-512" password="CC35"/>
  <autoFilter ref="C92:K11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81</v>
      </c>
    </row>
    <row r="4" s="1" customFormat="1" ht="24.96" customHeight="1">
      <c r="B4" s="21"/>
      <c r="D4" s="142" t="s">
        <v>110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Stavební úpravy budovy č.p.7699 v areálu Nemocnice ve FM pro umístění školícího centra</v>
      </c>
      <c r="F7" s="144"/>
      <c r="G7" s="144"/>
      <c r="H7" s="144"/>
      <c r="L7" s="21"/>
    </row>
    <row r="8">
      <c r="B8" s="21"/>
      <c r="D8" s="144" t="s">
        <v>111</v>
      </c>
      <c r="L8" s="21"/>
    </row>
    <row r="9" s="1" customFormat="1" ht="16.5" customHeight="1">
      <c r="B9" s="21"/>
      <c r="E9" s="145" t="s">
        <v>112</v>
      </c>
      <c r="F9" s="1"/>
      <c r="G9" s="1"/>
      <c r="H9" s="1"/>
      <c r="L9" s="21"/>
    </row>
    <row r="10" s="1" customFormat="1" ht="12" customHeight="1">
      <c r="B10" s="21"/>
      <c r="D10" s="144" t="s">
        <v>113</v>
      </c>
      <c r="L10" s="21"/>
    </row>
    <row r="11" s="2" customFormat="1" ht="16.5" customHeight="1">
      <c r="A11" s="39"/>
      <c r="B11" s="45"/>
      <c r="C11" s="39"/>
      <c r="D11" s="39"/>
      <c r="E11" s="157" t="s">
        <v>1941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1964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1989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22</v>
      </c>
      <c r="G16" s="39"/>
      <c r="H16" s="39"/>
      <c r="I16" s="144" t="s">
        <v>23</v>
      </c>
      <c r="J16" s="148" t="str">
        <f>'Rekapitulace stavby'!AN8</f>
        <v>20. 2. 2023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Nemocnice ve Frýdku-Místku, p.o.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>Forsing projekt s.r.o.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Jindřich Jansa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ROUND(J93,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ROUND((SUM(BE93:BE143)),  2)</f>
        <v>0</v>
      </c>
      <c r="G37" s="39"/>
      <c r="H37" s="39"/>
      <c r="I37" s="159">
        <v>0.20999999999999999</v>
      </c>
      <c r="J37" s="158">
        <f>ROUND(((SUM(BE93:BE143))*I37),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ROUND((SUM(BF93:BF143)),  2)</f>
        <v>0</v>
      </c>
      <c r="G38" s="39"/>
      <c r="H38" s="39"/>
      <c r="I38" s="159">
        <v>0.14999999999999999</v>
      </c>
      <c r="J38" s="158">
        <f>ROUND(((SUM(BF93:BF143))*I38),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ROUND((SUM(BG93:BG143)),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ROUND((SUM(BH93:BH143)),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ROUND((SUM(BI93:BI143)),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115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1" t="str">
        <f>E7</f>
        <v>Stavební úpravy budovy č.p.7699 v areálu Nemocnice ve FM pro umístění školícího centra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111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112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113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4" t="s">
        <v>1941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1964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002 - Montáž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20. 2. 2023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Nemocnice ve Frýdku-Místku, p.o.</v>
      </c>
      <c r="G62" s="41"/>
      <c r="H62" s="41"/>
      <c r="I62" s="33" t="s">
        <v>31</v>
      </c>
      <c r="J62" s="37" t="str">
        <f>E25</f>
        <v>Forsing projekt s.r.o.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Jindřich Jansa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116</v>
      </c>
      <c r="D65" s="173"/>
      <c r="E65" s="173"/>
      <c r="F65" s="173"/>
      <c r="G65" s="173"/>
      <c r="H65" s="173"/>
      <c r="I65" s="173"/>
      <c r="J65" s="174" t="s">
        <v>117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118</v>
      </c>
    </row>
    <row r="68" s="9" customFormat="1" ht="24.96" customHeight="1">
      <c r="A68" s="9"/>
      <c r="B68" s="176"/>
      <c r="C68" s="177"/>
      <c r="D68" s="178" t="s">
        <v>216</v>
      </c>
      <c r="E68" s="179"/>
      <c r="F68" s="179"/>
      <c r="G68" s="179"/>
      <c r="H68" s="179"/>
      <c r="I68" s="179"/>
      <c r="J68" s="180">
        <f>J94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6"/>
      <c r="D69" s="183" t="s">
        <v>1966</v>
      </c>
      <c r="E69" s="184"/>
      <c r="F69" s="184"/>
      <c r="G69" s="184"/>
      <c r="H69" s="184"/>
      <c r="I69" s="184"/>
      <c r="J69" s="185">
        <f>J95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124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Stavební úpravy budovy č.p.7699 v areálu Nemocnice ve FM pro umístění školícího centra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1" t="s">
        <v>112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113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284" t="s">
        <v>1941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1964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002 - Montáž</v>
      </c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 xml:space="preserve"> </v>
      </c>
      <c r="G87" s="41"/>
      <c r="H87" s="41"/>
      <c r="I87" s="33" t="s">
        <v>23</v>
      </c>
      <c r="J87" s="73" t="str">
        <f>IF(J16="","",J16)</f>
        <v>20. 2. 2023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>Nemocnice ve Frýdku-Místku, p.o.</v>
      </c>
      <c r="G89" s="41"/>
      <c r="H89" s="41"/>
      <c r="I89" s="33" t="s">
        <v>31</v>
      </c>
      <c r="J89" s="37" t="str">
        <f>E25</f>
        <v>Forsing projekt s.r.o.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34</v>
      </c>
      <c r="J90" s="37" t="str">
        <f>E28</f>
        <v>Jindřich Jansa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7"/>
      <c r="B92" s="188"/>
      <c r="C92" s="189" t="s">
        <v>125</v>
      </c>
      <c r="D92" s="190" t="s">
        <v>57</v>
      </c>
      <c r="E92" s="190" t="s">
        <v>53</v>
      </c>
      <c r="F92" s="190" t="s">
        <v>54</v>
      </c>
      <c r="G92" s="190" t="s">
        <v>126</v>
      </c>
      <c r="H92" s="190" t="s">
        <v>127</v>
      </c>
      <c r="I92" s="190" t="s">
        <v>128</v>
      </c>
      <c r="J92" s="190" t="s">
        <v>117</v>
      </c>
      <c r="K92" s="191" t="s">
        <v>129</v>
      </c>
      <c r="L92" s="192"/>
      <c r="M92" s="93" t="s">
        <v>19</v>
      </c>
      <c r="N92" s="94" t="s">
        <v>42</v>
      </c>
      <c r="O92" s="94" t="s">
        <v>130</v>
      </c>
      <c r="P92" s="94" t="s">
        <v>131</v>
      </c>
      <c r="Q92" s="94" t="s">
        <v>132</v>
      </c>
      <c r="R92" s="94" t="s">
        <v>133</v>
      </c>
      <c r="S92" s="94" t="s">
        <v>134</v>
      </c>
      <c r="T92" s="95" t="s">
        <v>135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39"/>
      <c r="B93" s="40"/>
      <c r="C93" s="100" t="s">
        <v>136</v>
      </c>
      <c r="D93" s="41"/>
      <c r="E93" s="41"/>
      <c r="F93" s="41"/>
      <c r="G93" s="41"/>
      <c r="H93" s="41"/>
      <c r="I93" s="41"/>
      <c r="J93" s="193">
        <f>BK93</f>
        <v>0</v>
      </c>
      <c r="K93" s="41"/>
      <c r="L93" s="45"/>
      <c r="M93" s="96"/>
      <c r="N93" s="194"/>
      <c r="O93" s="97"/>
      <c r="P93" s="195">
        <f>P94</f>
        <v>0</v>
      </c>
      <c r="Q93" s="97"/>
      <c r="R93" s="195">
        <f>R94</f>
        <v>0</v>
      </c>
      <c r="S93" s="97"/>
      <c r="T93" s="196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118</v>
      </c>
      <c r="BK93" s="197">
        <f>BK94</f>
        <v>0</v>
      </c>
    </row>
    <row r="94" s="12" customFormat="1" ht="25.92" customHeight="1">
      <c r="A94" s="12"/>
      <c r="B94" s="198"/>
      <c r="C94" s="199"/>
      <c r="D94" s="200" t="s">
        <v>71</v>
      </c>
      <c r="E94" s="201" t="s">
        <v>527</v>
      </c>
      <c r="F94" s="201" t="s">
        <v>528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81</v>
      </c>
      <c r="AT94" s="210" t="s">
        <v>71</v>
      </c>
      <c r="AU94" s="210" t="s">
        <v>72</v>
      </c>
      <c r="AY94" s="209" t="s">
        <v>140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71</v>
      </c>
      <c r="E95" s="212" t="s">
        <v>1967</v>
      </c>
      <c r="F95" s="212" t="s">
        <v>100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SUM(P96:P143)</f>
        <v>0</v>
      </c>
      <c r="Q95" s="206"/>
      <c r="R95" s="207">
        <f>SUM(R96:R143)</f>
        <v>0</v>
      </c>
      <c r="S95" s="206"/>
      <c r="T95" s="208">
        <f>SUM(T96:T143)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81</v>
      </c>
      <c r="AT95" s="210" t="s">
        <v>71</v>
      </c>
      <c r="AU95" s="210" t="s">
        <v>79</v>
      </c>
      <c r="AY95" s="209" t="s">
        <v>140</v>
      </c>
      <c r="BK95" s="211">
        <f>SUM(BK96:BK143)</f>
        <v>0</v>
      </c>
    </row>
    <row r="96" s="2" customFormat="1" ht="16.5" customHeight="1">
      <c r="A96" s="39"/>
      <c r="B96" s="40"/>
      <c r="C96" s="214" t="s">
        <v>79</v>
      </c>
      <c r="D96" s="214" t="s">
        <v>143</v>
      </c>
      <c r="E96" s="215" t="s">
        <v>1990</v>
      </c>
      <c r="F96" s="216" t="s">
        <v>1991</v>
      </c>
      <c r="G96" s="217" t="s">
        <v>306</v>
      </c>
      <c r="H96" s="218">
        <v>120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156</v>
      </c>
      <c r="AT96" s="225" t="s">
        <v>143</v>
      </c>
      <c r="AU96" s="225" t="s">
        <v>81</v>
      </c>
      <c r="AY96" s="18" t="s">
        <v>140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79</v>
      </c>
      <c r="BK96" s="226">
        <f>ROUND(I96*H96,2)</f>
        <v>0</v>
      </c>
      <c r="BL96" s="18" t="s">
        <v>156</v>
      </c>
      <c r="BM96" s="225" t="s">
        <v>81</v>
      </c>
    </row>
    <row r="97" s="2" customFormat="1">
      <c r="A97" s="39"/>
      <c r="B97" s="40"/>
      <c r="C97" s="41"/>
      <c r="D97" s="227" t="s">
        <v>150</v>
      </c>
      <c r="E97" s="41"/>
      <c r="F97" s="228" t="s">
        <v>1991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150</v>
      </c>
      <c r="AU97" s="18" t="s">
        <v>81</v>
      </c>
    </row>
    <row r="98" s="2" customFormat="1" ht="16.5" customHeight="1">
      <c r="A98" s="39"/>
      <c r="B98" s="40"/>
      <c r="C98" s="214" t="s">
        <v>81</v>
      </c>
      <c r="D98" s="214" t="s">
        <v>143</v>
      </c>
      <c r="E98" s="215" t="s">
        <v>1992</v>
      </c>
      <c r="F98" s="216" t="s">
        <v>1993</v>
      </c>
      <c r="G98" s="217" t="s">
        <v>1970</v>
      </c>
      <c r="H98" s="218">
        <v>15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156</v>
      </c>
      <c r="AT98" s="225" t="s">
        <v>143</v>
      </c>
      <c r="AU98" s="225" t="s">
        <v>81</v>
      </c>
      <c r="AY98" s="18" t="s">
        <v>140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79</v>
      </c>
      <c r="BK98" s="226">
        <f>ROUND(I98*H98,2)</f>
        <v>0</v>
      </c>
      <c r="BL98" s="18" t="s">
        <v>156</v>
      </c>
      <c r="BM98" s="225" t="s">
        <v>156</v>
      </c>
    </row>
    <row r="99" s="2" customFormat="1">
      <c r="A99" s="39"/>
      <c r="B99" s="40"/>
      <c r="C99" s="41"/>
      <c r="D99" s="227" t="s">
        <v>150</v>
      </c>
      <c r="E99" s="41"/>
      <c r="F99" s="228" t="s">
        <v>1993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150</v>
      </c>
      <c r="AU99" s="18" t="s">
        <v>81</v>
      </c>
    </row>
    <row r="100" s="2" customFormat="1" ht="16.5" customHeight="1">
      <c r="A100" s="39"/>
      <c r="B100" s="40"/>
      <c r="C100" s="214" t="s">
        <v>102</v>
      </c>
      <c r="D100" s="214" t="s">
        <v>143</v>
      </c>
      <c r="E100" s="215" t="s">
        <v>1994</v>
      </c>
      <c r="F100" s="216" t="s">
        <v>1995</v>
      </c>
      <c r="G100" s="217" t="s">
        <v>1970</v>
      </c>
      <c r="H100" s="218">
        <v>12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156</v>
      </c>
      <c r="AT100" s="225" t="s">
        <v>143</v>
      </c>
      <c r="AU100" s="225" t="s">
        <v>81</v>
      </c>
      <c r="AY100" s="18" t="s">
        <v>140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79</v>
      </c>
      <c r="BK100" s="226">
        <f>ROUND(I100*H100,2)</f>
        <v>0</v>
      </c>
      <c r="BL100" s="18" t="s">
        <v>156</v>
      </c>
      <c r="BM100" s="225" t="s">
        <v>177</v>
      </c>
    </row>
    <row r="101" s="2" customFormat="1">
      <c r="A101" s="39"/>
      <c r="B101" s="40"/>
      <c r="C101" s="41"/>
      <c r="D101" s="227" t="s">
        <v>150</v>
      </c>
      <c r="E101" s="41"/>
      <c r="F101" s="228" t="s">
        <v>1995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150</v>
      </c>
      <c r="AU101" s="18" t="s">
        <v>81</v>
      </c>
    </row>
    <row r="102" s="2" customFormat="1" ht="16.5" customHeight="1">
      <c r="A102" s="39"/>
      <c r="B102" s="40"/>
      <c r="C102" s="214" t="s">
        <v>156</v>
      </c>
      <c r="D102" s="214" t="s">
        <v>143</v>
      </c>
      <c r="E102" s="215" t="s">
        <v>1996</v>
      </c>
      <c r="F102" s="216" t="s">
        <v>1997</v>
      </c>
      <c r="G102" s="217" t="s">
        <v>306</v>
      </c>
      <c r="H102" s="218">
        <v>30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156</v>
      </c>
      <c r="AT102" s="225" t="s">
        <v>143</v>
      </c>
      <c r="AU102" s="225" t="s">
        <v>81</v>
      </c>
      <c r="AY102" s="18" t="s">
        <v>140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79</v>
      </c>
      <c r="BK102" s="226">
        <f>ROUND(I102*H102,2)</f>
        <v>0</v>
      </c>
      <c r="BL102" s="18" t="s">
        <v>156</v>
      </c>
      <c r="BM102" s="225" t="s">
        <v>192</v>
      </c>
    </row>
    <row r="103" s="2" customFormat="1">
      <c r="A103" s="39"/>
      <c r="B103" s="40"/>
      <c r="C103" s="41"/>
      <c r="D103" s="227" t="s">
        <v>150</v>
      </c>
      <c r="E103" s="41"/>
      <c r="F103" s="228" t="s">
        <v>1997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150</v>
      </c>
      <c r="AU103" s="18" t="s">
        <v>81</v>
      </c>
    </row>
    <row r="104" s="2" customFormat="1" ht="16.5" customHeight="1">
      <c r="A104" s="39"/>
      <c r="B104" s="40"/>
      <c r="C104" s="214" t="s">
        <v>139</v>
      </c>
      <c r="D104" s="214" t="s">
        <v>143</v>
      </c>
      <c r="E104" s="215" t="s">
        <v>1998</v>
      </c>
      <c r="F104" s="216" t="s">
        <v>1999</v>
      </c>
      <c r="G104" s="217" t="s">
        <v>306</v>
      </c>
      <c r="H104" s="218">
        <v>10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156</v>
      </c>
      <c r="AT104" s="225" t="s">
        <v>143</v>
      </c>
      <c r="AU104" s="225" t="s">
        <v>81</v>
      </c>
      <c r="AY104" s="18" t="s">
        <v>140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79</v>
      </c>
      <c r="BK104" s="226">
        <f>ROUND(I104*H104,2)</f>
        <v>0</v>
      </c>
      <c r="BL104" s="18" t="s">
        <v>156</v>
      </c>
      <c r="BM104" s="225" t="s">
        <v>204</v>
      </c>
    </row>
    <row r="105" s="2" customFormat="1">
      <c r="A105" s="39"/>
      <c r="B105" s="40"/>
      <c r="C105" s="41"/>
      <c r="D105" s="227" t="s">
        <v>150</v>
      </c>
      <c r="E105" s="41"/>
      <c r="F105" s="228" t="s">
        <v>1999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150</v>
      </c>
      <c r="AU105" s="18" t="s">
        <v>81</v>
      </c>
    </row>
    <row r="106" s="2" customFormat="1" ht="16.5" customHeight="1">
      <c r="A106" s="39"/>
      <c r="B106" s="40"/>
      <c r="C106" s="214" t="s">
        <v>177</v>
      </c>
      <c r="D106" s="214" t="s">
        <v>143</v>
      </c>
      <c r="E106" s="215" t="s">
        <v>2000</v>
      </c>
      <c r="F106" s="216" t="s">
        <v>2001</v>
      </c>
      <c r="G106" s="217" t="s">
        <v>306</v>
      </c>
      <c r="H106" s="218">
        <v>30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156</v>
      </c>
      <c r="AT106" s="225" t="s">
        <v>143</v>
      </c>
      <c r="AU106" s="225" t="s">
        <v>81</v>
      </c>
      <c r="AY106" s="18" t="s">
        <v>140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79</v>
      </c>
      <c r="BK106" s="226">
        <f>ROUND(I106*H106,2)</f>
        <v>0</v>
      </c>
      <c r="BL106" s="18" t="s">
        <v>156</v>
      </c>
      <c r="BM106" s="225" t="s">
        <v>313</v>
      </c>
    </row>
    <row r="107" s="2" customFormat="1">
      <c r="A107" s="39"/>
      <c r="B107" s="40"/>
      <c r="C107" s="41"/>
      <c r="D107" s="227" t="s">
        <v>150</v>
      </c>
      <c r="E107" s="41"/>
      <c r="F107" s="228" t="s">
        <v>2001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150</v>
      </c>
      <c r="AU107" s="18" t="s">
        <v>81</v>
      </c>
    </row>
    <row r="108" s="2" customFormat="1" ht="16.5" customHeight="1">
      <c r="A108" s="39"/>
      <c r="B108" s="40"/>
      <c r="C108" s="214" t="s">
        <v>185</v>
      </c>
      <c r="D108" s="214" t="s">
        <v>143</v>
      </c>
      <c r="E108" s="215" t="s">
        <v>2002</v>
      </c>
      <c r="F108" s="216" t="s">
        <v>2003</v>
      </c>
      <c r="G108" s="217" t="s">
        <v>306</v>
      </c>
      <c r="H108" s="218">
        <v>150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156</v>
      </c>
      <c r="AT108" s="225" t="s">
        <v>143</v>
      </c>
      <c r="AU108" s="225" t="s">
        <v>81</v>
      </c>
      <c r="AY108" s="18" t="s">
        <v>140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79</v>
      </c>
      <c r="BK108" s="226">
        <f>ROUND(I108*H108,2)</f>
        <v>0</v>
      </c>
      <c r="BL108" s="18" t="s">
        <v>156</v>
      </c>
      <c r="BM108" s="225" t="s">
        <v>332</v>
      </c>
    </row>
    <row r="109" s="2" customFormat="1">
      <c r="A109" s="39"/>
      <c r="B109" s="40"/>
      <c r="C109" s="41"/>
      <c r="D109" s="227" t="s">
        <v>150</v>
      </c>
      <c r="E109" s="41"/>
      <c r="F109" s="228" t="s">
        <v>2003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150</v>
      </c>
      <c r="AU109" s="18" t="s">
        <v>81</v>
      </c>
    </row>
    <row r="110" s="2" customFormat="1" ht="16.5" customHeight="1">
      <c r="A110" s="39"/>
      <c r="B110" s="40"/>
      <c r="C110" s="214" t="s">
        <v>192</v>
      </c>
      <c r="D110" s="214" t="s">
        <v>143</v>
      </c>
      <c r="E110" s="215" t="s">
        <v>2004</v>
      </c>
      <c r="F110" s="216" t="s">
        <v>2005</v>
      </c>
      <c r="G110" s="217" t="s">
        <v>306</v>
      </c>
      <c r="H110" s="218">
        <v>40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156</v>
      </c>
      <c r="AT110" s="225" t="s">
        <v>143</v>
      </c>
      <c r="AU110" s="225" t="s">
        <v>81</v>
      </c>
      <c r="AY110" s="18" t="s">
        <v>140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79</v>
      </c>
      <c r="BK110" s="226">
        <f>ROUND(I110*H110,2)</f>
        <v>0</v>
      </c>
      <c r="BL110" s="18" t="s">
        <v>156</v>
      </c>
      <c r="BM110" s="225" t="s">
        <v>347</v>
      </c>
    </row>
    <row r="111" s="2" customFormat="1">
      <c r="A111" s="39"/>
      <c r="B111" s="40"/>
      <c r="C111" s="41"/>
      <c r="D111" s="227" t="s">
        <v>150</v>
      </c>
      <c r="E111" s="41"/>
      <c r="F111" s="228" t="s">
        <v>2005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150</v>
      </c>
      <c r="AU111" s="18" t="s">
        <v>81</v>
      </c>
    </row>
    <row r="112" s="2" customFormat="1" ht="16.5" customHeight="1">
      <c r="A112" s="39"/>
      <c r="B112" s="40"/>
      <c r="C112" s="214" t="s">
        <v>197</v>
      </c>
      <c r="D112" s="214" t="s">
        <v>143</v>
      </c>
      <c r="E112" s="215" t="s">
        <v>2006</v>
      </c>
      <c r="F112" s="216" t="s">
        <v>2007</v>
      </c>
      <c r="G112" s="217" t="s">
        <v>306</v>
      </c>
      <c r="H112" s="218">
        <v>10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156</v>
      </c>
      <c r="AT112" s="225" t="s">
        <v>143</v>
      </c>
      <c r="AU112" s="225" t="s">
        <v>81</v>
      </c>
      <c r="AY112" s="18" t="s">
        <v>140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79</v>
      </c>
      <c r="BK112" s="226">
        <f>ROUND(I112*H112,2)</f>
        <v>0</v>
      </c>
      <c r="BL112" s="18" t="s">
        <v>156</v>
      </c>
      <c r="BM112" s="225" t="s">
        <v>360</v>
      </c>
    </row>
    <row r="113" s="2" customFormat="1">
      <c r="A113" s="39"/>
      <c r="B113" s="40"/>
      <c r="C113" s="41"/>
      <c r="D113" s="227" t="s">
        <v>150</v>
      </c>
      <c r="E113" s="41"/>
      <c r="F113" s="228" t="s">
        <v>2007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150</v>
      </c>
      <c r="AU113" s="18" t="s">
        <v>81</v>
      </c>
    </row>
    <row r="114" s="2" customFormat="1" ht="16.5" customHeight="1">
      <c r="A114" s="39"/>
      <c r="B114" s="40"/>
      <c r="C114" s="214" t="s">
        <v>204</v>
      </c>
      <c r="D114" s="214" t="s">
        <v>143</v>
      </c>
      <c r="E114" s="215" t="s">
        <v>2008</v>
      </c>
      <c r="F114" s="216" t="s">
        <v>2009</v>
      </c>
      <c r="G114" s="217" t="s">
        <v>306</v>
      </c>
      <c r="H114" s="218">
        <v>120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156</v>
      </c>
      <c r="AT114" s="225" t="s">
        <v>143</v>
      </c>
      <c r="AU114" s="225" t="s">
        <v>81</v>
      </c>
      <c r="AY114" s="18" t="s">
        <v>140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79</v>
      </c>
      <c r="BK114" s="226">
        <f>ROUND(I114*H114,2)</f>
        <v>0</v>
      </c>
      <c r="BL114" s="18" t="s">
        <v>156</v>
      </c>
      <c r="BM114" s="225" t="s">
        <v>375</v>
      </c>
    </row>
    <row r="115" s="2" customFormat="1">
      <c r="A115" s="39"/>
      <c r="B115" s="40"/>
      <c r="C115" s="41"/>
      <c r="D115" s="227" t="s">
        <v>150</v>
      </c>
      <c r="E115" s="41"/>
      <c r="F115" s="228" t="s">
        <v>2009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150</v>
      </c>
      <c r="AU115" s="18" t="s">
        <v>81</v>
      </c>
    </row>
    <row r="116" s="2" customFormat="1" ht="16.5" customHeight="1">
      <c r="A116" s="39"/>
      <c r="B116" s="40"/>
      <c r="C116" s="214" t="s">
        <v>303</v>
      </c>
      <c r="D116" s="214" t="s">
        <v>143</v>
      </c>
      <c r="E116" s="215" t="s">
        <v>2010</v>
      </c>
      <c r="F116" s="216" t="s">
        <v>2011</v>
      </c>
      <c r="G116" s="217" t="s">
        <v>1970</v>
      </c>
      <c r="H116" s="218">
        <v>33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156</v>
      </c>
      <c r="AT116" s="225" t="s">
        <v>143</v>
      </c>
      <c r="AU116" s="225" t="s">
        <v>81</v>
      </c>
      <c r="AY116" s="18" t="s">
        <v>140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79</v>
      </c>
      <c r="BK116" s="226">
        <f>ROUND(I116*H116,2)</f>
        <v>0</v>
      </c>
      <c r="BL116" s="18" t="s">
        <v>156</v>
      </c>
      <c r="BM116" s="225" t="s">
        <v>392</v>
      </c>
    </row>
    <row r="117" s="2" customFormat="1">
      <c r="A117" s="39"/>
      <c r="B117" s="40"/>
      <c r="C117" s="41"/>
      <c r="D117" s="227" t="s">
        <v>150</v>
      </c>
      <c r="E117" s="41"/>
      <c r="F117" s="228" t="s">
        <v>2011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150</v>
      </c>
      <c r="AU117" s="18" t="s">
        <v>81</v>
      </c>
    </row>
    <row r="118" s="2" customFormat="1" ht="16.5" customHeight="1">
      <c r="A118" s="39"/>
      <c r="B118" s="40"/>
      <c r="C118" s="214" t="s">
        <v>313</v>
      </c>
      <c r="D118" s="214" t="s">
        <v>143</v>
      </c>
      <c r="E118" s="215" t="s">
        <v>2012</v>
      </c>
      <c r="F118" s="216" t="s">
        <v>2013</v>
      </c>
      <c r="G118" s="217" t="s">
        <v>1970</v>
      </c>
      <c r="H118" s="218">
        <v>10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156</v>
      </c>
      <c r="AT118" s="225" t="s">
        <v>143</v>
      </c>
      <c r="AU118" s="225" t="s">
        <v>81</v>
      </c>
      <c r="AY118" s="18" t="s">
        <v>140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79</v>
      </c>
      <c r="BK118" s="226">
        <f>ROUND(I118*H118,2)</f>
        <v>0</v>
      </c>
      <c r="BL118" s="18" t="s">
        <v>156</v>
      </c>
      <c r="BM118" s="225" t="s">
        <v>407</v>
      </c>
    </row>
    <row r="119" s="2" customFormat="1">
      <c r="A119" s="39"/>
      <c r="B119" s="40"/>
      <c r="C119" s="41"/>
      <c r="D119" s="227" t="s">
        <v>150</v>
      </c>
      <c r="E119" s="41"/>
      <c r="F119" s="228" t="s">
        <v>2013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150</v>
      </c>
      <c r="AU119" s="18" t="s">
        <v>81</v>
      </c>
    </row>
    <row r="120" s="2" customFormat="1" ht="16.5" customHeight="1">
      <c r="A120" s="39"/>
      <c r="B120" s="40"/>
      <c r="C120" s="214" t="s">
        <v>322</v>
      </c>
      <c r="D120" s="214" t="s">
        <v>143</v>
      </c>
      <c r="E120" s="215" t="s">
        <v>2014</v>
      </c>
      <c r="F120" s="216" t="s">
        <v>2015</v>
      </c>
      <c r="G120" s="217" t="s">
        <v>1970</v>
      </c>
      <c r="H120" s="218">
        <v>25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156</v>
      </c>
      <c r="AT120" s="225" t="s">
        <v>143</v>
      </c>
      <c r="AU120" s="225" t="s">
        <v>81</v>
      </c>
      <c r="AY120" s="18" t="s">
        <v>140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79</v>
      </c>
      <c r="BK120" s="226">
        <f>ROUND(I120*H120,2)</f>
        <v>0</v>
      </c>
      <c r="BL120" s="18" t="s">
        <v>156</v>
      </c>
      <c r="BM120" s="225" t="s">
        <v>424</v>
      </c>
    </row>
    <row r="121" s="2" customFormat="1">
      <c r="A121" s="39"/>
      <c r="B121" s="40"/>
      <c r="C121" s="41"/>
      <c r="D121" s="227" t="s">
        <v>150</v>
      </c>
      <c r="E121" s="41"/>
      <c r="F121" s="228" t="s">
        <v>2015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150</v>
      </c>
      <c r="AU121" s="18" t="s">
        <v>81</v>
      </c>
    </row>
    <row r="122" s="2" customFormat="1" ht="16.5" customHeight="1">
      <c r="A122" s="39"/>
      <c r="B122" s="40"/>
      <c r="C122" s="214" t="s">
        <v>332</v>
      </c>
      <c r="D122" s="214" t="s">
        <v>143</v>
      </c>
      <c r="E122" s="215" t="s">
        <v>2016</v>
      </c>
      <c r="F122" s="216" t="s">
        <v>2017</v>
      </c>
      <c r="G122" s="217" t="s">
        <v>1970</v>
      </c>
      <c r="H122" s="218">
        <v>2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156</v>
      </c>
      <c r="AT122" s="225" t="s">
        <v>143</v>
      </c>
      <c r="AU122" s="225" t="s">
        <v>81</v>
      </c>
      <c r="AY122" s="18" t="s">
        <v>140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79</v>
      </c>
      <c r="BK122" s="226">
        <f>ROUND(I122*H122,2)</f>
        <v>0</v>
      </c>
      <c r="BL122" s="18" t="s">
        <v>156</v>
      </c>
      <c r="BM122" s="225" t="s">
        <v>441</v>
      </c>
    </row>
    <row r="123" s="2" customFormat="1">
      <c r="A123" s="39"/>
      <c r="B123" s="40"/>
      <c r="C123" s="41"/>
      <c r="D123" s="227" t="s">
        <v>150</v>
      </c>
      <c r="E123" s="41"/>
      <c r="F123" s="228" t="s">
        <v>2017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150</v>
      </c>
      <c r="AU123" s="18" t="s">
        <v>81</v>
      </c>
    </row>
    <row r="124" s="2" customFormat="1" ht="16.5" customHeight="1">
      <c r="A124" s="39"/>
      <c r="B124" s="40"/>
      <c r="C124" s="214" t="s">
        <v>8</v>
      </c>
      <c r="D124" s="214" t="s">
        <v>143</v>
      </c>
      <c r="E124" s="215" t="s">
        <v>2018</v>
      </c>
      <c r="F124" s="216" t="s">
        <v>2019</v>
      </c>
      <c r="G124" s="217" t="s">
        <v>1970</v>
      </c>
      <c r="H124" s="218">
        <v>1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156</v>
      </c>
      <c r="AT124" s="225" t="s">
        <v>143</v>
      </c>
      <c r="AU124" s="225" t="s">
        <v>81</v>
      </c>
      <c r="AY124" s="18" t="s">
        <v>140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79</v>
      </c>
      <c r="BK124" s="226">
        <f>ROUND(I124*H124,2)</f>
        <v>0</v>
      </c>
      <c r="BL124" s="18" t="s">
        <v>156</v>
      </c>
      <c r="BM124" s="225" t="s">
        <v>457</v>
      </c>
    </row>
    <row r="125" s="2" customFormat="1">
      <c r="A125" s="39"/>
      <c r="B125" s="40"/>
      <c r="C125" s="41"/>
      <c r="D125" s="227" t="s">
        <v>150</v>
      </c>
      <c r="E125" s="41"/>
      <c r="F125" s="228" t="s">
        <v>2019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150</v>
      </c>
      <c r="AU125" s="18" t="s">
        <v>81</v>
      </c>
    </row>
    <row r="126" s="2" customFormat="1" ht="16.5" customHeight="1">
      <c r="A126" s="39"/>
      <c r="B126" s="40"/>
      <c r="C126" s="214" t="s">
        <v>347</v>
      </c>
      <c r="D126" s="214" t="s">
        <v>143</v>
      </c>
      <c r="E126" s="215" t="s">
        <v>2020</v>
      </c>
      <c r="F126" s="216" t="s">
        <v>2021</v>
      </c>
      <c r="G126" s="217" t="s">
        <v>1970</v>
      </c>
      <c r="H126" s="218">
        <v>5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156</v>
      </c>
      <c r="AT126" s="225" t="s">
        <v>143</v>
      </c>
      <c r="AU126" s="225" t="s">
        <v>81</v>
      </c>
      <c r="AY126" s="18" t="s">
        <v>140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79</v>
      </c>
      <c r="BK126" s="226">
        <f>ROUND(I126*H126,2)</f>
        <v>0</v>
      </c>
      <c r="BL126" s="18" t="s">
        <v>156</v>
      </c>
      <c r="BM126" s="225" t="s">
        <v>470</v>
      </c>
    </row>
    <row r="127" s="2" customFormat="1">
      <c r="A127" s="39"/>
      <c r="B127" s="40"/>
      <c r="C127" s="41"/>
      <c r="D127" s="227" t="s">
        <v>150</v>
      </c>
      <c r="E127" s="41"/>
      <c r="F127" s="228" t="s">
        <v>2021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150</v>
      </c>
      <c r="AU127" s="18" t="s">
        <v>81</v>
      </c>
    </row>
    <row r="128" s="2" customFormat="1" ht="16.5" customHeight="1">
      <c r="A128" s="39"/>
      <c r="B128" s="40"/>
      <c r="C128" s="214" t="s">
        <v>353</v>
      </c>
      <c r="D128" s="214" t="s">
        <v>143</v>
      </c>
      <c r="E128" s="215" t="s">
        <v>2022</v>
      </c>
      <c r="F128" s="216" t="s">
        <v>2023</v>
      </c>
      <c r="G128" s="217" t="s">
        <v>1970</v>
      </c>
      <c r="H128" s="218">
        <v>4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156</v>
      </c>
      <c r="AT128" s="225" t="s">
        <v>143</v>
      </c>
      <c r="AU128" s="225" t="s">
        <v>81</v>
      </c>
      <c r="AY128" s="18" t="s">
        <v>140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79</v>
      </c>
      <c r="BK128" s="226">
        <f>ROUND(I128*H128,2)</f>
        <v>0</v>
      </c>
      <c r="BL128" s="18" t="s">
        <v>156</v>
      </c>
      <c r="BM128" s="225" t="s">
        <v>484</v>
      </c>
    </row>
    <row r="129" s="2" customFormat="1">
      <c r="A129" s="39"/>
      <c r="B129" s="40"/>
      <c r="C129" s="41"/>
      <c r="D129" s="227" t="s">
        <v>150</v>
      </c>
      <c r="E129" s="41"/>
      <c r="F129" s="228" t="s">
        <v>2023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81</v>
      </c>
    </row>
    <row r="130" s="2" customFormat="1" ht="16.5" customHeight="1">
      <c r="A130" s="39"/>
      <c r="B130" s="40"/>
      <c r="C130" s="214" t="s">
        <v>360</v>
      </c>
      <c r="D130" s="214" t="s">
        <v>143</v>
      </c>
      <c r="E130" s="215" t="s">
        <v>2024</v>
      </c>
      <c r="F130" s="216" t="s">
        <v>2025</v>
      </c>
      <c r="G130" s="217" t="s">
        <v>1970</v>
      </c>
      <c r="H130" s="218">
        <v>3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156</v>
      </c>
      <c r="AT130" s="225" t="s">
        <v>143</v>
      </c>
      <c r="AU130" s="225" t="s">
        <v>81</v>
      </c>
      <c r="AY130" s="18" t="s">
        <v>140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79</v>
      </c>
      <c r="BK130" s="226">
        <f>ROUND(I130*H130,2)</f>
        <v>0</v>
      </c>
      <c r="BL130" s="18" t="s">
        <v>156</v>
      </c>
      <c r="BM130" s="225" t="s">
        <v>498</v>
      </c>
    </row>
    <row r="131" s="2" customFormat="1">
      <c r="A131" s="39"/>
      <c r="B131" s="40"/>
      <c r="C131" s="41"/>
      <c r="D131" s="227" t="s">
        <v>150</v>
      </c>
      <c r="E131" s="41"/>
      <c r="F131" s="228" t="s">
        <v>2025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150</v>
      </c>
      <c r="AU131" s="18" t="s">
        <v>81</v>
      </c>
    </row>
    <row r="132" s="2" customFormat="1" ht="16.5" customHeight="1">
      <c r="A132" s="39"/>
      <c r="B132" s="40"/>
      <c r="C132" s="214" t="s">
        <v>367</v>
      </c>
      <c r="D132" s="214" t="s">
        <v>143</v>
      </c>
      <c r="E132" s="215" t="s">
        <v>2026</v>
      </c>
      <c r="F132" s="216" t="s">
        <v>2027</v>
      </c>
      <c r="G132" s="217" t="s">
        <v>1970</v>
      </c>
      <c r="H132" s="218">
        <v>1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156</v>
      </c>
      <c r="AT132" s="225" t="s">
        <v>143</v>
      </c>
      <c r="AU132" s="225" t="s">
        <v>81</v>
      </c>
      <c r="AY132" s="18" t="s">
        <v>140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79</v>
      </c>
      <c r="BK132" s="226">
        <f>ROUND(I132*H132,2)</f>
        <v>0</v>
      </c>
      <c r="BL132" s="18" t="s">
        <v>156</v>
      </c>
      <c r="BM132" s="225" t="s">
        <v>512</v>
      </c>
    </row>
    <row r="133" s="2" customFormat="1">
      <c r="A133" s="39"/>
      <c r="B133" s="40"/>
      <c r="C133" s="41"/>
      <c r="D133" s="227" t="s">
        <v>150</v>
      </c>
      <c r="E133" s="41"/>
      <c r="F133" s="228" t="s">
        <v>2027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81</v>
      </c>
    </row>
    <row r="134" s="2" customFormat="1" ht="16.5" customHeight="1">
      <c r="A134" s="39"/>
      <c r="B134" s="40"/>
      <c r="C134" s="214" t="s">
        <v>375</v>
      </c>
      <c r="D134" s="214" t="s">
        <v>143</v>
      </c>
      <c r="E134" s="215" t="s">
        <v>2028</v>
      </c>
      <c r="F134" s="216" t="s">
        <v>2029</v>
      </c>
      <c r="G134" s="217" t="s">
        <v>1970</v>
      </c>
      <c r="H134" s="218">
        <v>9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156</v>
      </c>
      <c r="AT134" s="225" t="s">
        <v>143</v>
      </c>
      <c r="AU134" s="225" t="s">
        <v>81</v>
      </c>
      <c r="AY134" s="18" t="s">
        <v>140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79</v>
      </c>
      <c r="BK134" s="226">
        <f>ROUND(I134*H134,2)</f>
        <v>0</v>
      </c>
      <c r="BL134" s="18" t="s">
        <v>156</v>
      </c>
      <c r="BM134" s="225" t="s">
        <v>531</v>
      </c>
    </row>
    <row r="135" s="2" customFormat="1">
      <c r="A135" s="39"/>
      <c r="B135" s="40"/>
      <c r="C135" s="41"/>
      <c r="D135" s="227" t="s">
        <v>150</v>
      </c>
      <c r="E135" s="41"/>
      <c r="F135" s="228" t="s">
        <v>2029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150</v>
      </c>
      <c r="AU135" s="18" t="s">
        <v>81</v>
      </c>
    </row>
    <row r="136" s="2" customFormat="1" ht="16.5" customHeight="1">
      <c r="A136" s="39"/>
      <c r="B136" s="40"/>
      <c r="C136" s="214" t="s">
        <v>7</v>
      </c>
      <c r="D136" s="214" t="s">
        <v>143</v>
      </c>
      <c r="E136" s="215" t="s">
        <v>2030</v>
      </c>
      <c r="F136" s="216" t="s">
        <v>2031</v>
      </c>
      <c r="G136" s="217" t="s">
        <v>1970</v>
      </c>
      <c r="H136" s="218">
        <v>6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156</v>
      </c>
      <c r="AT136" s="225" t="s">
        <v>143</v>
      </c>
      <c r="AU136" s="225" t="s">
        <v>81</v>
      </c>
      <c r="AY136" s="18" t="s">
        <v>140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79</v>
      </c>
      <c r="BK136" s="226">
        <f>ROUND(I136*H136,2)</f>
        <v>0</v>
      </c>
      <c r="BL136" s="18" t="s">
        <v>156</v>
      </c>
      <c r="BM136" s="225" t="s">
        <v>544</v>
      </c>
    </row>
    <row r="137" s="2" customFormat="1">
      <c r="A137" s="39"/>
      <c r="B137" s="40"/>
      <c r="C137" s="41"/>
      <c r="D137" s="227" t="s">
        <v>150</v>
      </c>
      <c r="E137" s="41"/>
      <c r="F137" s="228" t="s">
        <v>2031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81</v>
      </c>
    </row>
    <row r="138" s="2" customFormat="1" ht="16.5" customHeight="1">
      <c r="A138" s="39"/>
      <c r="B138" s="40"/>
      <c r="C138" s="214" t="s">
        <v>392</v>
      </c>
      <c r="D138" s="214" t="s">
        <v>143</v>
      </c>
      <c r="E138" s="215" t="s">
        <v>2032</v>
      </c>
      <c r="F138" s="216" t="s">
        <v>2033</v>
      </c>
      <c r="G138" s="217" t="s">
        <v>1970</v>
      </c>
      <c r="H138" s="218">
        <v>2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156</v>
      </c>
      <c r="AT138" s="225" t="s">
        <v>143</v>
      </c>
      <c r="AU138" s="225" t="s">
        <v>81</v>
      </c>
      <c r="AY138" s="18" t="s">
        <v>140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79</v>
      </c>
      <c r="BK138" s="226">
        <f>ROUND(I138*H138,2)</f>
        <v>0</v>
      </c>
      <c r="BL138" s="18" t="s">
        <v>156</v>
      </c>
      <c r="BM138" s="225" t="s">
        <v>555</v>
      </c>
    </row>
    <row r="139" s="2" customFormat="1">
      <c r="A139" s="39"/>
      <c r="B139" s="40"/>
      <c r="C139" s="41"/>
      <c r="D139" s="227" t="s">
        <v>150</v>
      </c>
      <c r="E139" s="41"/>
      <c r="F139" s="228" t="s">
        <v>2033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81</v>
      </c>
    </row>
    <row r="140" s="2" customFormat="1" ht="16.5" customHeight="1">
      <c r="A140" s="39"/>
      <c r="B140" s="40"/>
      <c r="C140" s="214" t="s">
        <v>400</v>
      </c>
      <c r="D140" s="214" t="s">
        <v>143</v>
      </c>
      <c r="E140" s="215" t="s">
        <v>2034</v>
      </c>
      <c r="F140" s="216" t="s">
        <v>2035</v>
      </c>
      <c r="G140" s="217" t="s">
        <v>306</v>
      </c>
      <c r="H140" s="218">
        <v>10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156</v>
      </c>
      <c r="AT140" s="225" t="s">
        <v>143</v>
      </c>
      <c r="AU140" s="225" t="s">
        <v>81</v>
      </c>
      <c r="AY140" s="18" t="s">
        <v>140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79</v>
      </c>
      <c r="BK140" s="226">
        <f>ROUND(I140*H140,2)</f>
        <v>0</v>
      </c>
      <c r="BL140" s="18" t="s">
        <v>156</v>
      </c>
      <c r="BM140" s="225" t="s">
        <v>566</v>
      </c>
    </row>
    <row r="141" s="2" customFormat="1">
      <c r="A141" s="39"/>
      <c r="B141" s="40"/>
      <c r="C141" s="41"/>
      <c r="D141" s="227" t="s">
        <v>150</v>
      </c>
      <c r="E141" s="41"/>
      <c r="F141" s="228" t="s">
        <v>2035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150</v>
      </c>
      <c r="AU141" s="18" t="s">
        <v>81</v>
      </c>
    </row>
    <row r="142" s="2" customFormat="1" ht="16.5" customHeight="1">
      <c r="A142" s="39"/>
      <c r="B142" s="40"/>
      <c r="C142" s="214" t="s">
        <v>407</v>
      </c>
      <c r="D142" s="214" t="s">
        <v>143</v>
      </c>
      <c r="E142" s="215" t="s">
        <v>2036</v>
      </c>
      <c r="F142" s="216" t="s">
        <v>2037</v>
      </c>
      <c r="G142" s="217" t="s">
        <v>597</v>
      </c>
      <c r="H142" s="280"/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156</v>
      </c>
      <c r="AT142" s="225" t="s">
        <v>143</v>
      </c>
      <c r="AU142" s="225" t="s">
        <v>81</v>
      </c>
      <c r="AY142" s="18" t="s">
        <v>140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79</v>
      </c>
      <c r="BK142" s="226">
        <f>ROUND(I142*H142,2)</f>
        <v>0</v>
      </c>
      <c r="BL142" s="18" t="s">
        <v>156</v>
      </c>
      <c r="BM142" s="225" t="s">
        <v>2038</v>
      </c>
    </row>
    <row r="143" s="2" customFormat="1">
      <c r="A143" s="39"/>
      <c r="B143" s="40"/>
      <c r="C143" s="41"/>
      <c r="D143" s="227" t="s">
        <v>150</v>
      </c>
      <c r="E143" s="41"/>
      <c r="F143" s="228" t="s">
        <v>2037</v>
      </c>
      <c r="G143" s="41"/>
      <c r="H143" s="41"/>
      <c r="I143" s="229"/>
      <c r="J143" s="41"/>
      <c r="K143" s="41"/>
      <c r="L143" s="45"/>
      <c r="M143" s="266"/>
      <c r="N143" s="267"/>
      <c r="O143" s="268"/>
      <c r="P143" s="268"/>
      <c r="Q143" s="268"/>
      <c r="R143" s="268"/>
      <c r="S143" s="268"/>
      <c r="T143" s="26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150</v>
      </c>
      <c r="AU143" s="18" t="s">
        <v>81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HVArQH1fcTES+C+vP6yvbD2qNQwWjDH2BujPbBILGTF3itMkQLlH1SPixx+BdBa8ONupehZPt/RKV6X5I6TUuA==" hashValue="/3cZkeveXcnNn/G4WaLQe5fWfMgGyhMMDH+Oy+srbgX6GYc2bFv9ZTHr6thifaFY2ahmoViP/i8b5uQIJzf3GQ==" algorithmName="SHA-512" password="CC35"/>
  <autoFilter ref="C92:K14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2023-03-02T07:47:01Z</dcterms:created>
  <dcterms:modified xsi:type="dcterms:W3CDTF">2023-03-02T07:47:14Z</dcterms:modified>
</cp:coreProperties>
</file>