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Rekonstrukce místni..." sheetId="2" r:id="rId2"/>
    <sheet name="002 - Venkovní zpevněné p..." sheetId="3" r:id="rId3"/>
  </sheets>
  <definedNames>
    <definedName name="_xlnm.Print_Area" localSheetId="0">'Rekapitulace stavby'!$D$4:$AO$76,'Rekapitulace stavby'!$C$82:$AQ$97</definedName>
    <definedName name="_xlnm._FilterDatabase" localSheetId="1" hidden="1">'001 - Rekonstrukce místni...'!$C$140:$K$411</definedName>
    <definedName name="_xlnm.Print_Area" localSheetId="1">'001 - Rekonstrukce místni...'!$C$4:$J$76,'001 - Rekonstrukce místni...'!$C$82:$J$122,'001 - Rekonstrukce místni...'!$C$128:$K$411</definedName>
    <definedName name="_xlnm._FilterDatabase" localSheetId="2" hidden="1">'002 - Venkovní zpevněné p...'!$C$122:$K$217</definedName>
    <definedName name="_xlnm.Print_Area" localSheetId="2">'002 - Venkovní zpevněné p...'!$C$4:$J$76,'002 - Venkovní zpevněné p...'!$C$82:$J$104,'002 - Venkovní zpevněné p...'!$C$110:$K$217</definedName>
    <definedName name="_xlnm.Print_Titles" localSheetId="0">'Rekapitulace stavby'!$92:$92</definedName>
    <definedName name="_xlnm.Print_Titles" localSheetId="1">'001 - Rekonstrukce místni...'!$140:$140</definedName>
    <definedName name="_xlnm.Print_Titles" localSheetId="2">'002 - Venkovní zpevněné p...'!$122:$122</definedName>
  </definedNames>
  <calcPr fullCalcOnLoad="1"/>
</workbook>
</file>

<file path=xl/sharedStrings.xml><?xml version="1.0" encoding="utf-8"?>
<sst xmlns="http://schemas.openxmlformats.org/spreadsheetml/2006/main" count="4719" uniqueCount="982">
  <si>
    <t>Export Komplet</t>
  </si>
  <si>
    <t/>
  </si>
  <si>
    <t>2.0</t>
  </si>
  <si>
    <t>ZAMOK</t>
  </si>
  <si>
    <t>False</t>
  </si>
  <si>
    <t>{f616979c-d8b3-4b26-8d69-f26277c31e19}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</si>
  <si>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</si>
  <si>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</si>
  <si>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</si>
  <si>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</si>
  <si>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</si>
  <si>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</si>
  <si>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</si>
  <si>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</si>
  <si>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ZDRodpad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</si>
  <si>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</si>
  <si>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</si>
  <si>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Zařízení pro úpravu zdravotnických odpadů</t>
  </si>
  <si>
    <t>KSO:</t>
  </si>
  <si>
    <t>CC-CZ:</t>
  </si>
  <si>
    <t>Místo:</t>
  </si>
  <si>
    <t>Třinec</t>
  </si>
  <si>
    <t>Datum:</t>
  </si>
  <si>
    <t>26. 2. 2023</t>
  </si>
  <si>
    <t>Zadavatel:</t>
  </si>
  <si>
    <t>IČ:</t>
  </si>
  <si>
    <t>Nemocnice  Třinec</t>
  </si>
  <si>
    <t>DIČ:</t>
  </si>
  <si>
    <t>Uchazeč:</t>
  </si>
  <si>
    <t>Vyplň údaj</t>
  </si>
  <si>
    <t>Projektant:</t>
  </si>
  <si>
    <t>Delta Třinec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</si>
  <si>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</si>
  <si>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</si>
  <si>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</si>
  <si>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</si>
  <si>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</si>
  <si>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</si>
  <si>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</si>
  <si>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</si>
  <si>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</si>
  <si>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</si>
  <si>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</si>
  <si>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</si>
  <si>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</si>
  <si>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</si>
  <si>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</si>
  <si>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</si>
  <si>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</si>
  <si>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</si>
  <si>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</si>
  <si>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</si>
  <si>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</si>
  <si>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</si>
  <si>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</si>
  <si>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</si>
  <si>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</si>
  <si>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</si>
  <si>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</si>
  <si>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</si>
  <si>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</si>
  <si>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</si>
  <si>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</si>
  <si>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</si>
  <si>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</si>
  <si>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</si>
  <si>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</si>
  <si>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</si>
  <si>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</si>
  <si>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</si>
  <si>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</si>
  <si>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</si>
  <si>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</si>
  <si>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</si>
  <si>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</si>
  <si>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</si>
  <si>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</si>
  <si>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</si>
  <si>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</si>
  <si>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</si>
  <si>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</si>
  <si>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</si>
  <si>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Rekonstrukce místnisti skladu - stavební část</t>
  </si>
  <si>
    <t>STA</t>
  </si>
  <si>
    <t>1</t>
  </si>
  <si>
    <t>{ae2149f7-e799-496e-9bf5-56352fb2ccbd}</t>
  </si>
  <si>
    <t>2</t>
  </si>
  <si>
    <t>002</t>
  </si>
  <si>
    <t>Venkovní zpevněné plochy a rampy</t>
  </si>
  <si>
    <t>{b14e1a75-ec00-4254-86ec-bb21fc860464}</t>
  </si>
  <si>
    <t>KRYCÍ LIST SOUPISU PRACÍ</t>
  </si>
  <si>
    <t>Objekt:</t>
  </si>
  <si>
    <t>001 - Rekonstrukce místnisti skladu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</si>
  <si>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</si>
  <si>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</si>
  <si>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</si>
  <si>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</si>
  <si>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</si>
  <si>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</si>
  <si>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</si>
  <si>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</si>
  <si>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</si>
  <si>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</si>
  <si>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</si>
  <si>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</si>
  <si>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</si>
  <si>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</si>
  <si>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</si>
  <si>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</si>
  <si>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</si>
  <si>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</si>
  <si>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</si>
  <si>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</si>
  <si>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</si>
  <si>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</si>
  <si>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</si>
  <si>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</si>
  <si>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</si>
  <si>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</si>
  <si>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</si>
  <si>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</si>
  <si>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</si>
  <si>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</si>
  <si>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</si>
  <si>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</si>
  <si>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</si>
  <si>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</si>
  <si>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</si>
  <si>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</si>
  <si>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</si>
  <si>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</si>
  <si>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</si>
  <si>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</si>
  <si>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</si>
  <si>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</si>
  <si>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</si>
  <si>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</si>
  <si>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</si>
  <si>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</si>
  <si>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</si>
  <si>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</si>
  <si>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</si>
  <si>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</si>
  <si>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z cihel pálených na MC</t>
  </si>
  <si>
    <t>m3</t>
  </si>
  <si>
    <t>CS ÚRS 2023 01</t>
  </si>
  <si>
    <t>4</t>
  </si>
  <si>
    <t>1705956236</t>
  </si>
  <si>
    <t>VV</t>
  </si>
  <si>
    <t>1,3*0,15*0,2</t>
  </si>
  <si>
    <t>1,7*0,3*0,2</t>
  </si>
  <si>
    <t>Součet</t>
  </si>
  <si>
    <t>317944323</t>
  </si>
  <si>
    <t>Válcované nosníky č.14 až 22 dodatečně osazované do připravených otvorů</t>
  </si>
  <si>
    <t>t</t>
  </si>
  <si>
    <t>1427324659</t>
  </si>
  <si>
    <t>2*1,3*21,9*0,001*1,1</t>
  </si>
  <si>
    <t>3*1,7*21,9*0,001*1,1</t>
  </si>
  <si>
    <t>341941021</t>
  </si>
  <si>
    <t>Nosné nebo spojovací svary betonářské oceli D tyče do 10 mm při montáži dílců</t>
  </si>
  <si>
    <t>m</t>
  </si>
  <si>
    <t>831950301</t>
  </si>
  <si>
    <t>(30*2+25*2)*5*0,07</t>
  </si>
  <si>
    <t>346244381</t>
  </si>
  <si>
    <t>Plentování jednostranné v do 200 mm válcovaných nosníků cihlami</t>
  </si>
  <si>
    <t>m2</t>
  </si>
  <si>
    <t>813243507</t>
  </si>
  <si>
    <t>1,3*0,2*2</t>
  </si>
  <si>
    <t>1,7*0,2*2</t>
  </si>
  <si>
    <t>5</t>
  </si>
  <si>
    <t>346481122</t>
  </si>
  <si>
    <t>Zaplentování rýh, potrubí, výklenků nebo nik ve stropu keramickým pletivem</t>
  </si>
  <si>
    <t>1949426827</t>
  </si>
  <si>
    <t>1,4*0,8</t>
  </si>
  <si>
    <t>1,7*1</t>
  </si>
  <si>
    <t>Vodorovné konstrukce</t>
  </si>
  <si>
    <t>6</t>
  </si>
  <si>
    <t>411322525</t>
  </si>
  <si>
    <t>Stropy trámové nebo kazetové ze ŽB tř. C 20/25</t>
  </si>
  <si>
    <t>-1025744700</t>
  </si>
  <si>
    <t>2,77*2,28*5*0,055*0,5</t>
  </si>
  <si>
    <t>7</t>
  </si>
  <si>
    <t>411354249</t>
  </si>
  <si>
    <t>Bednění stropů ztracené z hraněných trapézových vln v 60 mm plech pozinkovaný tl 1,0 mm</t>
  </si>
  <si>
    <t>2023663864</t>
  </si>
  <si>
    <t>2,77*2,28*5</t>
  </si>
  <si>
    <t>Úpravy povrchů, podlahy a osazování výplní</t>
  </si>
  <si>
    <t>8</t>
  </si>
  <si>
    <t>611325421</t>
  </si>
  <si>
    <t>Oprava vnitřní vápenocementové štukové omítky stropů v rozsahu plochy do 10 %</t>
  </si>
  <si>
    <t>1487421650</t>
  </si>
  <si>
    <t>12,36*7,97</t>
  </si>
  <si>
    <t>7*7,97*0,4*2</t>
  </si>
  <si>
    <t>12,36*0,4*2</t>
  </si>
  <si>
    <t>9</t>
  </si>
  <si>
    <t>612325101</t>
  </si>
  <si>
    <t>Vápenocementová hrubá omítka rýh ve stěnách š do 150 mm</t>
  </si>
  <si>
    <t>1519561611</t>
  </si>
  <si>
    <t>10</t>
  </si>
  <si>
    <t>612325302</t>
  </si>
  <si>
    <t>Vápenocementová štuková omítka ostění nebo nadpraží</t>
  </si>
  <si>
    <t>-1567754048</t>
  </si>
  <si>
    <t>3*1+3,4*2*1</t>
  </si>
  <si>
    <t>1*1+2*2*1</t>
  </si>
  <si>
    <t>1,25*1,2+2*2*1,2</t>
  </si>
  <si>
    <t>11</t>
  </si>
  <si>
    <t>612325421</t>
  </si>
  <si>
    <t>Oprava vnitřní vápenocementové štukové omítky stěn v rozsahu plochy do 10 %</t>
  </si>
  <si>
    <t>1715039166</t>
  </si>
  <si>
    <t>(12,36*2+7,97*2)*(4,2+4,7)*0,5</t>
  </si>
  <si>
    <t>-3,01*3,42</t>
  </si>
  <si>
    <t>-1*2-1,25*2</t>
  </si>
  <si>
    <t>12</t>
  </si>
  <si>
    <t>619991001</t>
  </si>
  <si>
    <t>Zakrytí podlah fólií přilepenou lepící páskou</t>
  </si>
  <si>
    <t>-1349454556</t>
  </si>
  <si>
    <t>13</t>
  </si>
  <si>
    <t>619991011</t>
  </si>
  <si>
    <t>Obalení konstrukcí a prvků fólií přilepenou lepící páskou</t>
  </si>
  <si>
    <t>928342366</t>
  </si>
  <si>
    <t>14</t>
  </si>
  <si>
    <t>619995001</t>
  </si>
  <si>
    <t>Začištění omítek kolem oken, dveří, podlah nebo obkladů</t>
  </si>
  <si>
    <t>-533514893</t>
  </si>
  <si>
    <t>3*2*2+3,4*2*2</t>
  </si>
  <si>
    <t>1*2*2+2*2*2</t>
  </si>
  <si>
    <t>1,25*2*2+2*2*2</t>
  </si>
  <si>
    <t>631311117</t>
  </si>
  <si>
    <t>Mazanina tl přes 50 do 80 mm z betonu prostého bez zvýšených nároků na prostředí tř. C 30/37</t>
  </si>
  <si>
    <t>-1947209599</t>
  </si>
  <si>
    <t>(12,36*7,97+1,2*1)*0,05</t>
  </si>
  <si>
    <t>(1,2*1+2,91*2,42*2)*(0,173-0,05)</t>
  </si>
  <si>
    <t>16</t>
  </si>
  <si>
    <t>631319011</t>
  </si>
  <si>
    <t>Příplatek k mazanině tl přes 50 do 80 mm za přehlazení povrchu</t>
  </si>
  <si>
    <t>-1787430900</t>
  </si>
  <si>
    <t>17</t>
  </si>
  <si>
    <t>631319171</t>
  </si>
  <si>
    <t>Příplatek k mazanině tl přes 50 do 80 mm za stržení povrchu spodní vrstvy před vložením výztuže</t>
  </si>
  <si>
    <t>-168049386</t>
  </si>
  <si>
    <t>18</t>
  </si>
  <si>
    <t>631362021</t>
  </si>
  <si>
    <t>Výztuž mazanin svařovanými sítěmi Kari</t>
  </si>
  <si>
    <t>-2134728650</t>
  </si>
  <si>
    <t>(12,36*7,97+1,2*1)*8,1*1,3*0,001</t>
  </si>
  <si>
    <t>(1,2*1+2,91*2,42*2)*8,1*1,35*0,001</t>
  </si>
  <si>
    <t>19</t>
  </si>
  <si>
    <t>632481213</t>
  </si>
  <si>
    <t>Separační vrstva z PE fólie</t>
  </si>
  <si>
    <t>1684782163</t>
  </si>
  <si>
    <t>20</t>
  </si>
  <si>
    <t>633131112</t>
  </si>
  <si>
    <t>Povrchová úprava průmyslových podlah pro těžký provoz vsypovou směsí s příměsí karbidu tl 3 mm</t>
  </si>
  <si>
    <t>-1221439970</t>
  </si>
  <si>
    <t>12,36*7,97+1,2*1</t>
  </si>
  <si>
    <t>633811111</t>
  </si>
  <si>
    <t>Broušení nerovností betonových podlah do 2 mm - stržení šlemu</t>
  </si>
  <si>
    <t>-1619428441</t>
  </si>
  <si>
    <t>22</t>
  </si>
  <si>
    <t>633991111</t>
  </si>
  <si>
    <t>Nástřik betonových povrchů proti odpařování vody</t>
  </si>
  <si>
    <t>-315801863</t>
  </si>
  <si>
    <t>23</t>
  </si>
  <si>
    <t>634112123</t>
  </si>
  <si>
    <t>Obvodová dilatace podlahovým páskem z pěnového PE s fólií mezi stěnou a mazaninou nebo potěrem v 80 mm</t>
  </si>
  <si>
    <t>1764527462</t>
  </si>
  <si>
    <t>12,36*2+7,97*2+1*2</t>
  </si>
  <si>
    <t>24</t>
  </si>
  <si>
    <t>642945111</t>
  </si>
  <si>
    <t>Osazování protipožárních nebo protiplynových zárubní dveří jednokřídlových do 2,5 m2</t>
  </si>
  <si>
    <t>kus</t>
  </si>
  <si>
    <t>875717619</t>
  </si>
  <si>
    <t>25</t>
  </si>
  <si>
    <t>M</t>
  </si>
  <si>
    <t>55331563.1</t>
  </si>
  <si>
    <t>zárubeň jednokřídlá ocelová pro zdění s protipožární úpravou tl stěny 110-150mm rozměru 1000/1970mm</t>
  </si>
  <si>
    <t>2047898623</t>
  </si>
  <si>
    <t>26</t>
  </si>
  <si>
    <t>642945112</t>
  </si>
  <si>
    <t>Osazování protipožárních nebo protiplynových zárubní dveří dvoukřídlových přes 2,5 do 6,5 m2</t>
  </si>
  <si>
    <t>1059225231</t>
  </si>
  <si>
    <t>27</t>
  </si>
  <si>
    <t>55331761</t>
  </si>
  <si>
    <t>zárubeň dvoukřídlá ocelová pro zdění s protipožární úpravou tl stěny 110-150mm rozměru 1250/1970mm</t>
  </si>
  <si>
    <t>1695742136</t>
  </si>
  <si>
    <t>Ostatní konstrukce a práce, bourání</t>
  </si>
  <si>
    <t>28</t>
  </si>
  <si>
    <t>946112112</t>
  </si>
  <si>
    <t>Montáž pojízdných věží trubkových/dílcových š do 1,6 m dl do 3,2 m v přes 1,5 do 2,5 m</t>
  </si>
  <si>
    <t>269877983</t>
  </si>
  <si>
    <t>29</t>
  </si>
  <si>
    <t>946112213</t>
  </si>
  <si>
    <t>Příplatek k pojízdným věžím š do 1,6 m dl do 3,2 m v do 3,5 m za první a ZKD den použití</t>
  </si>
  <si>
    <t>-1600156278</t>
  </si>
  <si>
    <t>30</t>
  </si>
  <si>
    <t>946112813</t>
  </si>
  <si>
    <t>Demontáž pojízdných věží trubkových/dílcových š přes 0,9 do 1,6 m dl do 3,2 m v přes 2,5 do 3,5 m</t>
  </si>
  <si>
    <t>1132042428</t>
  </si>
  <si>
    <t>31</t>
  </si>
  <si>
    <t>949101112</t>
  </si>
  <si>
    <t>Lešení pomocné pro objekty pozemních staveb s lešeňovou podlahou v přes 1,9 do 3,5 m zatížení do 150 kg/m2</t>
  </si>
  <si>
    <t>-1678184432</t>
  </si>
  <si>
    <t>32</t>
  </si>
  <si>
    <t>952901111</t>
  </si>
  <si>
    <t>Vyčištění budov bytové a občanské výstavby při výšce podlaží do 4 m</t>
  </si>
  <si>
    <t>-1376990959</t>
  </si>
  <si>
    <t>33</t>
  </si>
  <si>
    <t>953961214</t>
  </si>
  <si>
    <t>Kotvy chemickou patronou M 16 hl 125 mm do betonu, ŽB nebo kamene s vyvrtáním otvoru</t>
  </si>
  <si>
    <t>-1015711069</t>
  </si>
  <si>
    <t>6*2*5</t>
  </si>
  <si>
    <t>34</t>
  </si>
  <si>
    <t>953965131</t>
  </si>
  <si>
    <t>Kotevní šroub pro chemické kotvy M 16 dl 190 mm</t>
  </si>
  <si>
    <t>-1324520080</t>
  </si>
  <si>
    <t>35</t>
  </si>
  <si>
    <t>965043321</t>
  </si>
  <si>
    <t>Bourání podkladů pod dlažby betonových s potěrem nebo teracem tl do 100 mm pl do 1 m2</t>
  </si>
  <si>
    <t>993531839</t>
  </si>
  <si>
    <t>1,2*1*0,1</t>
  </si>
  <si>
    <t>36</t>
  </si>
  <si>
    <t>965049111</t>
  </si>
  <si>
    <t>Příplatek k bourání betonových mazanin za bourání mazanin se svařovanou sítí tl do 100 mm</t>
  </si>
  <si>
    <t>-455521466</t>
  </si>
  <si>
    <t>37</t>
  </si>
  <si>
    <t>968072455</t>
  </si>
  <si>
    <t>Vybourání kovových dveřních zárubní pl do 2 m2</t>
  </si>
  <si>
    <t>-906751353</t>
  </si>
  <si>
    <t>1*2</t>
  </si>
  <si>
    <t>38</t>
  </si>
  <si>
    <t>968072456</t>
  </si>
  <si>
    <t>Vybourání kovových dveřních zárubní pl přes 2 m2</t>
  </si>
  <si>
    <t>1473764731</t>
  </si>
  <si>
    <t>1,25*2</t>
  </si>
  <si>
    <t>39</t>
  </si>
  <si>
    <t>971042431</t>
  </si>
  <si>
    <t>Vybourání otvorů v betonových příčkách a zdech pl do 0,25 m2 tl do 150 mm</t>
  </si>
  <si>
    <t>-797762600</t>
  </si>
  <si>
    <t>" bourání sklobetonu"</t>
  </si>
  <si>
    <t>40</t>
  </si>
  <si>
    <t>974049165</t>
  </si>
  <si>
    <t>Vysekání rýh v betonových zdech hl do 150 mm š do 200 mm</t>
  </si>
  <si>
    <t>554769916</t>
  </si>
  <si>
    <t>1,3*2</t>
  </si>
  <si>
    <t>1,7*3</t>
  </si>
  <si>
    <t>41</t>
  </si>
  <si>
    <t>977312112</t>
  </si>
  <si>
    <t>Řezání stávajících betonových mazanin vyztužených hl do 100 mm</t>
  </si>
  <si>
    <t>-423816731</t>
  </si>
  <si>
    <t>1+1,2+1</t>
  </si>
  <si>
    <t>42</t>
  </si>
  <si>
    <t>978011121</t>
  </si>
  <si>
    <t>Otlučení (osekání) vnitřní vápenné nebo vápenocementové omítky stropů v rozsahu přes 5 do 10 %</t>
  </si>
  <si>
    <t>-599453913</t>
  </si>
  <si>
    <t>43</t>
  </si>
  <si>
    <t>978013121</t>
  </si>
  <si>
    <t>Otlučení (osekání) vnitřní vápenné nebo vápenocementové omítky stěn v rozsahu přes 5 do 10 %</t>
  </si>
  <si>
    <t>-922384737</t>
  </si>
  <si>
    <t>44</t>
  </si>
  <si>
    <t>985113131</t>
  </si>
  <si>
    <t>Pemrlování povrchu betonu rubu kleneb a podlah</t>
  </si>
  <si>
    <t>2049751437</t>
  </si>
  <si>
    <t>"brokování"</t>
  </si>
  <si>
    <t>-2,77*2,28*5</t>
  </si>
  <si>
    <t>45</t>
  </si>
  <si>
    <t>985131111</t>
  </si>
  <si>
    <t>Očištění ploch stěn, rubu kleneb a podlah tlakovou vodou</t>
  </si>
  <si>
    <t>-1093445852</t>
  </si>
  <si>
    <t>46</t>
  </si>
  <si>
    <t>985323111</t>
  </si>
  <si>
    <t>Spojovací můstek reprofilovaného betonu na cementové bázi tl 1 mm</t>
  </si>
  <si>
    <t>-2032249580</t>
  </si>
  <si>
    <t>997</t>
  </si>
  <si>
    <t>Přesun sutě</t>
  </si>
  <si>
    <t>47</t>
  </si>
  <si>
    <t>997013211</t>
  </si>
  <si>
    <t>Vnitrostaveništní doprava suti a vybouraných hmot pro budovy v do 6 m ručně</t>
  </si>
  <si>
    <t>1716050773</t>
  </si>
  <si>
    <t>48</t>
  </si>
  <si>
    <t>997013501</t>
  </si>
  <si>
    <t>Odvoz suti a vybouraných hmot na skládku nebo meziskládku do 1 km se složením</t>
  </si>
  <si>
    <t>1531165338</t>
  </si>
  <si>
    <t>49</t>
  </si>
  <si>
    <t>997013509</t>
  </si>
  <si>
    <t>Příplatek k odvozu suti a vybouraných hmot na skládku ZKD 1 km přes 1 km</t>
  </si>
  <si>
    <t>141132353</t>
  </si>
  <si>
    <t>10,939*12 'Přepočtené koeficientem množství</t>
  </si>
  <si>
    <t>50</t>
  </si>
  <si>
    <t>997013631</t>
  </si>
  <si>
    <t>Poplatek za uložení na skládce (skládkovné) stavebního odpadu směsného kód odpadu 17 09 04</t>
  </si>
  <si>
    <t>-2019449912</t>
  </si>
  <si>
    <t>998</t>
  </si>
  <si>
    <t>Přesun hmot</t>
  </si>
  <si>
    <t>51</t>
  </si>
  <si>
    <t>998018001</t>
  </si>
  <si>
    <t>Přesun hmot ruční pro budovy v do 6 m</t>
  </si>
  <si>
    <t>1300301132</t>
  </si>
  <si>
    <t>PSV</t>
  </si>
  <si>
    <t>Práce a dodávky PSV</t>
  </si>
  <si>
    <t>713</t>
  </si>
  <si>
    <t>Izolace tepelné</t>
  </si>
  <si>
    <t>52</t>
  </si>
  <si>
    <t>713111111</t>
  </si>
  <si>
    <t>Montáž izolace tepelné vrchem stropů volně kladenými rohožemi, pásy, dílci, deskami</t>
  </si>
  <si>
    <t>602953964</t>
  </si>
  <si>
    <t>53</t>
  </si>
  <si>
    <t>28376442</t>
  </si>
  <si>
    <t>deska XPS hrana rovná a strukturovaný povrch 300kPa tl 80mm</t>
  </si>
  <si>
    <t>882940039</t>
  </si>
  <si>
    <t>31,578*1,05 'Přepočtené koeficientem množství</t>
  </si>
  <si>
    <t>722</t>
  </si>
  <si>
    <t>Zdravotechnika - vnitřní vodovod</t>
  </si>
  <si>
    <t>54</t>
  </si>
  <si>
    <t>722130232</t>
  </si>
  <si>
    <t>Potrubí vodovodní ocelové závitové pozinkované svařované běžné DN 20</t>
  </si>
  <si>
    <t>-2079224043</t>
  </si>
  <si>
    <t>55</t>
  </si>
  <si>
    <t>722130992</t>
  </si>
  <si>
    <t>Potrubí pozinkované závitové vsazení odbočky do potrubí oboustranná svěrná spojka DN 25 / G 3/4</t>
  </si>
  <si>
    <t>683928226</t>
  </si>
  <si>
    <t>56</t>
  </si>
  <si>
    <t>722131933</t>
  </si>
  <si>
    <t>Potrubí pozinkované závitové propojení potrubí DN 25</t>
  </si>
  <si>
    <t>-1842667633</t>
  </si>
  <si>
    <t>57</t>
  </si>
  <si>
    <t>722182012</t>
  </si>
  <si>
    <t>Podpůrný žlab pro potrubí D 25</t>
  </si>
  <si>
    <t>429256235</t>
  </si>
  <si>
    <t>58</t>
  </si>
  <si>
    <t>722190401</t>
  </si>
  <si>
    <t>Vyvedení a upevnění výpustku DN do 25</t>
  </si>
  <si>
    <t>1057424456</t>
  </si>
  <si>
    <t>59</t>
  </si>
  <si>
    <t>722220112</t>
  </si>
  <si>
    <t>Nástěnka pro výtokový ventil G 3/4" s jedním závitem</t>
  </si>
  <si>
    <t>-2143775925</t>
  </si>
  <si>
    <t>60</t>
  </si>
  <si>
    <t>722224153</t>
  </si>
  <si>
    <t>Kulový kohout zahradní s vnějším závitem a páčkou PN 15, T 120°C G 3/4" - 1"</t>
  </si>
  <si>
    <t>1472935826</t>
  </si>
  <si>
    <t>61</t>
  </si>
  <si>
    <t>722290226</t>
  </si>
  <si>
    <t>Zkouška těsnosti vodovodního potrubí závitového DN do 50</t>
  </si>
  <si>
    <t>1255206644</t>
  </si>
  <si>
    <t>62</t>
  </si>
  <si>
    <t>998722101</t>
  </si>
  <si>
    <t>Přesun hmot tonážní pro vnitřní vodovod v objektech v do 6 m</t>
  </si>
  <si>
    <t>-579726423</t>
  </si>
  <si>
    <t>63</t>
  </si>
  <si>
    <t>998722181</t>
  </si>
  <si>
    <t>Příplatek k přesunu hmot tonážní 722 prováděný bez použití mechanizace</t>
  </si>
  <si>
    <t>-1358194505</t>
  </si>
  <si>
    <t>64</t>
  </si>
  <si>
    <t>998722194</t>
  </si>
  <si>
    <t>Příplatek k přesunu hmot tonážní 722 za zvětšený přesun do 1000 m</t>
  </si>
  <si>
    <t>-366896150</t>
  </si>
  <si>
    <t>741</t>
  </si>
  <si>
    <t>Elektroinstalace - silnoproud</t>
  </si>
  <si>
    <t>65</t>
  </si>
  <si>
    <t>741122122</t>
  </si>
  <si>
    <t>Montáž kabel Cu plný kulatý žíla 3x1,5 až 6 mm2 zatažený v trubkách (např. CYKY)</t>
  </si>
  <si>
    <t>1892967325</t>
  </si>
  <si>
    <t>66</t>
  </si>
  <si>
    <t>34111030</t>
  </si>
  <si>
    <t>kabel instalační jádro Cu plné izolace PVC plášť PVC 450/750V (CYKY) 3x1,5mm2</t>
  </si>
  <si>
    <t>-756801061</t>
  </si>
  <si>
    <t>100*1,15 'Přepočtené koeficientem množství</t>
  </si>
  <si>
    <t>67</t>
  </si>
  <si>
    <t>-1229217982</t>
  </si>
  <si>
    <t>68</t>
  </si>
  <si>
    <t>34111036</t>
  </si>
  <si>
    <t>kabel instalační jádro Cu plné izolace PVC plášť PVC 450/750V (CYKY) 3x2,5mm2</t>
  </si>
  <si>
    <t>2034998817</t>
  </si>
  <si>
    <t>58*1,15 'Přepočtené koeficientem množství</t>
  </si>
  <si>
    <t>69</t>
  </si>
  <si>
    <t>741122131</t>
  </si>
  <si>
    <t>Montáž kabel Cu plný kulatý žíla 4x1,5 až 4 mm2 zatažený v trubkách (např. CYKY)</t>
  </si>
  <si>
    <t>-43065284</t>
  </si>
  <si>
    <t>70</t>
  </si>
  <si>
    <t>34111060</t>
  </si>
  <si>
    <t>kabel instalační jádro Cu plné izolace PVC plášť PVC 450/750V (CYKY) 4x1,5mm2</t>
  </si>
  <si>
    <t>616253444</t>
  </si>
  <si>
    <t>42*1,15 'Přepočtené koeficientem množství</t>
  </si>
  <si>
    <t>71</t>
  </si>
  <si>
    <t>741122145</t>
  </si>
  <si>
    <t>Montáž kabel Cu plný kulatý žíla 5x16 mm2 zatažený v trubkách (např. CYKY)</t>
  </si>
  <si>
    <t>-1239144166</t>
  </si>
  <si>
    <t>72</t>
  </si>
  <si>
    <t>34113035</t>
  </si>
  <si>
    <t>kabel instalační jádro Cu plné izolace PVC plášť PVC 450/750V (CYKY) 5x16mm2</t>
  </si>
  <si>
    <t>-1175735973</t>
  </si>
  <si>
    <t>28*1,15 'Přepočtené koeficientem množství</t>
  </si>
  <si>
    <t>73</t>
  </si>
  <si>
    <t>741130001</t>
  </si>
  <si>
    <t>Ukončení vodič izolovaný do 2,5 mm2 v rozváděči nebo na přístroji</t>
  </si>
  <si>
    <t>617137677</t>
  </si>
  <si>
    <t>74</t>
  </si>
  <si>
    <t>741130006</t>
  </si>
  <si>
    <t>Ukončení vodič izolovaný do 16 mm2 v rozváděči nebo na přístroji</t>
  </si>
  <si>
    <t>1341137632</t>
  </si>
  <si>
    <t>75</t>
  </si>
  <si>
    <t>741310125</t>
  </si>
  <si>
    <t>Montáž přepínač (polo)zapuštěný bezšroubové připojení 6+6-dvojitý střídavý se zapojením vodičů</t>
  </si>
  <si>
    <t>1974415901</t>
  </si>
  <si>
    <t>76</t>
  </si>
  <si>
    <t>34539017</t>
  </si>
  <si>
    <t>přístroj přepínače střídavého dvojitého, řazení 6+6(6+1) bezšroubové svorky</t>
  </si>
  <si>
    <t>-1407263367</t>
  </si>
  <si>
    <t>77</t>
  </si>
  <si>
    <t>34539049</t>
  </si>
  <si>
    <t>kryt spínače jednoduchý</t>
  </si>
  <si>
    <t>-152535023</t>
  </si>
  <si>
    <t>78</t>
  </si>
  <si>
    <t>34539059</t>
  </si>
  <si>
    <t>rámeček jednonásobný</t>
  </si>
  <si>
    <t>-535230470</t>
  </si>
  <si>
    <t>79</t>
  </si>
  <si>
    <t>741313072</t>
  </si>
  <si>
    <t>Montáž zásuvka chráněná v krabici šroubové připojení 2P+PE prostředí základní, vlhké se zapojením vodičů</t>
  </si>
  <si>
    <t>-1627846565</t>
  </si>
  <si>
    <t>80</t>
  </si>
  <si>
    <t>34555247</t>
  </si>
  <si>
    <t>zásuvka nástěnná jednonásobná s víčkem pro průběžnou montáž, IP54, bezšroubové svorky</t>
  </si>
  <si>
    <t>-981838560</t>
  </si>
  <si>
    <t>81</t>
  </si>
  <si>
    <t>741372154</t>
  </si>
  <si>
    <t>Montáž svítidlo LED průmyslové přisazené stropní se zapojením vodičů</t>
  </si>
  <si>
    <t>1433851149</t>
  </si>
  <si>
    <t>82</t>
  </si>
  <si>
    <t>34835001</t>
  </si>
  <si>
    <t>svítidlo průmyslové přisazené podlouhlé kryt z PH 3000-4500lm viz PD Led IP66 4320Lm včetně zdroje</t>
  </si>
  <si>
    <t>1323784973</t>
  </si>
  <si>
    <t>83</t>
  </si>
  <si>
    <t>741991</t>
  </si>
  <si>
    <t>Dodávka a montáž  krabic,trubek a pomocného nosného materiálu</t>
  </si>
  <si>
    <t>kpl</t>
  </si>
  <si>
    <t>241559580</t>
  </si>
  <si>
    <t>84</t>
  </si>
  <si>
    <t>741992</t>
  </si>
  <si>
    <t>Dodávka a montáž  napojení na stávající rozvod ,včetně jističú</t>
  </si>
  <si>
    <t>781899808</t>
  </si>
  <si>
    <t>85</t>
  </si>
  <si>
    <t>741810001</t>
  </si>
  <si>
    <t>Revize elektroinstalace</t>
  </si>
  <si>
    <t>-1739669299</t>
  </si>
  <si>
    <t>742</t>
  </si>
  <si>
    <t>Elektroinstalace - slaboproud</t>
  </si>
  <si>
    <t>86</t>
  </si>
  <si>
    <t>742001</t>
  </si>
  <si>
    <t xml:space="preserve">Dodávka a montáž slaboproudých rozvodů  včetně elektrozámku ,čtečkou karet s klávesnicí </t>
  </si>
  <si>
    <t>1855044647</t>
  </si>
  <si>
    <t>751</t>
  </si>
  <si>
    <t>Vzduchotechnika</t>
  </si>
  <si>
    <t>87</t>
  </si>
  <si>
    <t>751111273.1</t>
  </si>
  <si>
    <t>Montáž ventilátoru axiálního  D 315</t>
  </si>
  <si>
    <t>-384594195</t>
  </si>
  <si>
    <t>88</t>
  </si>
  <si>
    <t>42914472.1</t>
  </si>
  <si>
    <t>ventilátor axiální  D 315mm</t>
  </si>
  <si>
    <t>-1031235682</t>
  </si>
  <si>
    <t>89</t>
  </si>
  <si>
    <t>751398042</t>
  </si>
  <si>
    <t>Montáž protidešťové žaluzie nebo žaluziové klapky na kruhové potrubí D přes 300 do 400 mm</t>
  </si>
  <si>
    <t>-972485399</t>
  </si>
  <si>
    <t>90</t>
  </si>
  <si>
    <t>42972904</t>
  </si>
  <si>
    <t>žaluzie protidešťová plastová s pevnými lamelami, pro potrubí D 315mm</t>
  </si>
  <si>
    <t>-2072506849</t>
  </si>
  <si>
    <t>91</t>
  </si>
  <si>
    <t>998751101</t>
  </si>
  <si>
    <t>Přesun hmot tonážní pro vzduchotechniku v objektech výšky do 12 m</t>
  </si>
  <si>
    <t>-1880517836</t>
  </si>
  <si>
    <t>92</t>
  </si>
  <si>
    <t>998751181</t>
  </si>
  <si>
    <t>Příplatek k přesunu hmot tonážní 751 prováděný bez použití mechanizace pro jakoukoliv výšku objektu</t>
  </si>
  <si>
    <t>1518607905</t>
  </si>
  <si>
    <t>93</t>
  </si>
  <si>
    <t>998751192</t>
  </si>
  <si>
    <t>Příplatek k přesunu hmot tonážní 751 za zvětšený přesun do 1000 m</t>
  </si>
  <si>
    <t>765518338</t>
  </si>
  <si>
    <t>763</t>
  </si>
  <si>
    <t>Konstrukce suché výstavby</t>
  </si>
  <si>
    <t>94</t>
  </si>
  <si>
    <t>763131441</t>
  </si>
  <si>
    <t>SDK podhled desky 2xDF 12,5 bez izolace dvouvrstvá spodní kce profil CD+UD REI 120</t>
  </si>
  <si>
    <t>489528679</t>
  </si>
  <si>
    <t>95</t>
  </si>
  <si>
    <t>763131712</t>
  </si>
  <si>
    <t>SDK podhled napojení na jiný druh podhledu</t>
  </si>
  <si>
    <t>-1159909896</t>
  </si>
  <si>
    <t>2,77*2*5+2,28*2*5</t>
  </si>
  <si>
    <t>96</t>
  </si>
  <si>
    <t>998763301</t>
  </si>
  <si>
    <t>Přesun hmot tonážní pro sádrokartonové konstrukce v objektech v do 6 m</t>
  </si>
  <si>
    <t>-258800333</t>
  </si>
  <si>
    <t>97</t>
  </si>
  <si>
    <t>998763381</t>
  </si>
  <si>
    <t>Příplatek k přesunu hmot tonážní 763 SDK prováděný bez použití mechanizace</t>
  </si>
  <si>
    <t>869490643</t>
  </si>
  <si>
    <t>98</t>
  </si>
  <si>
    <t>998763393</t>
  </si>
  <si>
    <t>Příplatek k přesunu hmot tonážní 763 SDK za zvětšený přesun do 1000 m</t>
  </si>
  <si>
    <t>-1920846109</t>
  </si>
  <si>
    <t>766</t>
  </si>
  <si>
    <t>Konstrukce truhlářské</t>
  </si>
  <si>
    <t>99</t>
  </si>
  <si>
    <t>766660002</t>
  </si>
  <si>
    <t>Montáž dveřních křídel otvíravých jednokřídlových š přes 0,8 m do ocelové zárubně</t>
  </si>
  <si>
    <t>468497804</t>
  </si>
  <si>
    <t>100</t>
  </si>
  <si>
    <t>766660011</t>
  </si>
  <si>
    <t>Montáž dveřních křídel otvíravých dvoukřídlových š do 1,45 m do ocelové zárubně</t>
  </si>
  <si>
    <t>-1051175687</t>
  </si>
  <si>
    <t>101</t>
  </si>
  <si>
    <t>61162126</t>
  </si>
  <si>
    <t>dveře dvoukřídlé dřevotřískové protipožární EI (EW) 30 D3 povrch laminátový plné 1250x1970-2100mm</t>
  </si>
  <si>
    <t>1587544125</t>
  </si>
  <si>
    <t>102</t>
  </si>
  <si>
    <t>766660717</t>
  </si>
  <si>
    <t>Montáž samozavírače na ocelovou zárubeň a dveřní křídlo</t>
  </si>
  <si>
    <t>669387091</t>
  </si>
  <si>
    <t>103</t>
  </si>
  <si>
    <t>54917250</t>
  </si>
  <si>
    <t>samozavírač dveří hydraulický</t>
  </si>
  <si>
    <t>2115392762</t>
  </si>
  <si>
    <t>104</t>
  </si>
  <si>
    <t>766660729</t>
  </si>
  <si>
    <t>Montáž dveřního interiérového kování - štítku s klikou</t>
  </si>
  <si>
    <t>-1075092706</t>
  </si>
  <si>
    <t>105</t>
  </si>
  <si>
    <t>54914123</t>
  </si>
  <si>
    <t>kování rozetové klika/klika</t>
  </si>
  <si>
    <t>1885905086</t>
  </si>
  <si>
    <t>106</t>
  </si>
  <si>
    <t>766661821</t>
  </si>
  <si>
    <t>Demontáž samozavírače dveřních křídel k opětovnému použití</t>
  </si>
  <si>
    <t>26332938</t>
  </si>
  <si>
    <t>107</t>
  </si>
  <si>
    <t>766661849</t>
  </si>
  <si>
    <t>Demontáž interiérového štítku s klikou k opětovnému použití</t>
  </si>
  <si>
    <t>-1191067859</t>
  </si>
  <si>
    <t>108</t>
  </si>
  <si>
    <t>998766101</t>
  </si>
  <si>
    <t>Přesun hmot tonážní pro kce truhlářské v objektech v do 6 m</t>
  </si>
  <si>
    <t>1249127422</t>
  </si>
  <si>
    <t>109</t>
  </si>
  <si>
    <t>998766181</t>
  </si>
  <si>
    <t>Příplatek k přesunu hmot tonážní 766 prováděný bez použití mechanizace</t>
  </si>
  <si>
    <t>1584335795</t>
  </si>
  <si>
    <t>110</t>
  </si>
  <si>
    <t>998766194</t>
  </si>
  <si>
    <t>Příplatek k přesunu hmot tonážní 766 za zvětšený přesun do 1000 m</t>
  </si>
  <si>
    <t>1815033828</t>
  </si>
  <si>
    <t>767</t>
  </si>
  <si>
    <t>Konstrukce zámečnické</t>
  </si>
  <si>
    <t>111</t>
  </si>
  <si>
    <t>767651113</t>
  </si>
  <si>
    <t>Montáž vrat garážových sekčních zajížděcích pod strop pl přes 9 do 13 m2</t>
  </si>
  <si>
    <t>-1055805920</t>
  </si>
  <si>
    <t>3,01*3,42</t>
  </si>
  <si>
    <t>112</t>
  </si>
  <si>
    <t>55345802</t>
  </si>
  <si>
    <t>vrata průmyslová sekční z ocelových lamel, zateplená PUR tl 67mm</t>
  </si>
  <si>
    <t>-1067309646</t>
  </si>
  <si>
    <t>113</t>
  </si>
  <si>
    <t>767651121</t>
  </si>
  <si>
    <t>Montáž vrat garážových sekčních - kliky se zámkem</t>
  </si>
  <si>
    <t>199652874</t>
  </si>
  <si>
    <t>114</t>
  </si>
  <si>
    <t>55345889</t>
  </si>
  <si>
    <t>pohon garážových vrat ruční klika se zámkem chrom sada</t>
  </si>
  <si>
    <t>1981446036</t>
  </si>
  <si>
    <t>115</t>
  </si>
  <si>
    <t>553001.1</t>
  </si>
  <si>
    <t>Příplatek za dveře v garážových vratech s el.ovládáním</t>
  </si>
  <si>
    <t>us</t>
  </si>
  <si>
    <t>325545002</t>
  </si>
  <si>
    <t>116</t>
  </si>
  <si>
    <t>767651126</t>
  </si>
  <si>
    <t>Montáž vrat garážových sekčních elektrického stropního pohonu</t>
  </si>
  <si>
    <t>1956413023</t>
  </si>
  <si>
    <t>117</t>
  </si>
  <si>
    <t>55345878</t>
  </si>
  <si>
    <t>pohon garážových sekčních a výklopných vrat o síle 1000N max. 50 cyklů denně</t>
  </si>
  <si>
    <t>-1291328530</t>
  </si>
  <si>
    <t>118</t>
  </si>
  <si>
    <t>767651131</t>
  </si>
  <si>
    <t>Montáž vrat garážových sekčních fotobuněk</t>
  </si>
  <si>
    <t>pár</t>
  </si>
  <si>
    <t>617392626</t>
  </si>
  <si>
    <t>119</t>
  </si>
  <si>
    <t>40461020</t>
  </si>
  <si>
    <t>fotobuňka bezpečnostní infrazávora dosah do 30m</t>
  </si>
  <si>
    <t>sada</t>
  </si>
  <si>
    <t>-132075697</t>
  </si>
  <si>
    <t>120</t>
  </si>
  <si>
    <t>767995112</t>
  </si>
  <si>
    <t>Montáž atypických zámečnických konstrukcí hm přes 5 do 10 kg</t>
  </si>
  <si>
    <t>kg</t>
  </si>
  <si>
    <t>1481275873</t>
  </si>
  <si>
    <t>2,76*3,85*2*5</t>
  </si>
  <si>
    <t>121</t>
  </si>
  <si>
    <t>13010420</t>
  </si>
  <si>
    <t>úhelník ocelový rovnostranný jakost S235JR (11 375) 50x50x5mm</t>
  </si>
  <si>
    <t>1227885007</t>
  </si>
  <si>
    <t>2,76*3,85*2*5*0,001</t>
  </si>
  <si>
    <t>122</t>
  </si>
  <si>
    <t>767996704</t>
  </si>
  <si>
    <t>Demontáž atypických zámečnických konstrukcí řezáním hm jednotlivých dílů přes 250 do 500 kg</t>
  </si>
  <si>
    <t>-364720216</t>
  </si>
  <si>
    <t>"rošty"  500*5</t>
  </si>
  <si>
    <t>123</t>
  </si>
  <si>
    <t>767996803</t>
  </si>
  <si>
    <t>Demontáž atypických zámečnických konstrukcí rozebráním hm jednotlivých dílů přes 100 do 250 kg</t>
  </si>
  <si>
    <t>1595689628</t>
  </si>
  <si>
    <t>"vrata včetně zárubní"</t>
  </si>
  <si>
    <t>250*2</t>
  </si>
  <si>
    <t>124</t>
  </si>
  <si>
    <t>998767101</t>
  </si>
  <si>
    <t>Přesun hmot tonážní pro zámečnické konstrukce v objektech v do 6 m</t>
  </si>
  <si>
    <t>540572557</t>
  </si>
  <si>
    <t>125</t>
  </si>
  <si>
    <t>998767181</t>
  </si>
  <si>
    <t>Příplatek k přesunu hmot tonážní 767 prováděný bez použití mechanizace</t>
  </si>
  <si>
    <t>1760073879</t>
  </si>
  <si>
    <t>126</t>
  </si>
  <si>
    <t>998767194</t>
  </si>
  <si>
    <t>Příplatek k přesunu hmot tonážní 767 za zvětšený přesun do 1000 m</t>
  </si>
  <si>
    <t>-1073416001</t>
  </si>
  <si>
    <t>783</t>
  </si>
  <si>
    <t>Dokončovací práce - nátěry</t>
  </si>
  <si>
    <t>127</t>
  </si>
  <si>
    <t>783301313</t>
  </si>
  <si>
    <t>Odmaštění zámečnických konstrukcí ředidlovým odmašťovačem</t>
  </si>
  <si>
    <t>-1284598762</t>
  </si>
  <si>
    <t>5*0,4</t>
  </si>
  <si>
    <t>5,25*0,4</t>
  </si>
  <si>
    <t>128</t>
  </si>
  <si>
    <t>783314101</t>
  </si>
  <si>
    <t>Základní jednonásobný syntetický nátěr zámečnických konstrukcí</t>
  </si>
  <si>
    <t>782486014</t>
  </si>
  <si>
    <t>129</t>
  </si>
  <si>
    <t>783315101</t>
  </si>
  <si>
    <t>Mezinátěr jednonásobný syntetický standardní zámečnických konstrukcí</t>
  </si>
  <si>
    <t>1807301678</t>
  </si>
  <si>
    <t>130</t>
  </si>
  <si>
    <t>783317101</t>
  </si>
  <si>
    <t>Krycí jednonásobný syntetický standardní nátěr zámečnických konstrukcí</t>
  </si>
  <si>
    <t>490179570</t>
  </si>
  <si>
    <t>784</t>
  </si>
  <si>
    <t>Dokončovací práce - malby a tapety</t>
  </si>
  <si>
    <t>131</t>
  </si>
  <si>
    <t>784111011</t>
  </si>
  <si>
    <t>Obroušení podkladu omítnutého v místnostech v do 3,80 m</t>
  </si>
  <si>
    <t>-621760610</t>
  </si>
  <si>
    <t>132</t>
  </si>
  <si>
    <t>784111041</t>
  </si>
  <si>
    <t>Omytí podkladu s odmaštěním v místnostech v do 3,80 m</t>
  </si>
  <si>
    <t>1098793555</t>
  </si>
  <si>
    <t>133</t>
  </si>
  <si>
    <t>784121001</t>
  </si>
  <si>
    <t>Oškrabání malby v mísnostech v do 3,80 m</t>
  </si>
  <si>
    <t>422741200</t>
  </si>
  <si>
    <t>134</t>
  </si>
  <si>
    <t>784151051</t>
  </si>
  <si>
    <t>Dvojnásobné izolování syntetickými barvami v místnostech v do 3,80 m</t>
  </si>
  <si>
    <t>378752172</t>
  </si>
  <si>
    <t>135</t>
  </si>
  <si>
    <t>784161201</t>
  </si>
  <si>
    <t>Lokální vyrovnání podkladu sádrovou stěrkou pl do 0,1 m2 v místnostech v do 3,80 m</t>
  </si>
  <si>
    <t>-1466614620</t>
  </si>
  <si>
    <t>136</t>
  </si>
  <si>
    <t>784181121</t>
  </si>
  <si>
    <t>Hloubková jednonásobná bezbarvá penetrace podkladu v místnostech v do 3,80 m</t>
  </si>
  <si>
    <t>349085934</t>
  </si>
  <si>
    <t>137</t>
  </si>
  <si>
    <t>784211101</t>
  </si>
  <si>
    <t>Dvojnásobné bílé malby ze směsí za mokra výborně oděruvzdorných v místnostech v do 3,80 m</t>
  </si>
  <si>
    <t>-1937702510</t>
  </si>
  <si>
    <t>789</t>
  </si>
  <si>
    <t>Povrchové úpravy ocelových konstrukcí a technologických zařízení</t>
  </si>
  <si>
    <t>138</t>
  </si>
  <si>
    <t>789221511</t>
  </si>
  <si>
    <t>Otryskání abrazivem ze strusky ocelových kcí třídy I stupeň zarezavění A stupeň přípravy Sa 3</t>
  </si>
  <si>
    <t>-1525711120</t>
  </si>
  <si>
    <t>(2,77+2,28)*0,2*4*5</t>
  </si>
  <si>
    <t>(2,42*2+2,91*2)*0,1*5</t>
  </si>
  <si>
    <t>139</t>
  </si>
  <si>
    <t>789325111</t>
  </si>
  <si>
    <t>Nátěr ocelových konstrukcí třídy I jednosložkový alkydový základní tl do 80 µm</t>
  </si>
  <si>
    <t>1654961917</t>
  </si>
  <si>
    <t>2,76*0,2*2*5</t>
  </si>
  <si>
    <t>HZS</t>
  </si>
  <si>
    <t>Hodinové zúčtovací sazby</t>
  </si>
  <si>
    <t>140</t>
  </si>
  <si>
    <t>HZS2491</t>
  </si>
  <si>
    <t>Hodinová zúčtovací sazba dělník zednických výpomocí</t>
  </si>
  <si>
    <t>hod</t>
  </si>
  <si>
    <t>512</t>
  </si>
  <si>
    <t>342190431</t>
  </si>
  <si>
    <t>"voda" 16</t>
  </si>
  <si>
    <t>"elektro"  40</t>
  </si>
  <si>
    <t>"slaboproud" 16</t>
  </si>
  <si>
    <t>" VZT"  16</t>
  </si>
  <si>
    <t>141</t>
  </si>
  <si>
    <t>HZS2492</t>
  </si>
  <si>
    <t>Hodinová zúčtovací sazba pomocný dělník PSV - demontáže stávajících rozvodů</t>
  </si>
  <si>
    <t>-419653473</t>
  </si>
  <si>
    <t>VRN</t>
  </si>
  <si>
    <t>Vedlejší rozpočtové náklady</t>
  </si>
  <si>
    <t>VRN1</t>
  </si>
  <si>
    <t>Průzkumné, geodetické a projektové práce</t>
  </si>
  <si>
    <t>142</t>
  </si>
  <si>
    <t>013254000</t>
  </si>
  <si>
    <t>Dokumentace skutečného provedení stavby</t>
  </si>
  <si>
    <t>1024</t>
  </si>
  <si>
    <t>1173152009</t>
  </si>
  <si>
    <t>VRN3</t>
  </si>
  <si>
    <t>Zařízení staveniště</t>
  </si>
  <si>
    <t>143</t>
  </si>
  <si>
    <t>030001000</t>
  </si>
  <si>
    <t>2145640211</t>
  </si>
  <si>
    <t>144</t>
  </si>
  <si>
    <t>034002000</t>
  </si>
  <si>
    <t>Zabezpečení staveniště</t>
  </si>
  <si>
    <t>-1028344259</t>
  </si>
  <si>
    <t>VRN4</t>
  </si>
  <si>
    <t>Inženýrská činnost</t>
  </si>
  <si>
    <t>145</t>
  </si>
  <si>
    <t>045002000</t>
  </si>
  <si>
    <t>Kompletační a koordinační činnost</t>
  </si>
  <si>
    <t>797870547</t>
  </si>
  <si>
    <t>VRN7</t>
  </si>
  <si>
    <t>Provozní vlivy</t>
  </si>
  <si>
    <t>146</t>
  </si>
  <si>
    <t>070001000</t>
  </si>
  <si>
    <t>-1637746906</t>
  </si>
  <si>
    <t>002 - Venkovní zpevněné plochy a rampy</t>
  </si>
  <si>
    <t xml:space="preserve">    1 - Zemní práce</t>
  </si>
  <si>
    <t xml:space="preserve">    5 - Komunikace pozemní</t>
  </si>
  <si>
    <t>Zemní práce</t>
  </si>
  <si>
    <t>113107143</t>
  </si>
  <si>
    <t>Odstranění podkladu živičného tl přes 100 do 150 mm ručně</t>
  </si>
  <si>
    <t>467336115</t>
  </si>
  <si>
    <t>3,33*1,15+1,3*0,3</t>
  </si>
  <si>
    <t>3,16*1,15+0,4*0,4*0,5</t>
  </si>
  <si>
    <t>113202111</t>
  </si>
  <si>
    <t>Vytrhání obrub krajníků obrubníků stojatých</t>
  </si>
  <si>
    <t>994061193</t>
  </si>
  <si>
    <t>2+5</t>
  </si>
  <si>
    <t>122151101</t>
  </si>
  <si>
    <t>Odkopávky a prokopávky nezapažené v hornině třídy těžitelnosti I skupiny 1 a 2 objem do 20 m3 strojně</t>
  </si>
  <si>
    <t>-1751594617</t>
  </si>
  <si>
    <t>(8,5*1+3*1)*0,5</t>
  </si>
  <si>
    <t>(7+4,5)*0,5*2*0,5</t>
  </si>
  <si>
    <t>(8,5+4,5+3,5+4,5)*0,3*0,5</t>
  </si>
  <si>
    <t>162751117</t>
  </si>
  <si>
    <t>Vodorovné přemístění přes 9 000 do 10000 m výkopku/sypaniny z horniny třídy těžitelnosti I skupiny 1 až 3</t>
  </si>
  <si>
    <t>1928457185</t>
  </si>
  <si>
    <t>14,65</t>
  </si>
  <si>
    <t>162751119</t>
  </si>
  <si>
    <t>Příplatek k vodorovnému přemístění výkopku/sypaniny z horniny třídy těžitelnosti I skupiny 1 až 3 ZKD 1000 m přes 10000 m</t>
  </si>
  <si>
    <t>-1085833046</t>
  </si>
  <si>
    <t>14,65*3 'Přepočtené koeficientem množství</t>
  </si>
  <si>
    <t>167151101</t>
  </si>
  <si>
    <t>Nakládání výkopku z hornin třídy těžitelnosti I skupiny 1 až 3 do 100 m3</t>
  </si>
  <si>
    <t>-1709273478</t>
  </si>
  <si>
    <t>171201231</t>
  </si>
  <si>
    <t>Poplatek za uložení zeminy a kamení na recyklační skládce (skládkovné) kód odpadu 17 05 04</t>
  </si>
  <si>
    <t>1789135438</t>
  </si>
  <si>
    <t>14,65*1,8 'Přepočtené koeficientem množství</t>
  </si>
  <si>
    <t>171251201</t>
  </si>
  <si>
    <t>Uložení sypaniny na skládky nebo meziskládky</t>
  </si>
  <si>
    <t>1690288821</t>
  </si>
  <si>
    <t>181111111</t>
  </si>
  <si>
    <t>Plošná úprava terénu do 500 m2 zemina skupiny 1 až 4 nerovnosti přes 50 do 100 mm v rovinně a svahu do 1:5</t>
  </si>
  <si>
    <t>-254028595</t>
  </si>
  <si>
    <t>(8,5+4,5+3,5+4,5)*0,5</t>
  </si>
  <si>
    <t>181311103</t>
  </si>
  <si>
    <t>Rozprostření ornice tl vrstvy do 200 mm v rovině nebo ve svahu do 1:5 ručně</t>
  </si>
  <si>
    <t>-194971402</t>
  </si>
  <si>
    <t>(8,5+4,5+3,5+4,5)*0,3</t>
  </si>
  <si>
    <t>181411131</t>
  </si>
  <si>
    <t>Založení parkového trávníku výsevem pl do 1000 m2 v rovině a ve svahu do 1:5</t>
  </si>
  <si>
    <t>-1548396707</t>
  </si>
  <si>
    <t>00572420</t>
  </si>
  <si>
    <t>osivo směs travní parková okrasná</t>
  </si>
  <si>
    <t>1631475617</t>
  </si>
  <si>
    <t>10,5*0,02 'Přepočtené koeficientem množství</t>
  </si>
  <si>
    <t>181912112</t>
  </si>
  <si>
    <t>Úprava pláně v hornině třídy těžitelnosti I skupiny 3 se zhutněním ručně</t>
  </si>
  <si>
    <t>-1852209321</t>
  </si>
  <si>
    <t>Mezisoučet</t>
  </si>
  <si>
    <t>8,5*1+3*1</t>
  </si>
  <si>
    <t>(7+4,5)*0,5*2</t>
  </si>
  <si>
    <t>Komunikace pozemní</t>
  </si>
  <si>
    <t>564851011</t>
  </si>
  <si>
    <t>Podklad ze štěrkodrtě ŠD plochy do 100 m2 tl 150 mm</t>
  </si>
  <si>
    <t>1858370996</t>
  </si>
  <si>
    <t>564861011</t>
  </si>
  <si>
    <t>Podklad ze štěrkodrtě ŠD plochy do 100 m2 tl 200 mm</t>
  </si>
  <si>
    <t>-819605395</t>
  </si>
  <si>
    <t>566901261</t>
  </si>
  <si>
    <t>Vyspravení podkladu po překopech inženýrských sítí plochy přes 15 m2 obalovaným kamenivem ACP (OK) tl. 100 mm</t>
  </si>
  <si>
    <t>-1039816086</t>
  </si>
  <si>
    <t>572340111</t>
  </si>
  <si>
    <t>Vyspravení krytu komunikací po překopech pl do 15 m2 asfaltovým betonem ACO (AB) tl přes 30 do 50 mm</t>
  </si>
  <si>
    <t>-1373379026</t>
  </si>
  <si>
    <t>573111115</t>
  </si>
  <si>
    <t>Postřik živičný infiltrační s posypem z asfaltu množství 2,5 kg/m2</t>
  </si>
  <si>
    <t>-164516770</t>
  </si>
  <si>
    <t>(3,33+1,15)*0,15</t>
  </si>
  <si>
    <t>(3,16+1,15)*0,15</t>
  </si>
  <si>
    <t>573231112</t>
  </si>
  <si>
    <t>Postřik živičný spojovací ze silniční emulze v množství 0,80 kg/m2</t>
  </si>
  <si>
    <t>-689982938</t>
  </si>
  <si>
    <t>581121115</t>
  </si>
  <si>
    <t>Kryt cementobetonový vozovek skupiny CB I tl 150 mm</t>
  </si>
  <si>
    <t>-391796309</t>
  </si>
  <si>
    <t>3,18*1+1,3*0,3</t>
  </si>
  <si>
    <t>3,01*1+0,4*0,4*0,5</t>
  </si>
  <si>
    <t>596212210</t>
  </si>
  <si>
    <t>Kladení zámkové dlažby pozemních komunikací ručně tl 80 mm skupiny A pl do 50 m2</t>
  </si>
  <si>
    <t>-551167599</t>
  </si>
  <si>
    <t>59245020</t>
  </si>
  <si>
    <t>dlažba tvar obdélník betonová 200x100x80mm přírodní</t>
  </si>
  <si>
    <t>-240829902</t>
  </si>
  <si>
    <t>23*1,03 'Přepočtené koeficientem množství</t>
  </si>
  <si>
    <t>631351101</t>
  </si>
  <si>
    <t>Zřízení bednění rýh a hran v podlahách</t>
  </si>
  <si>
    <t>964016815</t>
  </si>
  <si>
    <t>(3,18+1)*0,2</t>
  </si>
  <si>
    <t>(3,01+1)*0,2</t>
  </si>
  <si>
    <t>631351102</t>
  </si>
  <si>
    <t>Odstranění bednění rýh a hran v podlahách</t>
  </si>
  <si>
    <t>-175169338</t>
  </si>
  <si>
    <t>1258765947</t>
  </si>
  <si>
    <t>6,66*8,1*2*1,35*0,001</t>
  </si>
  <si>
    <t>1871415202</t>
  </si>
  <si>
    <t>163352666</t>
  </si>
  <si>
    <t>958342445</t>
  </si>
  <si>
    <t>916131213</t>
  </si>
  <si>
    <t>Osazení silničního obrubníku betonového stojatého s boční opěrou do lože z betonu prostého</t>
  </si>
  <si>
    <t>-2073031643</t>
  </si>
  <si>
    <t>59217031</t>
  </si>
  <si>
    <t>obrubník betonový silniční 1000x150x250mm</t>
  </si>
  <si>
    <t>288040263</t>
  </si>
  <si>
    <t>-1059154265</t>
  </si>
  <si>
    <t>59217030</t>
  </si>
  <si>
    <t>obrubník betonový silniční přechodový 1000x150x150-250mm</t>
  </si>
  <si>
    <t>-595342238</t>
  </si>
  <si>
    <t>1680218455</t>
  </si>
  <si>
    <t>8,5+4,5+3,5+4,5</t>
  </si>
  <si>
    <t>59217016</t>
  </si>
  <si>
    <t>obrubník betonový chodníkový 1000x80x250mm</t>
  </si>
  <si>
    <t>1478399689</t>
  </si>
  <si>
    <t>916991121</t>
  </si>
  <si>
    <t>Lože pod obrubníky, krajníky nebo obruby z dlažebních kostek z betonu prostého</t>
  </si>
  <si>
    <t>53476824</t>
  </si>
  <si>
    <t>(8,5+4,5+3,5+4,5+7)*0,3*0,2</t>
  </si>
  <si>
    <t>919735113</t>
  </si>
  <si>
    <t>Řezání stávajícího živičného krytu hl přes 100 do 150 mm</t>
  </si>
  <si>
    <t>-866836420</t>
  </si>
  <si>
    <t>3,33+1,15</t>
  </si>
  <si>
    <t>3,16+1,15</t>
  </si>
  <si>
    <t>997221571</t>
  </si>
  <si>
    <t>Vodorovná doprava vybouraných hmot do 1 km</t>
  </si>
  <si>
    <t>326828300</t>
  </si>
  <si>
    <t>997221579</t>
  </si>
  <si>
    <t>Příplatek ZKD 1 km u vodorovné dopravy vybouraných hmot</t>
  </si>
  <si>
    <t>2052638250</t>
  </si>
  <si>
    <t>3,942*12 'Přepočtené koeficientem množství</t>
  </si>
  <si>
    <t>997221612</t>
  </si>
  <si>
    <t>Nakládání vybouraných hmot na dopravní prostředky pro vodorovnou dopravu</t>
  </si>
  <si>
    <t>720470688</t>
  </si>
  <si>
    <t>997221875</t>
  </si>
  <si>
    <t>Poplatek za uložení stavebního odpadu na recyklační skládce (skládkovné) asfaltového bez obsahu dehtu zatříděného do Katalogu odpadů pod kódem 17 03 02</t>
  </si>
  <si>
    <t>-1605715978</t>
  </si>
  <si>
    <t>998223011</t>
  </si>
  <si>
    <t>Přesun hmot pro pozemní komunikace s krytem dlážděným</t>
  </si>
  <si>
    <t>1692000973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</si>
</sst>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ZDRodpad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Zařízení pro úpravu zdravotnických odpadů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Třinec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26. 2. 2023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Nemocnice  Třinec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Delta Třinec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Martin Pniok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24.7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'001 - Rekonstrukce místni...'!J30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'001 - Rekonstrukce místni...'!P141</f>
        <v>0</v>
      </c>
      <c r="AV95" s="129">
        <f>'001 - Rekonstrukce místni...'!J33</f>
        <v>0</v>
      </c>
      <c r="AW95" s="129">
        <f>'001 - Rekonstrukce místni...'!J34</f>
        <v>0</v>
      </c>
      <c r="AX95" s="129">
        <f>'001 - Rekonstrukce místni...'!J35</f>
        <v>0</v>
      </c>
      <c r="AY95" s="129">
        <f>'001 - Rekonstrukce místni...'!J36</f>
        <v>0</v>
      </c>
      <c r="AZ95" s="129">
        <f>'001 - Rekonstrukce místni...'!F33</f>
        <v>0</v>
      </c>
      <c r="BA95" s="129">
        <f>'001 - Rekonstrukce místni...'!F34</f>
        <v>0</v>
      </c>
      <c r="BB95" s="129">
        <f>'001 - Rekonstrukce místni...'!F35</f>
        <v>0</v>
      </c>
      <c r="BC95" s="129">
        <f>'001 - Rekonstrukce místni...'!F36</f>
        <v>0</v>
      </c>
      <c r="BD95" s="131">
        <f>'001 - Rekonstrukce místni...'!F37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'002 - Venkovní zpevněné p...'!J30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33">
        <v>0</v>
      </c>
      <c r="AT96" s="134">
        <f>ROUND(SUM(AV96:AW96),2)</f>
        <v>0</v>
      </c>
      <c r="AU96" s="135">
        <f>'002 - Venkovní zpevněné p...'!P123</f>
        <v>0</v>
      </c>
      <c r="AV96" s="134">
        <f>'002 - Venkovní zpevněné p...'!J33</f>
        <v>0</v>
      </c>
      <c r="AW96" s="134">
        <f>'002 - Venkovní zpevněné p...'!J34</f>
        <v>0</v>
      </c>
      <c r="AX96" s="134">
        <f>'002 - Venkovní zpevněné p...'!J35</f>
        <v>0</v>
      </c>
      <c r="AY96" s="134">
        <f>'002 - Venkovní zpevněné p...'!J36</f>
        <v>0</v>
      </c>
      <c r="AZ96" s="134">
        <f>'002 - Venkovní zpevněné p...'!F33</f>
        <v>0</v>
      </c>
      <c r="BA96" s="134">
        <f>'002 - Venkovní zpevněné p...'!F34</f>
        <v>0</v>
      </c>
      <c r="BB96" s="134">
        <f>'002 - Venkovní zpevněné p...'!F35</f>
        <v>0</v>
      </c>
      <c r="BC96" s="134">
        <f>'002 - Venkovní zpevněné p...'!F36</f>
        <v>0</v>
      </c>
      <c r="BD96" s="136">
        <f>'002 - Venkovní zpevněné p...'!F37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01 - Rekonstrukce místni...'!C2" display="/"/>
    <hyperlink ref="A96" location="'002 - Venkovní zpevněné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Zařízení pro úpravu zdravotnických odpadů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26. 2. 2023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ROUND(J141,2)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ROUND((SUM(BE141:BE411)),2)</f>
        <v>0</v>
      </c>
      <c r="G33" s="39"/>
      <c r="H33" s="39"/>
      <c r="I33" s="156">
        <v>0.21</v>
      </c>
      <c r="J33" s="155">
        <f>ROUND(((SUM(BE141:BE411))*I33),2)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ROUND((SUM(BF141:BF411)),2)</f>
        <v>0</v>
      </c>
      <c r="G34" s="39"/>
      <c r="H34" s="39"/>
      <c r="I34" s="156">
        <v>0.15</v>
      </c>
      <c r="J34" s="155">
        <f>ROUND(((SUM(BF141:BF411))*I34),2)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ROUND((SUM(BG141:BG411)),2)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ROUND((SUM(BH141:BH411)),2)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ROUND((SUM(BI141:BI411)),2)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Zařízení pro úpravu zdravotnických odpadů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Rekonstrukce místnisti skladu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Třinec</v>
      </c>
      <c r="G89" s="41"/>
      <c r="H89" s="41"/>
      <c r="I89" s="33" t="s">
        <v>22</v>
      </c>
      <c r="J89" s="80" t="str">
        <f>IF(J12="","",J12)</f>
        <v>26. 2. 2023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Nemocnice  Třinec</v>
      </c>
      <c r="G91" s="41"/>
      <c r="H91" s="41"/>
      <c r="I91" s="33" t="s">
        <v>30</v>
      </c>
      <c r="J91" s="37" t="str">
        <f>E21</f>
        <v>Delta Třinec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 Pniok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J141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>
      <c r="A97" s="9"/>
      <c r="B97" s="180"/>
      <c r="C97" s="181"/>
      <c r="D97" s="182" t="s">
        <v>98</v>
      </c>
      <c r="E97" s="183"/>
      <c r="F97" s="183"/>
      <c r="G97" s="183"/>
      <c r="H97" s="183"/>
      <c r="I97" s="183"/>
      <c r="J97" s="184">
        <f>J142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99</v>
      </c>
      <c r="E98" s="189"/>
      <c r="F98" s="189"/>
      <c r="G98" s="189"/>
      <c r="H98" s="189"/>
      <c r="I98" s="189"/>
      <c r="J98" s="190">
        <f>J143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100</v>
      </c>
      <c r="E99" s="189"/>
      <c r="F99" s="189"/>
      <c r="G99" s="189"/>
      <c r="H99" s="189"/>
      <c r="I99" s="189"/>
      <c r="J99" s="190">
        <f>J162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101</v>
      </c>
      <c r="E100" s="189"/>
      <c r="F100" s="189"/>
      <c r="G100" s="189"/>
      <c r="H100" s="189"/>
      <c r="I100" s="189"/>
      <c r="J100" s="190">
        <f>J167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102</v>
      </c>
      <c r="E101" s="189"/>
      <c r="F101" s="189"/>
      <c r="G101" s="189"/>
      <c r="H101" s="189"/>
      <c r="I101" s="189"/>
      <c r="J101" s="190">
        <f>J213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103</v>
      </c>
      <c r="E102" s="189"/>
      <c r="F102" s="189"/>
      <c r="G102" s="189"/>
      <c r="H102" s="189"/>
      <c r="I102" s="189"/>
      <c r="J102" s="190">
        <f>J255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104</v>
      </c>
      <c r="E103" s="189"/>
      <c r="F103" s="189"/>
      <c r="G103" s="189"/>
      <c r="H103" s="189"/>
      <c r="I103" s="189"/>
      <c r="J103" s="190">
        <f>J261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105</v>
      </c>
      <c r="E104" s="183"/>
      <c r="F104" s="183"/>
      <c r="G104" s="183"/>
      <c r="H104" s="183"/>
      <c r="I104" s="183"/>
      <c r="J104" s="184">
        <f>J263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106</v>
      </c>
      <c r="E105" s="189"/>
      <c r="F105" s="189"/>
      <c r="G105" s="189"/>
      <c r="H105" s="189"/>
      <c r="I105" s="189"/>
      <c r="J105" s="190">
        <f>J264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107</v>
      </c>
      <c r="E106" s="189"/>
      <c r="F106" s="189"/>
      <c r="G106" s="189"/>
      <c r="H106" s="189"/>
      <c r="I106" s="189"/>
      <c r="J106" s="190">
        <f>J269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108</v>
      </c>
      <c r="E107" s="189"/>
      <c r="F107" s="189"/>
      <c r="G107" s="189"/>
      <c r="H107" s="189"/>
      <c r="I107" s="189"/>
      <c r="J107" s="190">
        <f>J281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109</v>
      </c>
      <c r="E108" s="189"/>
      <c r="F108" s="189"/>
      <c r="G108" s="189"/>
      <c r="H108" s="189"/>
      <c r="I108" s="189"/>
      <c r="J108" s="190">
        <f>J307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110</v>
      </c>
      <c r="E109" s="189"/>
      <c r="F109" s="189"/>
      <c r="G109" s="189"/>
      <c r="H109" s="189"/>
      <c r="I109" s="189"/>
      <c r="J109" s="190">
        <f>J309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111</v>
      </c>
      <c r="E110" s="189"/>
      <c r="F110" s="189"/>
      <c r="G110" s="189"/>
      <c r="H110" s="189"/>
      <c r="I110" s="189"/>
      <c r="J110" s="190">
        <f>J317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112</v>
      </c>
      <c r="E111" s="189"/>
      <c r="F111" s="189"/>
      <c r="G111" s="189"/>
      <c r="H111" s="189"/>
      <c r="I111" s="189"/>
      <c r="J111" s="190">
        <f>J325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113</v>
      </c>
      <c r="E112" s="189"/>
      <c r="F112" s="189"/>
      <c r="G112" s="189"/>
      <c r="H112" s="189"/>
      <c r="I112" s="189"/>
      <c r="J112" s="190">
        <f>J338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114</v>
      </c>
      <c r="E113" s="189"/>
      <c r="F113" s="189"/>
      <c r="G113" s="189"/>
      <c r="H113" s="189"/>
      <c r="I113" s="189"/>
      <c r="J113" s="190">
        <f>J361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115</v>
      </c>
      <c r="E114" s="189"/>
      <c r="F114" s="189"/>
      <c r="G114" s="189"/>
      <c r="H114" s="189"/>
      <c r="I114" s="189"/>
      <c r="J114" s="190">
        <f>J369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116</v>
      </c>
      <c r="E115" s="189"/>
      <c r="F115" s="189"/>
      <c r="G115" s="189"/>
      <c r="H115" s="189"/>
      <c r="I115" s="189"/>
      <c r="J115" s="190">
        <f>J384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80"/>
      <c r="C116" s="181"/>
      <c r="D116" s="182" t="s">
        <v>117</v>
      </c>
      <c r="E116" s="183"/>
      <c r="F116" s="183"/>
      <c r="G116" s="183"/>
      <c r="H116" s="183"/>
      <c r="I116" s="183"/>
      <c r="J116" s="184">
        <f>J394</f>
        <v>0</v>
      </c>
      <c r="K116" s="181"/>
      <c r="L116" s="18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>
      <c r="A117" s="9"/>
      <c r="B117" s="180"/>
      <c r="C117" s="181"/>
      <c r="D117" s="182" t="s">
        <v>118</v>
      </c>
      <c r="E117" s="183"/>
      <c r="F117" s="183"/>
      <c r="G117" s="183"/>
      <c r="H117" s="183"/>
      <c r="I117" s="183"/>
      <c r="J117" s="184">
        <f>J402</f>
        <v>0</v>
      </c>
      <c r="K117" s="181"/>
      <c r="L117" s="185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86"/>
      <c r="C118" s="187"/>
      <c r="D118" s="188" t="s">
        <v>119</v>
      </c>
      <c r="E118" s="189"/>
      <c r="F118" s="189"/>
      <c r="G118" s="189"/>
      <c r="H118" s="189"/>
      <c r="I118" s="189"/>
      <c r="J118" s="190">
        <f>J403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6"/>
      <c r="C119" s="187"/>
      <c r="D119" s="188" t="s">
        <v>120</v>
      </c>
      <c r="E119" s="189"/>
      <c r="F119" s="189"/>
      <c r="G119" s="189"/>
      <c r="H119" s="189"/>
      <c r="I119" s="189"/>
      <c r="J119" s="190">
        <f>J405</f>
        <v>0</v>
      </c>
      <c r="K119" s="187"/>
      <c r="L119" s="19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6"/>
      <c r="C120" s="187"/>
      <c r="D120" s="188" t="s">
        <v>121</v>
      </c>
      <c r="E120" s="189"/>
      <c r="F120" s="189"/>
      <c r="G120" s="189"/>
      <c r="H120" s="189"/>
      <c r="I120" s="189"/>
      <c r="J120" s="190">
        <f>J408</f>
        <v>0</v>
      </c>
      <c r="K120" s="187"/>
      <c r="L120" s="19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6"/>
      <c r="C121" s="187"/>
      <c r="D121" s="188" t="s">
        <v>122</v>
      </c>
      <c r="E121" s="189"/>
      <c r="F121" s="189"/>
      <c r="G121" s="189"/>
      <c r="H121" s="189"/>
      <c r="I121" s="189"/>
      <c r="J121" s="190">
        <f>J410</f>
        <v>0</v>
      </c>
      <c r="K121" s="187"/>
      <c r="L121" s="19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2" customFormat="1" ht="21.8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7" spans="1:31" s="2" customFormat="1" ht="6.95" customHeight="1">
      <c r="A127" s="39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4.95" customHeight="1">
      <c r="A128" s="39"/>
      <c r="B128" s="40"/>
      <c r="C128" s="24" t="s">
        <v>123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16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6.5" customHeight="1">
      <c r="A131" s="39"/>
      <c r="B131" s="40"/>
      <c r="C131" s="41"/>
      <c r="D131" s="41"/>
      <c r="E131" s="175" t="str">
        <f>E7</f>
        <v>Zařízení pro úpravu zdravotnických odpadů</v>
      </c>
      <c r="F131" s="33"/>
      <c r="G131" s="33"/>
      <c r="H131" s="33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91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77" t="str">
        <f>E9</f>
        <v>001 - Rekonstrukce místnisti skladu - stavební část</v>
      </c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2" customHeight="1">
      <c r="A135" s="39"/>
      <c r="B135" s="40"/>
      <c r="C135" s="33" t="s">
        <v>20</v>
      </c>
      <c r="D135" s="41"/>
      <c r="E135" s="41"/>
      <c r="F135" s="28" t="str">
        <f>F12</f>
        <v>Třinec</v>
      </c>
      <c r="G135" s="41"/>
      <c r="H135" s="41"/>
      <c r="I135" s="33" t="s">
        <v>22</v>
      </c>
      <c r="J135" s="80" t="str">
        <f>IF(J12="","",J12)</f>
        <v>26. 2. 2023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24</v>
      </c>
      <c r="D137" s="41"/>
      <c r="E137" s="41"/>
      <c r="F137" s="28" t="str">
        <f>E15</f>
        <v xml:space="preserve">Nemocnice  Třinec</v>
      </c>
      <c r="G137" s="41"/>
      <c r="H137" s="41"/>
      <c r="I137" s="33" t="s">
        <v>30</v>
      </c>
      <c r="J137" s="37" t="str">
        <f>E21</f>
        <v>Delta Třinec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28</v>
      </c>
      <c r="D138" s="41"/>
      <c r="E138" s="41"/>
      <c r="F138" s="28" t="str">
        <f>IF(E18="","",E18)</f>
        <v>Vyplň údaj</v>
      </c>
      <c r="G138" s="41"/>
      <c r="H138" s="41"/>
      <c r="I138" s="33" t="s">
        <v>33</v>
      </c>
      <c r="J138" s="37" t="str">
        <f>E24</f>
        <v>Martin Pniok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0.3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11" customFormat="1" ht="29.25" customHeight="1">
      <c r="A140" s="192"/>
      <c r="B140" s="193"/>
      <c r="C140" s="194" t="s">
        <v>124</v>
      </c>
      <c r="D140" s="195" t="s">
        <v>61</v>
      </c>
      <c r="E140" s="195" t="s">
        <v>57</v>
      </c>
      <c r="F140" s="195" t="s">
        <v>58</v>
      </c>
      <c r="G140" s="195" t="s">
        <v>125</v>
      </c>
      <c r="H140" s="195" t="s">
        <v>126</v>
      </c>
      <c r="I140" s="195" t="s">
        <v>127</v>
      </c>
      <c r="J140" s="195" t="s">
        <v>95</v>
      </c>
      <c r="K140" s="196" t="s">
        <v>128</v>
      </c>
      <c r="L140" s="197"/>
      <c r="M140" s="101" t="s">
        <v>1</v>
      </c>
      <c r="N140" s="102" t="s">
        <v>40</v>
      </c>
      <c r="O140" s="102" t="s">
        <v>129</v>
      </c>
      <c r="P140" s="102" t="s">
        <v>130</v>
      </c>
      <c r="Q140" s="102" t="s">
        <v>131</v>
      </c>
      <c r="R140" s="102" t="s">
        <v>132</v>
      </c>
      <c r="S140" s="102" t="s">
        <v>133</v>
      </c>
      <c r="T140" s="103" t="s">
        <v>134</v>
      </c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</row>
    <row r="141" spans="1:63" s="2" customFormat="1" ht="22.8" customHeight="1">
      <c r="A141" s="39"/>
      <c r="B141" s="40"/>
      <c r="C141" s="108" t="s">
        <v>135</v>
      </c>
      <c r="D141" s="41"/>
      <c r="E141" s="41"/>
      <c r="F141" s="41"/>
      <c r="G141" s="41"/>
      <c r="H141" s="41"/>
      <c r="I141" s="41"/>
      <c r="J141" s="198">
        <f>BK141</f>
        <v>0</v>
      </c>
      <c r="K141" s="41"/>
      <c r="L141" s="45"/>
      <c r="M141" s="104"/>
      <c r="N141" s="199"/>
      <c r="O141" s="105"/>
      <c r="P141" s="200">
        <f>P142+P263+P394+P402</f>
        <v>0</v>
      </c>
      <c r="Q141" s="105"/>
      <c r="R141" s="200">
        <f>R142+R263+R394+R402</f>
        <v>29.312188529999993</v>
      </c>
      <c r="S141" s="105"/>
      <c r="T141" s="201">
        <f>T142+T263+T394+T402</f>
        <v>10.9392138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75</v>
      </c>
      <c r="AU141" s="18" t="s">
        <v>97</v>
      </c>
      <c r="BK141" s="202">
        <f>BK142+BK263+BK394+BK402</f>
        <v>0</v>
      </c>
    </row>
    <row r="142" spans="1:63" s="12" customFormat="1" ht="25.9" customHeight="1">
      <c r="A142" s="12"/>
      <c r="B142" s="203"/>
      <c r="C142" s="204"/>
      <c r="D142" s="205" t="s">
        <v>75</v>
      </c>
      <c r="E142" s="206" t="s">
        <v>136</v>
      </c>
      <c r="F142" s="206" t="s">
        <v>137</v>
      </c>
      <c r="G142" s="204"/>
      <c r="H142" s="204"/>
      <c r="I142" s="207"/>
      <c r="J142" s="208">
        <f>BK142</f>
        <v>0</v>
      </c>
      <c r="K142" s="204"/>
      <c r="L142" s="209"/>
      <c r="M142" s="210"/>
      <c r="N142" s="211"/>
      <c r="O142" s="211"/>
      <c r="P142" s="212">
        <f>P143+P162+P167+P213+P255+P261</f>
        <v>0</v>
      </c>
      <c r="Q142" s="211"/>
      <c r="R142" s="212">
        <f>R143+R162+R167+R213+R255+R261</f>
        <v>26.30856770999999</v>
      </c>
      <c r="S142" s="211"/>
      <c r="T142" s="213">
        <f>T143+T162+T167+T213+T255+T261</f>
        <v>6.615527999999999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84</v>
      </c>
      <c r="AT142" s="215" t="s">
        <v>75</v>
      </c>
      <c r="AU142" s="215" t="s">
        <v>76</v>
      </c>
      <c r="AY142" s="214" t="s">
        <v>138</v>
      </c>
      <c r="BK142" s="216">
        <f>BK143+BK162+BK167+BK213+BK255+BK261</f>
        <v>0</v>
      </c>
    </row>
    <row r="143" spans="1:63" s="12" customFormat="1" ht="22.8" customHeight="1">
      <c r="A143" s="12"/>
      <c r="B143" s="203"/>
      <c r="C143" s="204"/>
      <c r="D143" s="205" t="s">
        <v>75</v>
      </c>
      <c r="E143" s="217" t="s">
        <v>139</v>
      </c>
      <c r="F143" s="217" t="s">
        <v>140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SUM(P144:P161)</f>
        <v>0</v>
      </c>
      <c r="Q143" s="211"/>
      <c r="R143" s="212">
        <f>SUM(R144:R161)</f>
        <v>0.73935982</v>
      </c>
      <c r="S143" s="211"/>
      <c r="T143" s="213">
        <f>SUM(T144:T161)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84</v>
      </c>
      <c r="AT143" s="215" t="s">
        <v>75</v>
      </c>
      <c r="AU143" s="215" t="s">
        <v>84</v>
      </c>
      <c r="AY143" s="214" t="s">
        <v>138</v>
      </c>
      <c r="BK143" s="216">
        <f>SUM(BK144:BK161)</f>
        <v>0</v>
      </c>
    </row>
    <row r="144" spans="1:65" s="2" customFormat="1" ht="16.5" customHeight="1">
      <c r="A144" s="39"/>
      <c r="B144" s="40"/>
      <c r="C144" s="219" t="s">
        <v>84</v>
      </c>
      <c r="D144" s="219" t="s">
        <v>141</v>
      </c>
      <c r="E144" s="220" t="s">
        <v>142</v>
      </c>
      <c r="F144" s="221" t="s">
        <v>143</v>
      </c>
      <c r="G144" s="222" t="s">
        <v>144</v>
      </c>
      <c r="H144" s="223">
        <v>0.141</v>
      </c>
      <c r="I144" s="224"/>
      <c r="J144" s="225">
        <f>ROUND(I144*H144,2)</f>
        <v>0</v>
      </c>
      <c r="K144" s="221" t="s">
        <v>145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1.94302</v>
      </c>
      <c r="R144" s="228">
        <f>Q144*H144</f>
        <v>0.27396581999999997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146</v>
      </c>
      <c r="AT144" s="230" t="s">
        <v>141</v>
      </c>
      <c r="AU144" s="230" t="s">
        <v>86</v>
      </c>
      <c r="AY144" s="18" t="s">
        <v>138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146</v>
      </c>
      <c r="BM144" s="230" t="s">
        <v>147</v>
      </c>
    </row>
    <row r="145" spans="1:51" s="13" customFormat="1" ht="12">
      <c r="A145" s="13"/>
      <c r="B145" s="232"/>
      <c r="C145" s="233"/>
      <c r="D145" s="234" t="s">
        <v>148</v>
      </c>
      <c r="E145" s="235" t="s">
        <v>1</v>
      </c>
      <c r="F145" s="236" t="s">
        <v>149</v>
      </c>
      <c r="G145" s="233"/>
      <c r="H145" s="237">
        <v>0.039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148</v>
      </c>
      <c r="AU145" s="243" t="s">
        <v>86</v>
      </c>
      <c r="AV145" s="13" t="s">
        <v>86</v>
      </c>
      <c r="AW145" s="13" t="s">
        <v>32</v>
      </c>
      <c r="AX145" s="13" t="s">
        <v>76</v>
      </c>
      <c r="AY145" s="243" t="s">
        <v>138</v>
      </c>
    </row>
    <row r="146" spans="1:51" s="13" customFormat="1" ht="12">
      <c r="A146" s="13"/>
      <c r="B146" s="232"/>
      <c r="C146" s="233"/>
      <c r="D146" s="234" t="s">
        <v>148</v>
      </c>
      <c r="E146" s="235" t="s">
        <v>1</v>
      </c>
      <c r="F146" s="236" t="s">
        <v>150</v>
      </c>
      <c r="G146" s="233"/>
      <c r="H146" s="237">
        <v>0.102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148</v>
      </c>
      <c r="AU146" s="243" t="s">
        <v>86</v>
      </c>
      <c r="AV146" s="13" t="s">
        <v>86</v>
      </c>
      <c r="AW146" s="13" t="s">
        <v>32</v>
      </c>
      <c r="AX146" s="13" t="s">
        <v>76</v>
      </c>
      <c r="AY146" s="243" t="s">
        <v>138</v>
      </c>
    </row>
    <row r="147" spans="1:51" s="14" customFormat="1" ht="12">
      <c r="A147" s="14"/>
      <c r="B147" s="244"/>
      <c r="C147" s="245"/>
      <c r="D147" s="234" t="s">
        <v>148</v>
      </c>
      <c r="E147" s="246" t="s">
        <v>1</v>
      </c>
      <c r="F147" s="247" t="s">
        <v>151</v>
      </c>
      <c r="G147" s="245"/>
      <c r="H147" s="248">
        <v>0.141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148</v>
      </c>
      <c r="AU147" s="254" t="s">
        <v>86</v>
      </c>
      <c r="AV147" s="14" t="s">
        <v>146</v>
      </c>
      <c r="AW147" s="14" t="s">
        <v>32</v>
      </c>
      <c r="AX147" s="14" t="s">
        <v>84</v>
      </c>
      <c r="AY147" s="254" t="s">
        <v>138</v>
      </c>
    </row>
    <row r="148" spans="1:65" s="2" customFormat="1" ht="24.15" customHeight="1">
      <c r="A148" s="39"/>
      <c r="B148" s="40"/>
      <c r="C148" s="219" t="s">
        <v>86</v>
      </c>
      <c r="D148" s="219" t="s">
        <v>141</v>
      </c>
      <c r="E148" s="220" t="s">
        <v>152</v>
      </c>
      <c r="F148" s="221" t="s">
        <v>153</v>
      </c>
      <c r="G148" s="222" t="s">
        <v>154</v>
      </c>
      <c r="H148" s="223">
        <v>0.186</v>
      </c>
      <c r="I148" s="224"/>
      <c r="J148" s="225">
        <f>ROUND(I148*H148,2)</f>
        <v>0</v>
      </c>
      <c r="K148" s="221" t="s">
        <v>145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1.09</v>
      </c>
      <c r="R148" s="228">
        <f>Q148*H148</f>
        <v>0.20274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146</v>
      </c>
      <c r="AT148" s="230" t="s">
        <v>141</v>
      </c>
      <c r="AU148" s="230" t="s">
        <v>86</v>
      </c>
      <c r="AY148" s="18" t="s">
        <v>138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146</v>
      </c>
      <c r="BM148" s="230" t="s">
        <v>155</v>
      </c>
    </row>
    <row r="149" spans="1:51" s="13" customFormat="1" ht="12">
      <c r="A149" s="13"/>
      <c r="B149" s="232"/>
      <c r="C149" s="233"/>
      <c r="D149" s="234" t="s">
        <v>148</v>
      </c>
      <c r="E149" s="235" t="s">
        <v>1</v>
      </c>
      <c r="F149" s="236" t="s">
        <v>156</v>
      </c>
      <c r="G149" s="233"/>
      <c r="H149" s="237">
        <v>0.063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148</v>
      </c>
      <c r="AU149" s="243" t="s">
        <v>86</v>
      </c>
      <c r="AV149" s="13" t="s">
        <v>86</v>
      </c>
      <c r="AW149" s="13" t="s">
        <v>32</v>
      </c>
      <c r="AX149" s="13" t="s">
        <v>76</v>
      </c>
      <c r="AY149" s="243" t="s">
        <v>138</v>
      </c>
    </row>
    <row r="150" spans="1:51" s="13" customFormat="1" ht="12">
      <c r="A150" s="13"/>
      <c r="B150" s="232"/>
      <c r="C150" s="233"/>
      <c r="D150" s="234" t="s">
        <v>148</v>
      </c>
      <c r="E150" s="235" t="s">
        <v>1</v>
      </c>
      <c r="F150" s="236" t="s">
        <v>157</v>
      </c>
      <c r="G150" s="233"/>
      <c r="H150" s="237">
        <v>0.123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148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138</v>
      </c>
    </row>
    <row r="151" spans="1:51" s="14" customFormat="1" ht="12">
      <c r="A151" s="14"/>
      <c r="B151" s="244"/>
      <c r="C151" s="245"/>
      <c r="D151" s="234" t="s">
        <v>148</v>
      </c>
      <c r="E151" s="246" t="s">
        <v>1</v>
      </c>
      <c r="F151" s="247" t="s">
        <v>151</v>
      </c>
      <c r="G151" s="245"/>
      <c r="H151" s="248">
        <v>0.186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148</v>
      </c>
      <c r="AU151" s="254" t="s">
        <v>86</v>
      </c>
      <c r="AV151" s="14" t="s">
        <v>146</v>
      </c>
      <c r="AW151" s="14" t="s">
        <v>32</v>
      </c>
      <c r="AX151" s="14" t="s">
        <v>84</v>
      </c>
      <c r="AY151" s="254" t="s">
        <v>138</v>
      </c>
    </row>
    <row r="152" spans="1:65" s="2" customFormat="1" ht="24.15" customHeight="1">
      <c r="A152" s="39"/>
      <c r="B152" s="40"/>
      <c r="C152" s="219" t="s">
        <v>139</v>
      </c>
      <c r="D152" s="219" t="s">
        <v>141</v>
      </c>
      <c r="E152" s="220" t="s">
        <v>158</v>
      </c>
      <c r="F152" s="221" t="s">
        <v>159</v>
      </c>
      <c r="G152" s="222" t="s">
        <v>160</v>
      </c>
      <c r="H152" s="223">
        <v>38.5</v>
      </c>
      <c r="I152" s="224"/>
      <c r="J152" s="225">
        <f>ROUND(I152*H152,2)</f>
        <v>0</v>
      </c>
      <c r="K152" s="221" t="s">
        <v>145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0.00058</v>
      </c>
      <c r="R152" s="228">
        <f>Q152*H152</f>
        <v>0.02233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146</v>
      </c>
      <c r="AT152" s="230" t="s">
        <v>141</v>
      </c>
      <c r="AU152" s="230" t="s">
        <v>86</v>
      </c>
      <c r="AY152" s="18" t="s">
        <v>138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146</v>
      </c>
      <c r="BM152" s="230" t="s">
        <v>161</v>
      </c>
    </row>
    <row r="153" spans="1:51" s="13" customFormat="1" ht="12">
      <c r="A153" s="13"/>
      <c r="B153" s="232"/>
      <c r="C153" s="233"/>
      <c r="D153" s="234" t="s">
        <v>148</v>
      </c>
      <c r="E153" s="235" t="s">
        <v>1</v>
      </c>
      <c r="F153" s="236" t="s">
        <v>162</v>
      </c>
      <c r="G153" s="233"/>
      <c r="H153" s="237">
        <v>38.5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148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138</v>
      </c>
    </row>
    <row r="154" spans="1:65" s="2" customFormat="1" ht="24.15" customHeight="1">
      <c r="A154" s="39"/>
      <c r="B154" s="40"/>
      <c r="C154" s="219" t="s">
        <v>146</v>
      </c>
      <c r="D154" s="219" t="s">
        <v>141</v>
      </c>
      <c r="E154" s="220" t="s">
        <v>163</v>
      </c>
      <c r="F154" s="221" t="s">
        <v>164</v>
      </c>
      <c r="G154" s="222" t="s">
        <v>165</v>
      </c>
      <c r="H154" s="223">
        <v>1.2</v>
      </c>
      <c r="I154" s="224"/>
      <c r="J154" s="225">
        <f>ROUND(I154*H154,2)</f>
        <v>0</v>
      </c>
      <c r="K154" s="221" t="s">
        <v>145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0.17818</v>
      </c>
      <c r="R154" s="228">
        <f>Q154*H154</f>
        <v>0.213816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146</v>
      </c>
      <c r="AT154" s="230" t="s">
        <v>141</v>
      </c>
      <c r="AU154" s="230" t="s">
        <v>86</v>
      </c>
      <c r="AY154" s="18" t="s">
        <v>138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146</v>
      </c>
      <c r="BM154" s="230" t="s">
        <v>166</v>
      </c>
    </row>
    <row r="155" spans="1:51" s="13" customFormat="1" ht="12">
      <c r="A155" s="13"/>
      <c r="B155" s="232"/>
      <c r="C155" s="233"/>
      <c r="D155" s="234" t="s">
        <v>148</v>
      </c>
      <c r="E155" s="235" t="s">
        <v>1</v>
      </c>
      <c r="F155" s="236" t="s">
        <v>167</v>
      </c>
      <c r="G155" s="233"/>
      <c r="H155" s="237">
        <v>0.52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148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138</v>
      </c>
    </row>
    <row r="156" spans="1:51" s="13" customFormat="1" ht="12">
      <c r="A156" s="13"/>
      <c r="B156" s="232"/>
      <c r="C156" s="233"/>
      <c r="D156" s="234" t="s">
        <v>148</v>
      </c>
      <c r="E156" s="235" t="s">
        <v>1</v>
      </c>
      <c r="F156" s="236" t="s">
        <v>168</v>
      </c>
      <c r="G156" s="233"/>
      <c r="H156" s="237">
        <v>0.68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148</v>
      </c>
      <c r="AU156" s="243" t="s">
        <v>86</v>
      </c>
      <c r="AV156" s="13" t="s">
        <v>86</v>
      </c>
      <c r="AW156" s="13" t="s">
        <v>32</v>
      </c>
      <c r="AX156" s="13" t="s">
        <v>76</v>
      </c>
      <c r="AY156" s="243" t="s">
        <v>138</v>
      </c>
    </row>
    <row r="157" spans="1:51" s="14" customFormat="1" ht="12">
      <c r="A157" s="14"/>
      <c r="B157" s="244"/>
      <c r="C157" s="245"/>
      <c r="D157" s="234" t="s">
        <v>148</v>
      </c>
      <c r="E157" s="246" t="s">
        <v>1</v>
      </c>
      <c r="F157" s="247" t="s">
        <v>151</v>
      </c>
      <c r="G157" s="245"/>
      <c r="H157" s="248">
        <v>1.2000000000000002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148</v>
      </c>
      <c r="AU157" s="254" t="s">
        <v>86</v>
      </c>
      <c r="AV157" s="14" t="s">
        <v>146</v>
      </c>
      <c r="AW157" s="14" t="s">
        <v>32</v>
      </c>
      <c r="AX157" s="14" t="s">
        <v>84</v>
      </c>
      <c r="AY157" s="254" t="s">
        <v>138</v>
      </c>
    </row>
    <row r="158" spans="1:65" s="2" customFormat="1" ht="24.15" customHeight="1">
      <c r="A158" s="39"/>
      <c r="B158" s="40"/>
      <c r="C158" s="219" t="s">
        <v>169</v>
      </c>
      <c r="D158" s="219" t="s">
        <v>141</v>
      </c>
      <c r="E158" s="220" t="s">
        <v>170</v>
      </c>
      <c r="F158" s="221" t="s">
        <v>171</v>
      </c>
      <c r="G158" s="222" t="s">
        <v>165</v>
      </c>
      <c r="H158" s="223">
        <v>2.82</v>
      </c>
      <c r="I158" s="224"/>
      <c r="J158" s="225">
        <f>ROUND(I158*H158,2)</f>
        <v>0</v>
      </c>
      <c r="K158" s="221" t="s">
        <v>145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0.0094</v>
      </c>
      <c r="R158" s="228">
        <f>Q158*H158</f>
        <v>0.026508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146</v>
      </c>
      <c r="AT158" s="230" t="s">
        <v>141</v>
      </c>
      <c r="AU158" s="230" t="s">
        <v>86</v>
      </c>
      <c r="AY158" s="18" t="s">
        <v>138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146</v>
      </c>
      <c r="BM158" s="230" t="s">
        <v>172</v>
      </c>
    </row>
    <row r="159" spans="1:51" s="13" customFormat="1" ht="12">
      <c r="A159" s="13"/>
      <c r="B159" s="232"/>
      <c r="C159" s="233"/>
      <c r="D159" s="234" t="s">
        <v>148</v>
      </c>
      <c r="E159" s="235" t="s">
        <v>1</v>
      </c>
      <c r="F159" s="236" t="s">
        <v>173</v>
      </c>
      <c r="G159" s="233"/>
      <c r="H159" s="237">
        <v>1.12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148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138</v>
      </c>
    </row>
    <row r="160" spans="1:51" s="13" customFormat="1" ht="12">
      <c r="A160" s="13"/>
      <c r="B160" s="232"/>
      <c r="C160" s="233"/>
      <c r="D160" s="234" t="s">
        <v>148</v>
      </c>
      <c r="E160" s="235" t="s">
        <v>1</v>
      </c>
      <c r="F160" s="236" t="s">
        <v>174</v>
      </c>
      <c r="G160" s="233"/>
      <c r="H160" s="237">
        <v>1.7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148</v>
      </c>
      <c r="AU160" s="243" t="s">
        <v>86</v>
      </c>
      <c r="AV160" s="13" t="s">
        <v>86</v>
      </c>
      <c r="AW160" s="13" t="s">
        <v>32</v>
      </c>
      <c r="AX160" s="13" t="s">
        <v>76</v>
      </c>
      <c r="AY160" s="243" t="s">
        <v>138</v>
      </c>
    </row>
    <row r="161" spans="1:51" s="14" customFormat="1" ht="12">
      <c r="A161" s="14"/>
      <c r="B161" s="244"/>
      <c r="C161" s="245"/>
      <c r="D161" s="234" t="s">
        <v>148</v>
      </c>
      <c r="E161" s="246" t="s">
        <v>1</v>
      </c>
      <c r="F161" s="247" t="s">
        <v>151</v>
      </c>
      <c r="G161" s="245"/>
      <c r="H161" s="248">
        <v>2.8200000000000003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148</v>
      </c>
      <c r="AU161" s="254" t="s">
        <v>86</v>
      </c>
      <c r="AV161" s="14" t="s">
        <v>146</v>
      </c>
      <c r="AW161" s="14" t="s">
        <v>32</v>
      </c>
      <c r="AX161" s="14" t="s">
        <v>84</v>
      </c>
      <c r="AY161" s="254" t="s">
        <v>138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146</v>
      </c>
      <c r="F162" s="217" t="s">
        <v>175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SUM(P163:P166)</f>
        <v>0</v>
      </c>
      <c r="Q162" s="211"/>
      <c r="R162" s="212">
        <f>SUM(R163:R166)</f>
        <v>2.5042610199999995</v>
      </c>
      <c r="S162" s="211"/>
      <c r="T162" s="213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138</v>
      </c>
      <c r="BK162" s="216">
        <f>SUM(BK163:BK166)</f>
        <v>0</v>
      </c>
    </row>
    <row r="163" spans="1:65" s="2" customFormat="1" ht="21.75" customHeight="1">
      <c r="A163" s="39"/>
      <c r="B163" s="40"/>
      <c r="C163" s="219" t="s">
        <v>176</v>
      </c>
      <c r="D163" s="219" t="s">
        <v>141</v>
      </c>
      <c r="E163" s="220" t="s">
        <v>177</v>
      </c>
      <c r="F163" s="221" t="s">
        <v>178</v>
      </c>
      <c r="G163" s="222" t="s">
        <v>144</v>
      </c>
      <c r="H163" s="223">
        <v>0.868</v>
      </c>
      <c r="I163" s="224"/>
      <c r="J163" s="225">
        <f>ROUND(I163*H163,2)</f>
        <v>0</v>
      </c>
      <c r="K163" s="221" t="s">
        <v>145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2.50201</v>
      </c>
      <c r="R163" s="228">
        <f>Q163*H163</f>
        <v>2.1717446799999998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146</v>
      </c>
      <c r="AT163" s="230" t="s">
        <v>141</v>
      </c>
      <c r="AU163" s="230" t="s">
        <v>86</v>
      </c>
      <c r="AY163" s="18" t="s">
        <v>138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146</v>
      </c>
      <c r="BM163" s="230" t="s">
        <v>179</v>
      </c>
    </row>
    <row r="164" spans="1:51" s="13" customFormat="1" ht="12">
      <c r="A164" s="13"/>
      <c r="B164" s="232"/>
      <c r="C164" s="233"/>
      <c r="D164" s="234" t="s">
        <v>148</v>
      </c>
      <c r="E164" s="235" t="s">
        <v>1</v>
      </c>
      <c r="F164" s="236" t="s">
        <v>180</v>
      </c>
      <c r="G164" s="233"/>
      <c r="H164" s="237">
        <v>0.868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148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138</v>
      </c>
    </row>
    <row r="165" spans="1:65" s="2" customFormat="1" ht="24.15" customHeight="1">
      <c r="A165" s="39"/>
      <c r="B165" s="40"/>
      <c r="C165" s="219" t="s">
        <v>181</v>
      </c>
      <c r="D165" s="219" t="s">
        <v>141</v>
      </c>
      <c r="E165" s="220" t="s">
        <v>182</v>
      </c>
      <c r="F165" s="221" t="s">
        <v>183</v>
      </c>
      <c r="G165" s="222" t="s">
        <v>165</v>
      </c>
      <c r="H165" s="223">
        <v>31.578</v>
      </c>
      <c r="I165" s="224"/>
      <c r="J165" s="225">
        <f>ROUND(I165*H165,2)</f>
        <v>0</v>
      </c>
      <c r="K165" s="221" t="s">
        <v>145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0.01053</v>
      </c>
      <c r="R165" s="228">
        <f>Q165*H165</f>
        <v>0.33251633999999997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146</v>
      </c>
      <c r="AT165" s="230" t="s">
        <v>141</v>
      </c>
      <c r="AU165" s="230" t="s">
        <v>86</v>
      </c>
      <c r="AY165" s="18" t="s">
        <v>138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146</v>
      </c>
      <c r="BM165" s="230" t="s">
        <v>184</v>
      </c>
    </row>
    <row r="166" spans="1:51" s="13" customFormat="1" ht="12">
      <c r="A166" s="13"/>
      <c r="B166" s="232"/>
      <c r="C166" s="233"/>
      <c r="D166" s="234" t="s">
        <v>148</v>
      </c>
      <c r="E166" s="235" t="s">
        <v>1</v>
      </c>
      <c r="F166" s="236" t="s">
        <v>185</v>
      </c>
      <c r="G166" s="233"/>
      <c r="H166" s="237">
        <v>31.578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148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138</v>
      </c>
    </row>
    <row r="167" spans="1:63" s="12" customFormat="1" ht="22.8" customHeight="1">
      <c r="A167" s="12"/>
      <c r="B167" s="203"/>
      <c r="C167" s="204"/>
      <c r="D167" s="205" t="s">
        <v>75</v>
      </c>
      <c r="E167" s="217" t="s">
        <v>176</v>
      </c>
      <c r="F167" s="217" t="s">
        <v>186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SUM(P168:P212)</f>
        <v>0</v>
      </c>
      <c r="Q167" s="211"/>
      <c r="R167" s="212">
        <f>SUM(R168:R212)</f>
        <v>22.877996519999993</v>
      </c>
      <c r="S167" s="211"/>
      <c r="T167" s="213">
        <f>SUM(T168:T212)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84</v>
      </c>
      <c r="AT167" s="215" t="s">
        <v>75</v>
      </c>
      <c r="AU167" s="215" t="s">
        <v>84</v>
      </c>
      <c r="AY167" s="214" t="s">
        <v>138</v>
      </c>
      <c r="BK167" s="216">
        <f>SUM(BK168:BK212)</f>
        <v>0</v>
      </c>
    </row>
    <row r="168" spans="1:65" s="2" customFormat="1" ht="24.15" customHeight="1">
      <c r="A168" s="39"/>
      <c r="B168" s="40"/>
      <c r="C168" s="219" t="s">
        <v>187</v>
      </c>
      <c r="D168" s="219" t="s">
        <v>141</v>
      </c>
      <c r="E168" s="220" t="s">
        <v>188</v>
      </c>
      <c r="F168" s="221" t="s">
        <v>189</v>
      </c>
      <c r="G168" s="222" t="s">
        <v>165</v>
      </c>
      <c r="H168" s="223">
        <v>153.029</v>
      </c>
      <c r="I168" s="224"/>
      <c r="J168" s="225">
        <f>ROUND(I168*H168,2)</f>
        <v>0</v>
      </c>
      <c r="K168" s="221" t="s">
        <v>145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0.0057</v>
      </c>
      <c r="R168" s="228">
        <f>Q168*H168</f>
        <v>0.8722653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146</v>
      </c>
      <c r="AT168" s="230" t="s">
        <v>141</v>
      </c>
      <c r="AU168" s="230" t="s">
        <v>86</v>
      </c>
      <c r="AY168" s="18" t="s">
        <v>138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146</v>
      </c>
      <c r="BM168" s="230" t="s">
        <v>190</v>
      </c>
    </row>
    <row r="169" spans="1:51" s="13" customFormat="1" ht="12">
      <c r="A169" s="13"/>
      <c r="B169" s="232"/>
      <c r="C169" s="233"/>
      <c r="D169" s="234" t="s">
        <v>148</v>
      </c>
      <c r="E169" s="235" t="s">
        <v>1</v>
      </c>
      <c r="F169" s="236" t="s">
        <v>191</v>
      </c>
      <c r="G169" s="233"/>
      <c r="H169" s="237">
        <v>98.509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148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138</v>
      </c>
    </row>
    <row r="170" spans="1:51" s="13" customFormat="1" ht="12">
      <c r="A170" s="13"/>
      <c r="B170" s="232"/>
      <c r="C170" s="233"/>
      <c r="D170" s="234" t="s">
        <v>148</v>
      </c>
      <c r="E170" s="235" t="s">
        <v>1</v>
      </c>
      <c r="F170" s="236" t="s">
        <v>192</v>
      </c>
      <c r="G170" s="233"/>
      <c r="H170" s="237">
        <v>44.632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148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138</v>
      </c>
    </row>
    <row r="171" spans="1:51" s="13" customFormat="1" ht="12">
      <c r="A171" s="13"/>
      <c r="B171" s="232"/>
      <c r="C171" s="233"/>
      <c r="D171" s="234" t="s">
        <v>148</v>
      </c>
      <c r="E171" s="235" t="s">
        <v>1</v>
      </c>
      <c r="F171" s="236" t="s">
        <v>193</v>
      </c>
      <c r="G171" s="233"/>
      <c r="H171" s="237">
        <v>9.888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148</v>
      </c>
      <c r="AU171" s="243" t="s">
        <v>86</v>
      </c>
      <c r="AV171" s="13" t="s">
        <v>86</v>
      </c>
      <c r="AW171" s="13" t="s">
        <v>32</v>
      </c>
      <c r="AX171" s="13" t="s">
        <v>76</v>
      </c>
      <c r="AY171" s="243" t="s">
        <v>138</v>
      </c>
    </row>
    <row r="172" spans="1:51" s="14" customFormat="1" ht="12">
      <c r="A172" s="14"/>
      <c r="B172" s="244"/>
      <c r="C172" s="245"/>
      <c r="D172" s="234" t="s">
        <v>148</v>
      </c>
      <c r="E172" s="246" t="s">
        <v>1</v>
      </c>
      <c r="F172" s="247" t="s">
        <v>151</v>
      </c>
      <c r="G172" s="245"/>
      <c r="H172" s="248">
        <v>153.029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148</v>
      </c>
      <c r="AU172" s="254" t="s">
        <v>86</v>
      </c>
      <c r="AV172" s="14" t="s">
        <v>146</v>
      </c>
      <c r="AW172" s="14" t="s">
        <v>32</v>
      </c>
      <c r="AX172" s="14" t="s">
        <v>84</v>
      </c>
      <c r="AY172" s="254" t="s">
        <v>138</v>
      </c>
    </row>
    <row r="173" spans="1:65" s="2" customFormat="1" ht="24.15" customHeight="1">
      <c r="A173" s="39"/>
      <c r="B173" s="40"/>
      <c r="C173" s="219" t="s">
        <v>194</v>
      </c>
      <c r="D173" s="219" t="s">
        <v>141</v>
      </c>
      <c r="E173" s="220" t="s">
        <v>195</v>
      </c>
      <c r="F173" s="221" t="s">
        <v>196</v>
      </c>
      <c r="G173" s="222" t="s">
        <v>165</v>
      </c>
      <c r="H173" s="223">
        <v>6</v>
      </c>
      <c r="I173" s="224"/>
      <c r="J173" s="225">
        <f>ROUND(I173*H173,2)</f>
        <v>0</v>
      </c>
      <c r="K173" s="221" t="s">
        <v>145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0.0389</v>
      </c>
      <c r="R173" s="228">
        <f>Q173*H173</f>
        <v>0.2334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146</v>
      </c>
      <c r="AT173" s="230" t="s">
        <v>141</v>
      </c>
      <c r="AU173" s="230" t="s">
        <v>86</v>
      </c>
      <c r="AY173" s="18" t="s">
        <v>138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146</v>
      </c>
      <c r="BM173" s="230" t="s">
        <v>197</v>
      </c>
    </row>
    <row r="174" spans="1:65" s="2" customFormat="1" ht="24.15" customHeight="1">
      <c r="A174" s="39"/>
      <c r="B174" s="40"/>
      <c r="C174" s="219" t="s">
        <v>198</v>
      </c>
      <c r="D174" s="219" t="s">
        <v>141</v>
      </c>
      <c r="E174" s="220" t="s">
        <v>199</v>
      </c>
      <c r="F174" s="221" t="s">
        <v>200</v>
      </c>
      <c r="G174" s="222" t="s">
        <v>165</v>
      </c>
      <c r="H174" s="223">
        <v>21.1</v>
      </c>
      <c r="I174" s="224"/>
      <c r="J174" s="225">
        <f>ROUND(I174*H174,2)</f>
        <v>0</v>
      </c>
      <c r="K174" s="221" t="s">
        <v>145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0.03358</v>
      </c>
      <c r="R174" s="228">
        <f>Q174*H174</f>
        <v>0.708538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146</v>
      </c>
      <c r="AT174" s="230" t="s">
        <v>141</v>
      </c>
      <c r="AU174" s="230" t="s">
        <v>86</v>
      </c>
      <c r="AY174" s="18" t="s">
        <v>138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146</v>
      </c>
      <c r="BM174" s="230" t="s">
        <v>201</v>
      </c>
    </row>
    <row r="175" spans="1:51" s="13" customFormat="1" ht="12">
      <c r="A175" s="13"/>
      <c r="B175" s="232"/>
      <c r="C175" s="233"/>
      <c r="D175" s="234" t="s">
        <v>148</v>
      </c>
      <c r="E175" s="235" t="s">
        <v>1</v>
      </c>
      <c r="F175" s="236" t="s">
        <v>202</v>
      </c>
      <c r="G175" s="233"/>
      <c r="H175" s="237">
        <v>9.8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148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138</v>
      </c>
    </row>
    <row r="176" spans="1:51" s="13" customFormat="1" ht="12">
      <c r="A176" s="13"/>
      <c r="B176" s="232"/>
      <c r="C176" s="233"/>
      <c r="D176" s="234" t="s">
        <v>148</v>
      </c>
      <c r="E176" s="235" t="s">
        <v>1</v>
      </c>
      <c r="F176" s="236" t="s">
        <v>203</v>
      </c>
      <c r="G176" s="233"/>
      <c r="H176" s="237">
        <v>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148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138</v>
      </c>
    </row>
    <row r="177" spans="1:51" s="13" customFormat="1" ht="12">
      <c r="A177" s="13"/>
      <c r="B177" s="232"/>
      <c r="C177" s="233"/>
      <c r="D177" s="234" t="s">
        <v>148</v>
      </c>
      <c r="E177" s="235" t="s">
        <v>1</v>
      </c>
      <c r="F177" s="236" t="s">
        <v>204</v>
      </c>
      <c r="G177" s="233"/>
      <c r="H177" s="237">
        <v>6.3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148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138</v>
      </c>
    </row>
    <row r="178" spans="1:51" s="14" customFormat="1" ht="12">
      <c r="A178" s="14"/>
      <c r="B178" s="244"/>
      <c r="C178" s="245"/>
      <c r="D178" s="234" t="s">
        <v>148</v>
      </c>
      <c r="E178" s="246" t="s">
        <v>1</v>
      </c>
      <c r="F178" s="247" t="s">
        <v>151</v>
      </c>
      <c r="G178" s="245"/>
      <c r="H178" s="248">
        <v>21.1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148</v>
      </c>
      <c r="AU178" s="254" t="s">
        <v>86</v>
      </c>
      <c r="AV178" s="14" t="s">
        <v>146</v>
      </c>
      <c r="AW178" s="14" t="s">
        <v>32</v>
      </c>
      <c r="AX178" s="14" t="s">
        <v>84</v>
      </c>
      <c r="AY178" s="254" t="s">
        <v>138</v>
      </c>
    </row>
    <row r="179" spans="1:65" s="2" customFormat="1" ht="24.15" customHeight="1">
      <c r="A179" s="39"/>
      <c r="B179" s="40"/>
      <c r="C179" s="219" t="s">
        <v>205</v>
      </c>
      <c r="D179" s="219" t="s">
        <v>141</v>
      </c>
      <c r="E179" s="220" t="s">
        <v>206</v>
      </c>
      <c r="F179" s="221" t="s">
        <v>207</v>
      </c>
      <c r="G179" s="222" t="s">
        <v>165</v>
      </c>
      <c r="H179" s="223">
        <v>166.143</v>
      </c>
      <c r="I179" s="224"/>
      <c r="J179" s="225">
        <f>ROUND(I179*H179,2)</f>
        <v>0</v>
      </c>
      <c r="K179" s="221" t="s">
        <v>145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0.0057</v>
      </c>
      <c r="R179" s="228">
        <f>Q179*H179</f>
        <v>0.9470151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146</v>
      </c>
      <c r="AT179" s="230" t="s">
        <v>141</v>
      </c>
      <c r="AU179" s="230" t="s">
        <v>86</v>
      </c>
      <c r="AY179" s="18" t="s">
        <v>138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146</v>
      </c>
      <c r="BM179" s="230" t="s">
        <v>208</v>
      </c>
    </row>
    <row r="180" spans="1:51" s="13" customFormat="1" ht="12">
      <c r="A180" s="13"/>
      <c r="B180" s="232"/>
      <c r="C180" s="233"/>
      <c r="D180" s="234" t="s">
        <v>148</v>
      </c>
      <c r="E180" s="235" t="s">
        <v>1</v>
      </c>
      <c r="F180" s="236" t="s">
        <v>209</v>
      </c>
      <c r="G180" s="233"/>
      <c r="H180" s="237">
        <v>180.937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148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138</v>
      </c>
    </row>
    <row r="181" spans="1:51" s="13" customFormat="1" ht="12">
      <c r="A181" s="13"/>
      <c r="B181" s="232"/>
      <c r="C181" s="233"/>
      <c r="D181" s="234" t="s">
        <v>148</v>
      </c>
      <c r="E181" s="235" t="s">
        <v>1</v>
      </c>
      <c r="F181" s="236" t="s">
        <v>210</v>
      </c>
      <c r="G181" s="233"/>
      <c r="H181" s="237">
        <v>-10.294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148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138</v>
      </c>
    </row>
    <row r="182" spans="1:51" s="13" customFormat="1" ht="12">
      <c r="A182" s="13"/>
      <c r="B182" s="232"/>
      <c r="C182" s="233"/>
      <c r="D182" s="234" t="s">
        <v>148</v>
      </c>
      <c r="E182" s="235" t="s">
        <v>1</v>
      </c>
      <c r="F182" s="236" t="s">
        <v>211</v>
      </c>
      <c r="G182" s="233"/>
      <c r="H182" s="237">
        <v>-4.5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148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138</v>
      </c>
    </row>
    <row r="183" spans="1:51" s="14" customFormat="1" ht="12">
      <c r="A183" s="14"/>
      <c r="B183" s="244"/>
      <c r="C183" s="245"/>
      <c r="D183" s="234" t="s">
        <v>148</v>
      </c>
      <c r="E183" s="246" t="s">
        <v>1</v>
      </c>
      <c r="F183" s="247" t="s">
        <v>151</v>
      </c>
      <c r="G183" s="245"/>
      <c r="H183" s="248">
        <v>166.143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148</v>
      </c>
      <c r="AU183" s="254" t="s">
        <v>86</v>
      </c>
      <c r="AV183" s="14" t="s">
        <v>146</v>
      </c>
      <c r="AW183" s="14" t="s">
        <v>32</v>
      </c>
      <c r="AX183" s="14" t="s">
        <v>84</v>
      </c>
      <c r="AY183" s="254" t="s">
        <v>138</v>
      </c>
    </row>
    <row r="184" spans="1:65" s="2" customFormat="1" ht="16.5" customHeight="1">
      <c r="A184" s="39"/>
      <c r="B184" s="40"/>
      <c r="C184" s="219" t="s">
        <v>212</v>
      </c>
      <c r="D184" s="219" t="s">
        <v>141</v>
      </c>
      <c r="E184" s="220" t="s">
        <v>213</v>
      </c>
      <c r="F184" s="221" t="s">
        <v>214</v>
      </c>
      <c r="G184" s="222" t="s">
        <v>165</v>
      </c>
      <c r="H184" s="223">
        <v>160</v>
      </c>
      <c r="I184" s="224"/>
      <c r="J184" s="225">
        <f>ROUND(I184*H184,2)</f>
        <v>0</v>
      </c>
      <c r="K184" s="221" t="s">
        <v>145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146</v>
      </c>
      <c r="AT184" s="230" t="s">
        <v>141</v>
      </c>
      <c r="AU184" s="230" t="s">
        <v>86</v>
      </c>
      <c r="AY184" s="18" t="s">
        <v>138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146</v>
      </c>
      <c r="BM184" s="230" t="s">
        <v>215</v>
      </c>
    </row>
    <row r="185" spans="1:65" s="2" customFormat="1" ht="24.15" customHeight="1">
      <c r="A185" s="39"/>
      <c r="B185" s="40"/>
      <c r="C185" s="219" t="s">
        <v>216</v>
      </c>
      <c r="D185" s="219" t="s">
        <v>141</v>
      </c>
      <c r="E185" s="220" t="s">
        <v>217</v>
      </c>
      <c r="F185" s="221" t="s">
        <v>218</v>
      </c>
      <c r="G185" s="222" t="s">
        <v>165</v>
      </c>
      <c r="H185" s="223">
        <v>200</v>
      </c>
      <c r="I185" s="224"/>
      <c r="J185" s="225">
        <f>ROUND(I185*H185,2)</f>
        <v>0</v>
      </c>
      <c r="K185" s="221" t="s">
        <v>145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146</v>
      </c>
      <c r="AT185" s="230" t="s">
        <v>141</v>
      </c>
      <c r="AU185" s="230" t="s">
        <v>86</v>
      </c>
      <c r="AY185" s="18" t="s">
        <v>138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146</v>
      </c>
      <c r="BM185" s="230" t="s">
        <v>219</v>
      </c>
    </row>
    <row r="186" spans="1:65" s="2" customFormat="1" ht="24.15" customHeight="1">
      <c r="A186" s="39"/>
      <c r="B186" s="40"/>
      <c r="C186" s="219" t="s">
        <v>220</v>
      </c>
      <c r="D186" s="219" t="s">
        <v>141</v>
      </c>
      <c r="E186" s="220" t="s">
        <v>221</v>
      </c>
      <c r="F186" s="221" t="s">
        <v>222</v>
      </c>
      <c r="G186" s="222" t="s">
        <v>160</v>
      </c>
      <c r="H186" s="223">
        <v>50.6</v>
      </c>
      <c r="I186" s="224"/>
      <c r="J186" s="225">
        <f>ROUND(I186*H186,2)</f>
        <v>0</v>
      </c>
      <c r="K186" s="221" t="s">
        <v>145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0.0015</v>
      </c>
      <c r="R186" s="228">
        <f>Q186*H186</f>
        <v>0.07590000000000001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146</v>
      </c>
      <c r="AT186" s="230" t="s">
        <v>141</v>
      </c>
      <c r="AU186" s="230" t="s">
        <v>86</v>
      </c>
      <c r="AY186" s="18" t="s">
        <v>138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146</v>
      </c>
      <c r="BM186" s="230" t="s">
        <v>223</v>
      </c>
    </row>
    <row r="187" spans="1:51" s="13" customFormat="1" ht="12">
      <c r="A187" s="13"/>
      <c r="B187" s="232"/>
      <c r="C187" s="233"/>
      <c r="D187" s="234" t="s">
        <v>148</v>
      </c>
      <c r="E187" s="235" t="s">
        <v>1</v>
      </c>
      <c r="F187" s="236" t="s">
        <v>224</v>
      </c>
      <c r="G187" s="233"/>
      <c r="H187" s="237">
        <v>25.6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148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138</v>
      </c>
    </row>
    <row r="188" spans="1:51" s="13" customFormat="1" ht="12">
      <c r="A188" s="13"/>
      <c r="B188" s="232"/>
      <c r="C188" s="233"/>
      <c r="D188" s="234" t="s">
        <v>148</v>
      </c>
      <c r="E188" s="235" t="s">
        <v>1</v>
      </c>
      <c r="F188" s="236" t="s">
        <v>225</v>
      </c>
      <c r="G188" s="233"/>
      <c r="H188" s="237">
        <v>12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148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138</v>
      </c>
    </row>
    <row r="189" spans="1:51" s="13" customFormat="1" ht="12">
      <c r="A189" s="13"/>
      <c r="B189" s="232"/>
      <c r="C189" s="233"/>
      <c r="D189" s="234" t="s">
        <v>148</v>
      </c>
      <c r="E189" s="235" t="s">
        <v>1</v>
      </c>
      <c r="F189" s="236" t="s">
        <v>226</v>
      </c>
      <c r="G189" s="233"/>
      <c r="H189" s="237">
        <v>13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148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138</v>
      </c>
    </row>
    <row r="190" spans="1:51" s="14" customFormat="1" ht="12">
      <c r="A190" s="14"/>
      <c r="B190" s="244"/>
      <c r="C190" s="245"/>
      <c r="D190" s="234" t="s">
        <v>148</v>
      </c>
      <c r="E190" s="246" t="s">
        <v>1</v>
      </c>
      <c r="F190" s="247" t="s">
        <v>151</v>
      </c>
      <c r="G190" s="245"/>
      <c r="H190" s="248">
        <v>50.6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148</v>
      </c>
      <c r="AU190" s="254" t="s">
        <v>86</v>
      </c>
      <c r="AV190" s="14" t="s">
        <v>146</v>
      </c>
      <c r="AW190" s="14" t="s">
        <v>32</v>
      </c>
      <c r="AX190" s="14" t="s">
        <v>84</v>
      </c>
      <c r="AY190" s="254" t="s">
        <v>138</v>
      </c>
    </row>
    <row r="191" spans="1:65" s="2" customFormat="1" ht="33" customHeight="1">
      <c r="A191" s="39"/>
      <c r="B191" s="40"/>
      <c r="C191" s="219" t="s">
        <v>8</v>
      </c>
      <c r="D191" s="219" t="s">
        <v>141</v>
      </c>
      <c r="E191" s="220" t="s">
        <v>227</v>
      </c>
      <c r="F191" s="221" t="s">
        <v>228</v>
      </c>
      <c r="G191" s="222" t="s">
        <v>144</v>
      </c>
      <c r="H191" s="223">
        <v>6.865</v>
      </c>
      <c r="I191" s="224"/>
      <c r="J191" s="225">
        <f>ROUND(I191*H191,2)</f>
        <v>0</v>
      </c>
      <c r="K191" s="221" t="s">
        <v>145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2.50187</v>
      </c>
      <c r="R191" s="228">
        <f>Q191*H191</f>
        <v>17.17533755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146</v>
      </c>
      <c r="AT191" s="230" t="s">
        <v>141</v>
      </c>
      <c r="AU191" s="230" t="s">
        <v>86</v>
      </c>
      <c r="AY191" s="18" t="s">
        <v>138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146</v>
      </c>
      <c r="BM191" s="230" t="s">
        <v>229</v>
      </c>
    </row>
    <row r="192" spans="1:51" s="13" customFormat="1" ht="12">
      <c r="A192" s="13"/>
      <c r="B192" s="232"/>
      <c r="C192" s="233"/>
      <c r="D192" s="234" t="s">
        <v>148</v>
      </c>
      <c r="E192" s="235" t="s">
        <v>1</v>
      </c>
      <c r="F192" s="236" t="s">
        <v>230</v>
      </c>
      <c r="G192" s="233"/>
      <c r="H192" s="237">
        <v>4.985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148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138</v>
      </c>
    </row>
    <row r="193" spans="1:51" s="13" customFormat="1" ht="12">
      <c r="A193" s="13"/>
      <c r="B193" s="232"/>
      <c r="C193" s="233"/>
      <c r="D193" s="234" t="s">
        <v>148</v>
      </c>
      <c r="E193" s="235" t="s">
        <v>1</v>
      </c>
      <c r="F193" s="236" t="s">
        <v>231</v>
      </c>
      <c r="G193" s="233"/>
      <c r="H193" s="237">
        <v>1.88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148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138</v>
      </c>
    </row>
    <row r="194" spans="1:51" s="14" customFormat="1" ht="12">
      <c r="A194" s="14"/>
      <c r="B194" s="244"/>
      <c r="C194" s="245"/>
      <c r="D194" s="234" t="s">
        <v>148</v>
      </c>
      <c r="E194" s="246" t="s">
        <v>1</v>
      </c>
      <c r="F194" s="247" t="s">
        <v>151</v>
      </c>
      <c r="G194" s="245"/>
      <c r="H194" s="248">
        <v>6.865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148</v>
      </c>
      <c r="AU194" s="254" t="s">
        <v>86</v>
      </c>
      <c r="AV194" s="14" t="s">
        <v>146</v>
      </c>
      <c r="AW194" s="14" t="s">
        <v>32</v>
      </c>
      <c r="AX194" s="14" t="s">
        <v>84</v>
      </c>
      <c r="AY194" s="254" t="s">
        <v>138</v>
      </c>
    </row>
    <row r="195" spans="1:65" s="2" customFormat="1" ht="24.15" customHeight="1">
      <c r="A195" s="39"/>
      <c r="B195" s="40"/>
      <c r="C195" s="219" t="s">
        <v>232</v>
      </c>
      <c r="D195" s="219" t="s">
        <v>141</v>
      </c>
      <c r="E195" s="220" t="s">
        <v>233</v>
      </c>
      <c r="F195" s="221" t="s">
        <v>234</v>
      </c>
      <c r="G195" s="222" t="s">
        <v>144</v>
      </c>
      <c r="H195" s="223">
        <v>6.865</v>
      </c>
      <c r="I195" s="224"/>
      <c r="J195" s="225">
        <f>ROUND(I195*H195,2)</f>
        <v>0</v>
      </c>
      <c r="K195" s="221" t="s">
        <v>145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146</v>
      </c>
      <c r="AT195" s="230" t="s">
        <v>141</v>
      </c>
      <c r="AU195" s="230" t="s">
        <v>86</v>
      </c>
      <c r="AY195" s="18" t="s">
        <v>138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146</v>
      </c>
      <c r="BM195" s="230" t="s">
        <v>235</v>
      </c>
    </row>
    <row r="196" spans="1:65" s="2" customFormat="1" ht="33" customHeight="1">
      <c r="A196" s="39"/>
      <c r="B196" s="40"/>
      <c r="C196" s="219" t="s">
        <v>236</v>
      </c>
      <c r="D196" s="219" t="s">
        <v>141</v>
      </c>
      <c r="E196" s="220" t="s">
        <v>237</v>
      </c>
      <c r="F196" s="221" t="s">
        <v>238</v>
      </c>
      <c r="G196" s="222" t="s">
        <v>144</v>
      </c>
      <c r="H196" s="223">
        <v>6.865</v>
      </c>
      <c r="I196" s="224"/>
      <c r="J196" s="225">
        <f>ROUND(I196*H196,2)</f>
        <v>0</v>
      </c>
      <c r="K196" s="221" t="s">
        <v>145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146</v>
      </c>
      <c r="AT196" s="230" t="s">
        <v>141</v>
      </c>
      <c r="AU196" s="230" t="s">
        <v>86</v>
      </c>
      <c r="AY196" s="18" t="s">
        <v>138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146</v>
      </c>
      <c r="BM196" s="230" t="s">
        <v>239</v>
      </c>
    </row>
    <row r="197" spans="1:65" s="2" customFormat="1" ht="16.5" customHeight="1">
      <c r="A197" s="39"/>
      <c r="B197" s="40"/>
      <c r="C197" s="219" t="s">
        <v>240</v>
      </c>
      <c r="D197" s="219" t="s">
        <v>141</v>
      </c>
      <c r="E197" s="220" t="s">
        <v>241</v>
      </c>
      <c r="F197" s="221" t="s">
        <v>242</v>
      </c>
      <c r="G197" s="222" t="s">
        <v>154</v>
      </c>
      <c r="H197" s="223">
        <v>1.217</v>
      </c>
      <c r="I197" s="224"/>
      <c r="J197" s="225">
        <f>ROUND(I197*H197,2)</f>
        <v>0</v>
      </c>
      <c r="K197" s="221" t="s">
        <v>145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1.06277</v>
      </c>
      <c r="R197" s="228">
        <f>Q197*H197</f>
        <v>1.29339109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146</v>
      </c>
      <c r="AT197" s="230" t="s">
        <v>141</v>
      </c>
      <c r="AU197" s="230" t="s">
        <v>86</v>
      </c>
      <c r="AY197" s="18" t="s">
        <v>138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146</v>
      </c>
      <c r="BM197" s="230" t="s">
        <v>243</v>
      </c>
    </row>
    <row r="198" spans="1:51" s="13" customFormat="1" ht="12">
      <c r="A198" s="13"/>
      <c r="B198" s="232"/>
      <c r="C198" s="233"/>
      <c r="D198" s="234" t="s">
        <v>148</v>
      </c>
      <c r="E198" s="235" t="s">
        <v>1</v>
      </c>
      <c r="F198" s="236" t="s">
        <v>244</v>
      </c>
      <c r="G198" s="233"/>
      <c r="H198" s="237">
        <v>1.05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148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138</v>
      </c>
    </row>
    <row r="199" spans="1:51" s="13" customFormat="1" ht="12">
      <c r="A199" s="13"/>
      <c r="B199" s="232"/>
      <c r="C199" s="233"/>
      <c r="D199" s="234" t="s">
        <v>148</v>
      </c>
      <c r="E199" s="235" t="s">
        <v>1</v>
      </c>
      <c r="F199" s="236" t="s">
        <v>245</v>
      </c>
      <c r="G199" s="233"/>
      <c r="H199" s="237">
        <v>0.167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148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138</v>
      </c>
    </row>
    <row r="200" spans="1:51" s="14" customFormat="1" ht="12">
      <c r="A200" s="14"/>
      <c r="B200" s="244"/>
      <c r="C200" s="245"/>
      <c r="D200" s="234" t="s">
        <v>148</v>
      </c>
      <c r="E200" s="246" t="s">
        <v>1</v>
      </c>
      <c r="F200" s="247" t="s">
        <v>151</v>
      </c>
      <c r="G200" s="245"/>
      <c r="H200" s="248">
        <v>1.217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148</v>
      </c>
      <c r="AU200" s="254" t="s">
        <v>86</v>
      </c>
      <c r="AV200" s="14" t="s">
        <v>146</v>
      </c>
      <c r="AW200" s="14" t="s">
        <v>32</v>
      </c>
      <c r="AX200" s="14" t="s">
        <v>84</v>
      </c>
      <c r="AY200" s="254" t="s">
        <v>138</v>
      </c>
    </row>
    <row r="201" spans="1:65" s="2" customFormat="1" ht="16.5" customHeight="1">
      <c r="A201" s="39"/>
      <c r="B201" s="40"/>
      <c r="C201" s="219" t="s">
        <v>246</v>
      </c>
      <c r="D201" s="219" t="s">
        <v>141</v>
      </c>
      <c r="E201" s="220" t="s">
        <v>247</v>
      </c>
      <c r="F201" s="221" t="s">
        <v>248</v>
      </c>
      <c r="G201" s="222" t="s">
        <v>165</v>
      </c>
      <c r="H201" s="223">
        <v>31.578</v>
      </c>
      <c r="I201" s="224"/>
      <c r="J201" s="225">
        <f>ROUND(I201*H201,2)</f>
        <v>0</v>
      </c>
      <c r="K201" s="221" t="s">
        <v>145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0.00013</v>
      </c>
      <c r="R201" s="228">
        <f>Q201*H201</f>
        <v>0.004105139999999999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146</v>
      </c>
      <c r="AT201" s="230" t="s">
        <v>141</v>
      </c>
      <c r="AU201" s="230" t="s">
        <v>86</v>
      </c>
      <c r="AY201" s="18" t="s">
        <v>138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146</v>
      </c>
      <c r="BM201" s="230" t="s">
        <v>249</v>
      </c>
    </row>
    <row r="202" spans="1:51" s="13" customFormat="1" ht="12">
      <c r="A202" s="13"/>
      <c r="B202" s="232"/>
      <c r="C202" s="233"/>
      <c r="D202" s="234" t="s">
        <v>148</v>
      </c>
      <c r="E202" s="235" t="s">
        <v>1</v>
      </c>
      <c r="F202" s="236" t="s">
        <v>185</v>
      </c>
      <c r="G202" s="233"/>
      <c r="H202" s="237">
        <v>31.578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148</v>
      </c>
      <c r="AU202" s="243" t="s">
        <v>86</v>
      </c>
      <c r="AV202" s="13" t="s">
        <v>86</v>
      </c>
      <c r="AW202" s="13" t="s">
        <v>32</v>
      </c>
      <c r="AX202" s="13" t="s">
        <v>84</v>
      </c>
      <c r="AY202" s="243" t="s">
        <v>138</v>
      </c>
    </row>
    <row r="203" spans="1:65" s="2" customFormat="1" ht="33" customHeight="1">
      <c r="A203" s="39"/>
      <c r="B203" s="40"/>
      <c r="C203" s="219" t="s">
        <v>250</v>
      </c>
      <c r="D203" s="219" t="s">
        <v>141</v>
      </c>
      <c r="E203" s="220" t="s">
        <v>251</v>
      </c>
      <c r="F203" s="221" t="s">
        <v>252</v>
      </c>
      <c r="G203" s="222" t="s">
        <v>165</v>
      </c>
      <c r="H203" s="223">
        <v>99.709</v>
      </c>
      <c r="I203" s="224"/>
      <c r="J203" s="225">
        <f>ROUND(I203*H203,2)</f>
        <v>0</v>
      </c>
      <c r="K203" s="221" t="s">
        <v>145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0.00524</v>
      </c>
      <c r="R203" s="228">
        <f>Q203*H203</f>
        <v>0.52247516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146</v>
      </c>
      <c r="AT203" s="230" t="s">
        <v>141</v>
      </c>
      <c r="AU203" s="230" t="s">
        <v>86</v>
      </c>
      <c r="AY203" s="18" t="s">
        <v>138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146</v>
      </c>
      <c r="BM203" s="230" t="s">
        <v>253</v>
      </c>
    </row>
    <row r="204" spans="1:51" s="13" customFormat="1" ht="12">
      <c r="A204" s="13"/>
      <c r="B204" s="232"/>
      <c r="C204" s="233"/>
      <c r="D204" s="234" t="s">
        <v>148</v>
      </c>
      <c r="E204" s="235" t="s">
        <v>1</v>
      </c>
      <c r="F204" s="236" t="s">
        <v>254</v>
      </c>
      <c r="G204" s="233"/>
      <c r="H204" s="237">
        <v>99.709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148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138</v>
      </c>
    </row>
    <row r="205" spans="1:65" s="2" customFormat="1" ht="24.15" customHeight="1">
      <c r="A205" s="39"/>
      <c r="B205" s="40"/>
      <c r="C205" s="219" t="s">
        <v>7</v>
      </c>
      <c r="D205" s="219" t="s">
        <v>141</v>
      </c>
      <c r="E205" s="220" t="s">
        <v>255</v>
      </c>
      <c r="F205" s="221" t="s">
        <v>256</v>
      </c>
      <c r="G205" s="222" t="s">
        <v>165</v>
      </c>
      <c r="H205" s="223">
        <v>99.709</v>
      </c>
      <c r="I205" s="224"/>
      <c r="J205" s="225">
        <f>ROUND(I205*H205,2)</f>
        <v>0</v>
      </c>
      <c r="K205" s="221" t="s">
        <v>145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146</v>
      </c>
      <c r="AT205" s="230" t="s">
        <v>141</v>
      </c>
      <c r="AU205" s="230" t="s">
        <v>86</v>
      </c>
      <c r="AY205" s="18" t="s">
        <v>138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146</v>
      </c>
      <c r="BM205" s="230" t="s">
        <v>257</v>
      </c>
    </row>
    <row r="206" spans="1:65" s="2" customFormat="1" ht="16.5" customHeight="1">
      <c r="A206" s="39"/>
      <c r="B206" s="40"/>
      <c r="C206" s="219" t="s">
        <v>258</v>
      </c>
      <c r="D206" s="219" t="s">
        <v>141</v>
      </c>
      <c r="E206" s="220" t="s">
        <v>259</v>
      </c>
      <c r="F206" s="221" t="s">
        <v>260</v>
      </c>
      <c r="G206" s="222" t="s">
        <v>165</v>
      </c>
      <c r="H206" s="223">
        <v>99.709</v>
      </c>
      <c r="I206" s="224"/>
      <c r="J206" s="225">
        <f>ROUND(I206*H206,2)</f>
        <v>0</v>
      </c>
      <c r="K206" s="221" t="s">
        <v>145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0.00022</v>
      </c>
      <c r="R206" s="228">
        <f>Q206*H206</f>
        <v>0.02193598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146</v>
      </c>
      <c r="AT206" s="230" t="s">
        <v>141</v>
      </c>
      <c r="AU206" s="230" t="s">
        <v>86</v>
      </c>
      <c r="AY206" s="18" t="s">
        <v>138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146</v>
      </c>
      <c r="BM206" s="230" t="s">
        <v>261</v>
      </c>
    </row>
    <row r="207" spans="1:65" s="2" customFormat="1" ht="37.8" customHeight="1">
      <c r="A207" s="39"/>
      <c r="B207" s="40"/>
      <c r="C207" s="219" t="s">
        <v>262</v>
      </c>
      <c r="D207" s="219" t="s">
        <v>141</v>
      </c>
      <c r="E207" s="220" t="s">
        <v>263</v>
      </c>
      <c r="F207" s="221" t="s">
        <v>264</v>
      </c>
      <c r="G207" s="222" t="s">
        <v>160</v>
      </c>
      <c r="H207" s="223">
        <v>42.66</v>
      </c>
      <c r="I207" s="224"/>
      <c r="J207" s="225">
        <f>ROUND(I207*H207,2)</f>
        <v>0</v>
      </c>
      <c r="K207" s="221" t="s">
        <v>145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2E-05</v>
      </c>
      <c r="R207" s="228">
        <f>Q207*H207</f>
        <v>0.0008532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146</v>
      </c>
      <c r="AT207" s="230" t="s">
        <v>141</v>
      </c>
      <c r="AU207" s="230" t="s">
        <v>86</v>
      </c>
      <c r="AY207" s="18" t="s">
        <v>138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146</v>
      </c>
      <c r="BM207" s="230" t="s">
        <v>265</v>
      </c>
    </row>
    <row r="208" spans="1:51" s="13" customFormat="1" ht="12">
      <c r="A208" s="13"/>
      <c r="B208" s="232"/>
      <c r="C208" s="233"/>
      <c r="D208" s="234" t="s">
        <v>148</v>
      </c>
      <c r="E208" s="235" t="s">
        <v>1</v>
      </c>
      <c r="F208" s="236" t="s">
        <v>266</v>
      </c>
      <c r="G208" s="233"/>
      <c r="H208" s="237">
        <v>42.66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148</v>
      </c>
      <c r="AU208" s="243" t="s">
        <v>86</v>
      </c>
      <c r="AV208" s="13" t="s">
        <v>86</v>
      </c>
      <c r="AW208" s="13" t="s">
        <v>32</v>
      </c>
      <c r="AX208" s="13" t="s">
        <v>84</v>
      </c>
      <c r="AY208" s="243" t="s">
        <v>138</v>
      </c>
    </row>
    <row r="209" spans="1:65" s="2" customFormat="1" ht="24.15" customHeight="1">
      <c r="A209" s="39"/>
      <c r="B209" s="40"/>
      <c r="C209" s="219" t="s">
        <v>267</v>
      </c>
      <c r="D209" s="219" t="s">
        <v>141</v>
      </c>
      <c r="E209" s="220" t="s">
        <v>268</v>
      </c>
      <c r="F209" s="221" t="s">
        <v>269</v>
      </c>
      <c r="G209" s="222" t="s">
        <v>270</v>
      </c>
      <c r="H209" s="223">
        <v>1</v>
      </c>
      <c r="I209" s="224"/>
      <c r="J209" s="225">
        <f>ROUND(I209*H209,2)</f>
        <v>0</v>
      </c>
      <c r="K209" s="221" t="s">
        <v>145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0.4417</v>
      </c>
      <c r="R209" s="228">
        <f>Q209*H209</f>
        <v>0.4417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146</v>
      </c>
      <c r="AT209" s="230" t="s">
        <v>141</v>
      </c>
      <c r="AU209" s="230" t="s">
        <v>86</v>
      </c>
      <c r="AY209" s="18" t="s">
        <v>138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146</v>
      </c>
      <c r="BM209" s="230" t="s">
        <v>271</v>
      </c>
    </row>
    <row r="210" spans="1:65" s="2" customFormat="1" ht="33" customHeight="1">
      <c r="A210" s="39"/>
      <c r="B210" s="40"/>
      <c r="C210" s="255" t="s">
        <v>272</v>
      </c>
      <c r="D210" s="255" t="s">
        <v>273</v>
      </c>
      <c r="E210" s="256" t="s">
        <v>274</v>
      </c>
      <c r="F210" s="257" t="s">
        <v>275</v>
      </c>
      <c r="G210" s="258" t="s">
        <v>270</v>
      </c>
      <c r="H210" s="259">
        <v>1</v>
      </c>
      <c r="I210" s="260"/>
      <c r="J210" s="261">
        <f>ROUND(I210*H210,2)</f>
        <v>0</v>
      </c>
      <c r="K210" s="257" t="s">
        <v>1</v>
      </c>
      <c r="L210" s="262"/>
      <c r="M210" s="263" t="s">
        <v>1</v>
      </c>
      <c r="N210" s="264" t="s">
        <v>41</v>
      </c>
      <c r="O210" s="92"/>
      <c r="P210" s="228">
        <f>O210*H210</f>
        <v>0</v>
      </c>
      <c r="Q210" s="228">
        <v>0.01553</v>
      </c>
      <c r="R210" s="228">
        <f>Q210*H210</f>
        <v>0.01553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187</v>
      </c>
      <c r="AT210" s="230" t="s">
        <v>273</v>
      </c>
      <c r="AU210" s="230" t="s">
        <v>86</v>
      </c>
      <c r="AY210" s="18" t="s">
        <v>138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146</v>
      </c>
      <c r="BM210" s="230" t="s">
        <v>276</v>
      </c>
    </row>
    <row r="211" spans="1:65" s="2" customFormat="1" ht="24.15" customHeight="1">
      <c r="A211" s="39"/>
      <c r="B211" s="40"/>
      <c r="C211" s="219" t="s">
        <v>277</v>
      </c>
      <c r="D211" s="219" t="s">
        <v>141</v>
      </c>
      <c r="E211" s="220" t="s">
        <v>278</v>
      </c>
      <c r="F211" s="221" t="s">
        <v>279</v>
      </c>
      <c r="G211" s="222" t="s">
        <v>270</v>
      </c>
      <c r="H211" s="223">
        <v>1</v>
      </c>
      <c r="I211" s="224"/>
      <c r="J211" s="225">
        <f>ROUND(I211*H211,2)</f>
        <v>0</v>
      </c>
      <c r="K211" s="221" t="s">
        <v>145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0.54769</v>
      </c>
      <c r="R211" s="228">
        <f>Q211*H211</f>
        <v>0.54769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146</v>
      </c>
      <c r="AT211" s="230" t="s">
        <v>141</v>
      </c>
      <c r="AU211" s="230" t="s">
        <v>86</v>
      </c>
      <c r="AY211" s="18" t="s">
        <v>138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146</v>
      </c>
      <c r="BM211" s="230" t="s">
        <v>280</v>
      </c>
    </row>
    <row r="212" spans="1:65" s="2" customFormat="1" ht="33" customHeight="1">
      <c r="A212" s="39"/>
      <c r="B212" s="40"/>
      <c r="C212" s="255" t="s">
        <v>281</v>
      </c>
      <c r="D212" s="255" t="s">
        <v>273</v>
      </c>
      <c r="E212" s="256" t="s">
        <v>282</v>
      </c>
      <c r="F212" s="257" t="s">
        <v>283</v>
      </c>
      <c r="G212" s="258" t="s">
        <v>270</v>
      </c>
      <c r="H212" s="259">
        <v>1</v>
      </c>
      <c r="I212" s="260"/>
      <c r="J212" s="261">
        <f>ROUND(I212*H212,2)</f>
        <v>0</v>
      </c>
      <c r="K212" s="257" t="s">
        <v>145</v>
      </c>
      <c r="L212" s="262"/>
      <c r="M212" s="263" t="s">
        <v>1</v>
      </c>
      <c r="N212" s="264" t="s">
        <v>41</v>
      </c>
      <c r="O212" s="92"/>
      <c r="P212" s="228">
        <f>O212*H212</f>
        <v>0</v>
      </c>
      <c r="Q212" s="228">
        <v>0.01786</v>
      </c>
      <c r="R212" s="228">
        <f>Q212*H212</f>
        <v>0.01786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187</v>
      </c>
      <c r="AT212" s="230" t="s">
        <v>273</v>
      </c>
      <c r="AU212" s="230" t="s">
        <v>86</v>
      </c>
      <c r="AY212" s="18" t="s">
        <v>138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146</v>
      </c>
      <c r="BM212" s="230" t="s">
        <v>284</v>
      </c>
    </row>
    <row r="213" spans="1:63" s="12" customFormat="1" ht="22.8" customHeight="1">
      <c r="A213" s="12"/>
      <c r="B213" s="203"/>
      <c r="C213" s="204"/>
      <c r="D213" s="205" t="s">
        <v>75</v>
      </c>
      <c r="E213" s="217" t="s">
        <v>194</v>
      </c>
      <c r="F213" s="217" t="s">
        <v>285</v>
      </c>
      <c r="G213" s="204"/>
      <c r="H213" s="204"/>
      <c r="I213" s="207"/>
      <c r="J213" s="218">
        <f>BK213</f>
        <v>0</v>
      </c>
      <c r="K213" s="204"/>
      <c r="L213" s="209"/>
      <c r="M213" s="210"/>
      <c r="N213" s="211"/>
      <c r="O213" s="211"/>
      <c r="P213" s="212">
        <f>SUM(P214:P254)</f>
        <v>0</v>
      </c>
      <c r="Q213" s="211"/>
      <c r="R213" s="212">
        <f>SUM(R214:R254)</f>
        <v>0.18695035</v>
      </c>
      <c r="S213" s="211"/>
      <c r="T213" s="213">
        <f>SUM(T214:T254)</f>
        <v>6.615527999999999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84</v>
      </c>
      <c r="AT213" s="215" t="s">
        <v>75</v>
      </c>
      <c r="AU213" s="215" t="s">
        <v>84</v>
      </c>
      <c r="AY213" s="214" t="s">
        <v>138</v>
      </c>
      <c r="BK213" s="216">
        <f>SUM(BK214:BK254)</f>
        <v>0</v>
      </c>
    </row>
    <row r="214" spans="1:65" s="2" customFormat="1" ht="24.15" customHeight="1">
      <c r="A214" s="39"/>
      <c r="B214" s="40"/>
      <c r="C214" s="219" t="s">
        <v>286</v>
      </c>
      <c r="D214" s="219" t="s">
        <v>141</v>
      </c>
      <c r="E214" s="220" t="s">
        <v>287</v>
      </c>
      <c r="F214" s="221" t="s">
        <v>288</v>
      </c>
      <c r="G214" s="222" t="s">
        <v>270</v>
      </c>
      <c r="H214" s="223">
        <v>1</v>
      </c>
      <c r="I214" s="224"/>
      <c r="J214" s="225">
        <f>ROUND(I214*H214,2)</f>
        <v>0</v>
      </c>
      <c r="K214" s="221" t="s">
        <v>145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146</v>
      </c>
      <c r="AT214" s="230" t="s">
        <v>141</v>
      </c>
      <c r="AU214" s="230" t="s">
        <v>86</v>
      </c>
      <c r="AY214" s="18" t="s">
        <v>138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146</v>
      </c>
      <c r="BM214" s="230" t="s">
        <v>289</v>
      </c>
    </row>
    <row r="215" spans="1:65" s="2" customFormat="1" ht="33" customHeight="1">
      <c r="A215" s="39"/>
      <c r="B215" s="40"/>
      <c r="C215" s="219" t="s">
        <v>290</v>
      </c>
      <c r="D215" s="219" t="s">
        <v>141</v>
      </c>
      <c r="E215" s="220" t="s">
        <v>291</v>
      </c>
      <c r="F215" s="221" t="s">
        <v>292</v>
      </c>
      <c r="G215" s="222" t="s">
        <v>270</v>
      </c>
      <c r="H215" s="223">
        <v>56</v>
      </c>
      <c r="I215" s="224"/>
      <c r="J215" s="225">
        <f>ROUND(I215*H215,2)</f>
        <v>0</v>
      </c>
      <c r="K215" s="221" t="s">
        <v>145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146</v>
      </c>
      <c r="AT215" s="230" t="s">
        <v>141</v>
      </c>
      <c r="AU215" s="230" t="s">
        <v>86</v>
      </c>
      <c r="AY215" s="18" t="s">
        <v>138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146</v>
      </c>
      <c r="BM215" s="230" t="s">
        <v>293</v>
      </c>
    </row>
    <row r="216" spans="1:65" s="2" customFormat="1" ht="33" customHeight="1">
      <c r="A216" s="39"/>
      <c r="B216" s="40"/>
      <c r="C216" s="219" t="s">
        <v>294</v>
      </c>
      <c r="D216" s="219" t="s">
        <v>141</v>
      </c>
      <c r="E216" s="220" t="s">
        <v>295</v>
      </c>
      <c r="F216" s="221" t="s">
        <v>296</v>
      </c>
      <c r="G216" s="222" t="s">
        <v>270</v>
      </c>
      <c r="H216" s="223">
        <v>1</v>
      </c>
      <c r="I216" s="224"/>
      <c r="J216" s="225">
        <f>ROUND(I216*H216,2)</f>
        <v>0</v>
      </c>
      <c r="K216" s="221" t="s">
        <v>145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146</v>
      </c>
      <c r="AT216" s="230" t="s">
        <v>141</v>
      </c>
      <c r="AU216" s="230" t="s">
        <v>86</v>
      </c>
      <c r="AY216" s="18" t="s">
        <v>138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146</v>
      </c>
      <c r="BM216" s="230" t="s">
        <v>297</v>
      </c>
    </row>
    <row r="217" spans="1:65" s="2" customFormat="1" ht="37.8" customHeight="1">
      <c r="A217" s="39"/>
      <c r="B217" s="40"/>
      <c r="C217" s="219" t="s">
        <v>298</v>
      </c>
      <c r="D217" s="219" t="s">
        <v>141</v>
      </c>
      <c r="E217" s="220" t="s">
        <v>299</v>
      </c>
      <c r="F217" s="221" t="s">
        <v>300</v>
      </c>
      <c r="G217" s="222" t="s">
        <v>165</v>
      </c>
      <c r="H217" s="223">
        <v>98.509</v>
      </c>
      <c r="I217" s="224"/>
      <c r="J217" s="225">
        <f>ROUND(I217*H217,2)</f>
        <v>0</v>
      </c>
      <c r="K217" s="221" t="s">
        <v>145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0.00021</v>
      </c>
      <c r="R217" s="228">
        <f>Q217*H217</f>
        <v>0.02068689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146</v>
      </c>
      <c r="AT217" s="230" t="s">
        <v>141</v>
      </c>
      <c r="AU217" s="230" t="s">
        <v>86</v>
      </c>
      <c r="AY217" s="18" t="s">
        <v>138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146</v>
      </c>
      <c r="BM217" s="230" t="s">
        <v>301</v>
      </c>
    </row>
    <row r="218" spans="1:51" s="13" customFormat="1" ht="12">
      <c r="A218" s="13"/>
      <c r="B218" s="232"/>
      <c r="C218" s="233"/>
      <c r="D218" s="234" t="s">
        <v>148</v>
      </c>
      <c r="E218" s="235" t="s">
        <v>1</v>
      </c>
      <c r="F218" s="236" t="s">
        <v>191</v>
      </c>
      <c r="G218" s="233"/>
      <c r="H218" s="237">
        <v>98.509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148</v>
      </c>
      <c r="AU218" s="243" t="s">
        <v>86</v>
      </c>
      <c r="AV218" s="13" t="s">
        <v>86</v>
      </c>
      <c r="AW218" s="13" t="s">
        <v>32</v>
      </c>
      <c r="AX218" s="13" t="s">
        <v>84</v>
      </c>
      <c r="AY218" s="243" t="s">
        <v>138</v>
      </c>
    </row>
    <row r="219" spans="1:65" s="2" customFormat="1" ht="24.15" customHeight="1">
      <c r="A219" s="39"/>
      <c r="B219" s="40"/>
      <c r="C219" s="219" t="s">
        <v>302</v>
      </c>
      <c r="D219" s="219" t="s">
        <v>141</v>
      </c>
      <c r="E219" s="220" t="s">
        <v>303</v>
      </c>
      <c r="F219" s="221" t="s">
        <v>304</v>
      </c>
      <c r="G219" s="222" t="s">
        <v>165</v>
      </c>
      <c r="H219" s="223">
        <v>99.709</v>
      </c>
      <c r="I219" s="224"/>
      <c r="J219" s="225">
        <f>ROUND(I219*H219,2)</f>
        <v>0</v>
      </c>
      <c r="K219" s="221" t="s">
        <v>145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4E-05</v>
      </c>
      <c r="R219" s="228">
        <f>Q219*H219</f>
        <v>0.003988360000000001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146</v>
      </c>
      <c r="AT219" s="230" t="s">
        <v>141</v>
      </c>
      <c r="AU219" s="230" t="s">
        <v>86</v>
      </c>
      <c r="AY219" s="18" t="s">
        <v>138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146</v>
      </c>
      <c r="BM219" s="230" t="s">
        <v>305</v>
      </c>
    </row>
    <row r="220" spans="1:51" s="13" customFormat="1" ht="12">
      <c r="A220" s="13"/>
      <c r="B220" s="232"/>
      <c r="C220" s="233"/>
      <c r="D220" s="234" t="s">
        <v>148</v>
      </c>
      <c r="E220" s="235" t="s">
        <v>1</v>
      </c>
      <c r="F220" s="236" t="s">
        <v>254</v>
      </c>
      <c r="G220" s="233"/>
      <c r="H220" s="237">
        <v>99.709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148</v>
      </c>
      <c r="AU220" s="243" t="s">
        <v>86</v>
      </c>
      <c r="AV220" s="13" t="s">
        <v>86</v>
      </c>
      <c r="AW220" s="13" t="s">
        <v>32</v>
      </c>
      <c r="AX220" s="13" t="s">
        <v>84</v>
      </c>
      <c r="AY220" s="243" t="s">
        <v>138</v>
      </c>
    </row>
    <row r="221" spans="1:65" s="2" customFormat="1" ht="24.15" customHeight="1">
      <c r="A221" s="39"/>
      <c r="B221" s="40"/>
      <c r="C221" s="219" t="s">
        <v>306</v>
      </c>
      <c r="D221" s="219" t="s">
        <v>141</v>
      </c>
      <c r="E221" s="220" t="s">
        <v>307</v>
      </c>
      <c r="F221" s="221" t="s">
        <v>308</v>
      </c>
      <c r="G221" s="222" t="s">
        <v>270</v>
      </c>
      <c r="H221" s="223">
        <v>60</v>
      </c>
      <c r="I221" s="224"/>
      <c r="J221" s="225">
        <f>ROUND(I221*H221,2)</f>
        <v>0</v>
      </c>
      <c r="K221" s="221" t="s">
        <v>145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4E-05</v>
      </c>
      <c r="R221" s="228">
        <f>Q221*H221</f>
        <v>0.0024000000000000002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146</v>
      </c>
      <c r="AT221" s="230" t="s">
        <v>141</v>
      </c>
      <c r="AU221" s="230" t="s">
        <v>86</v>
      </c>
      <c r="AY221" s="18" t="s">
        <v>138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146</v>
      </c>
      <c r="BM221" s="230" t="s">
        <v>309</v>
      </c>
    </row>
    <row r="222" spans="1:51" s="13" customFormat="1" ht="12">
      <c r="A222" s="13"/>
      <c r="B222" s="232"/>
      <c r="C222" s="233"/>
      <c r="D222" s="234" t="s">
        <v>148</v>
      </c>
      <c r="E222" s="235" t="s">
        <v>1</v>
      </c>
      <c r="F222" s="236" t="s">
        <v>310</v>
      </c>
      <c r="G222" s="233"/>
      <c r="H222" s="237">
        <v>60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148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138</v>
      </c>
    </row>
    <row r="223" spans="1:65" s="2" customFormat="1" ht="21.75" customHeight="1">
      <c r="A223" s="39"/>
      <c r="B223" s="40"/>
      <c r="C223" s="219" t="s">
        <v>311</v>
      </c>
      <c r="D223" s="219" t="s">
        <v>141</v>
      </c>
      <c r="E223" s="220" t="s">
        <v>312</v>
      </c>
      <c r="F223" s="221" t="s">
        <v>313</v>
      </c>
      <c r="G223" s="222" t="s">
        <v>270</v>
      </c>
      <c r="H223" s="223">
        <v>60</v>
      </c>
      <c r="I223" s="224"/>
      <c r="J223" s="225">
        <f>ROUND(I223*H223,2)</f>
        <v>0</v>
      </c>
      <c r="K223" s="221" t="s">
        <v>145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0.00028</v>
      </c>
      <c r="R223" s="228">
        <f>Q223*H223</f>
        <v>0.0168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146</v>
      </c>
      <c r="AT223" s="230" t="s">
        <v>141</v>
      </c>
      <c r="AU223" s="230" t="s">
        <v>86</v>
      </c>
      <c r="AY223" s="18" t="s">
        <v>138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146</v>
      </c>
      <c r="BM223" s="230" t="s">
        <v>314</v>
      </c>
    </row>
    <row r="224" spans="1:65" s="2" customFormat="1" ht="33" customHeight="1">
      <c r="A224" s="39"/>
      <c r="B224" s="40"/>
      <c r="C224" s="219" t="s">
        <v>315</v>
      </c>
      <c r="D224" s="219" t="s">
        <v>141</v>
      </c>
      <c r="E224" s="220" t="s">
        <v>316</v>
      </c>
      <c r="F224" s="221" t="s">
        <v>317</v>
      </c>
      <c r="G224" s="222" t="s">
        <v>144</v>
      </c>
      <c r="H224" s="223">
        <v>0.12</v>
      </c>
      <c r="I224" s="224"/>
      <c r="J224" s="225">
        <f>ROUND(I224*H224,2)</f>
        <v>0</v>
      </c>
      <c r="K224" s="221" t="s">
        <v>145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2.2</v>
      </c>
      <c r="T224" s="229">
        <f>S224*H224</f>
        <v>0.264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146</v>
      </c>
      <c r="AT224" s="230" t="s">
        <v>141</v>
      </c>
      <c r="AU224" s="230" t="s">
        <v>86</v>
      </c>
      <c r="AY224" s="18" t="s">
        <v>138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146</v>
      </c>
      <c r="BM224" s="230" t="s">
        <v>318</v>
      </c>
    </row>
    <row r="225" spans="1:51" s="13" customFormat="1" ht="12">
      <c r="A225" s="13"/>
      <c r="B225" s="232"/>
      <c r="C225" s="233"/>
      <c r="D225" s="234" t="s">
        <v>148</v>
      </c>
      <c r="E225" s="235" t="s">
        <v>1</v>
      </c>
      <c r="F225" s="236" t="s">
        <v>319</v>
      </c>
      <c r="G225" s="233"/>
      <c r="H225" s="237">
        <v>0.12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148</v>
      </c>
      <c r="AU225" s="243" t="s">
        <v>86</v>
      </c>
      <c r="AV225" s="13" t="s">
        <v>86</v>
      </c>
      <c r="AW225" s="13" t="s">
        <v>32</v>
      </c>
      <c r="AX225" s="13" t="s">
        <v>84</v>
      </c>
      <c r="AY225" s="243" t="s">
        <v>138</v>
      </c>
    </row>
    <row r="226" spans="1:65" s="2" customFormat="1" ht="33" customHeight="1">
      <c r="A226" s="39"/>
      <c r="B226" s="40"/>
      <c r="C226" s="219" t="s">
        <v>320</v>
      </c>
      <c r="D226" s="219" t="s">
        <v>141</v>
      </c>
      <c r="E226" s="220" t="s">
        <v>321</v>
      </c>
      <c r="F226" s="221" t="s">
        <v>322</v>
      </c>
      <c r="G226" s="222" t="s">
        <v>144</v>
      </c>
      <c r="H226" s="223">
        <v>0.12</v>
      </c>
      <c r="I226" s="224"/>
      <c r="J226" s="225">
        <f>ROUND(I226*H226,2)</f>
        <v>0</v>
      </c>
      <c r="K226" s="221" t="s">
        <v>145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0.044</v>
      </c>
      <c r="T226" s="229">
        <f>S226*H226</f>
        <v>0.005279999999999999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146</v>
      </c>
      <c r="AT226" s="230" t="s">
        <v>141</v>
      </c>
      <c r="AU226" s="230" t="s">
        <v>86</v>
      </c>
      <c r="AY226" s="18" t="s">
        <v>138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146</v>
      </c>
      <c r="BM226" s="230" t="s">
        <v>323</v>
      </c>
    </row>
    <row r="227" spans="1:65" s="2" customFormat="1" ht="21.75" customHeight="1">
      <c r="A227" s="39"/>
      <c r="B227" s="40"/>
      <c r="C227" s="219" t="s">
        <v>324</v>
      </c>
      <c r="D227" s="219" t="s">
        <v>141</v>
      </c>
      <c r="E227" s="220" t="s">
        <v>325</v>
      </c>
      <c r="F227" s="221" t="s">
        <v>326</v>
      </c>
      <c r="G227" s="222" t="s">
        <v>165</v>
      </c>
      <c r="H227" s="223">
        <v>2</v>
      </c>
      <c r="I227" s="224"/>
      <c r="J227" s="225">
        <f>ROUND(I227*H227,2)</f>
        <v>0</v>
      </c>
      <c r="K227" s="221" t="s">
        <v>145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0.076</v>
      </c>
      <c r="T227" s="229">
        <f>S227*H227</f>
        <v>0.152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146</v>
      </c>
      <c r="AT227" s="230" t="s">
        <v>141</v>
      </c>
      <c r="AU227" s="230" t="s">
        <v>86</v>
      </c>
      <c r="AY227" s="18" t="s">
        <v>138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146</v>
      </c>
      <c r="BM227" s="230" t="s">
        <v>327</v>
      </c>
    </row>
    <row r="228" spans="1:51" s="13" customFormat="1" ht="12">
      <c r="A228" s="13"/>
      <c r="B228" s="232"/>
      <c r="C228" s="233"/>
      <c r="D228" s="234" t="s">
        <v>148</v>
      </c>
      <c r="E228" s="235" t="s">
        <v>1</v>
      </c>
      <c r="F228" s="236" t="s">
        <v>328</v>
      </c>
      <c r="G228" s="233"/>
      <c r="H228" s="237">
        <v>2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148</v>
      </c>
      <c r="AU228" s="243" t="s">
        <v>86</v>
      </c>
      <c r="AV228" s="13" t="s">
        <v>86</v>
      </c>
      <c r="AW228" s="13" t="s">
        <v>32</v>
      </c>
      <c r="AX228" s="13" t="s">
        <v>84</v>
      </c>
      <c r="AY228" s="243" t="s">
        <v>138</v>
      </c>
    </row>
    <row r="229" spans="1:65" s="2" customFormat="1" ht="21.75" customHeight="1">
      <c r="A229" s="39"/>
      <c r="B229" s="40"/>
      <c r="C229" s="219" t="s">
        <v>329</v>
      </c>
      <c r="D229" s="219" t="s">
        <v>141</v>
      </c>
      <c r="E229" s="220" t="s">
        <v>330</v>
      </c>
      <c r="F229" s="221" t="s">
        <v>331</v>
      </c>
      <c r="G229" s="222" t="s">
        <v>165</v>
      </c>
      <c r="H229" s="223">
        <v>2.5</v>
      </c>
      <c r="I229" s="224"/>
      <c r="J229" s="225">
        <f>ROUND(I229*H229,2)</f>
        <v>0</v>
      </c>
      <c r="K229" s="221" t="s">
        <v>145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0.063</v>
      </c>
      <c r="T229" s="229">
        <f>S229*H229</f>
        <v>0.1575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146</v>
      </c>
      <c r="AT229" s="230" t="s">
        <v>141</v>
      </c>
      <c r="AU229" s="230" t="s">
        <v>86</v>
      </c>
      <c r="AY229" s="18" t="s">
        <v>138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146</v>
      </c>
      <c r="BM229" s="230" t="s">
        <v>332</v>
      </c>
    </row>
    <row r="230" spans="1:51" s="13" customFormat="1" ht="12">
      <c r="A230" s="13"/>
      <c r="B230" s="232"/>
      <c r="C230" s="233"/>
      <c r="D230" s="234" t="s">
        <v>148</v>
      </c>
      <c r="E230" s="235" t="s">
        <v>1</v>
      </c>
      <c r="F230" s="236" t="s">
        <v>333</v>
      </c>
      <c r="G230" s="233"/>
      <c r="H230" s="237">
        <v>2.5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148</v>
      </c>
      <c r="AU230" s="243" t="s">
        <v>86</v>
      </c>
      <c r="AV230" s="13" t="s">
        <v>86</v>
      </c>
      <c r="AW230" s="13" t="s">
        <v>32</v>
      </c>
      <c r="AX230" s="13" t="s">
        <v>84</v>
      </c>
      <c r="AY230" s="243" t="s">
        <v>138</v>
      </c>
    </row>
    <row r="231" spans="1:65" s="2" customFormat="1" ht="24.15" customHeight="1">
      <c r="A231" s="39"/>
      <c r="B231" s="40"/>
      <c r="C231" s="219" t="s">
        <v>334</v>
      </c>
      <c r="D231" s="219" t="s">
        <v>141</v>
      </c>
      <c r="E231" s="220" t="s">
        <v>335</v>
      </c>
      <c r="F231" s="221" t="s">
        <v>336</v>
      </c>
      <c r="G231" s="222" t="s">
        <v>270</v>
      </c>
      <c r="H231" s="223">
        <v>2</v>
      </c>
      <c r="I231" s="224"/>
      <c r="J231" s="225">
        <f>ROUND(I231*H231,2)</f>
        <v>0</v>
      </c>
      <c r="K231" s="221" t="s">
        <v>145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0.082</v>
      </c>
      <c r="T231" s="229">
        <f>S231*H231</f>
        <v>0.164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146</v>
      </c>
      <c r="AT231" s="230" t="s">
        <v>141</v>
      </c>
      <c r="AU231" s="230" t="s">
        <v>86</v>
      </c>
      <c r="AY231" s="18" t="s">
        <v>138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146</v>
      </c>
      <c r="BM231" s="230" t="s">
        <v>337</v>
      </c>
    </row>
    <row r="232" spans="1:51" s="15" customFormat="1" ht="12">
      <c r="A232" s="15"/>
      <c r="B232" s="265"/>
      <c r="C232" s="266"/>
      <c r="D232" s="234" t="s">
        <v>148</v>
      </c>
      <c r="E232" s="267" t="s">
        <v>1</v>
      </c>
      <c r="F232" s="268" t="s">
        <v>338</v>
      </c>
      <c r="G232" s="266"/>
      <c r="H232" s="267" t="s">
        <v>1</v>
      </c>
      <c r="I232" s="269"/>
      <c r="J232" s="266"/>
      <c r="K232" s="266"/>
      <c r="L232" s="270"/>
      <c r="M232" s="271"/>
      <c r="N232" s="272"/>
      <c r="O232" s="272"/>
      <c r="P232" s="272"/>
      <c r="Q232" s="272"/>
      <c r="R232" s="272"/>
      <c r="S232" s="272"/>
      <c r="T232" s="27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4" t="s">
        <v>148</v>
      </c>
      <c r="AU232" s="274" t="s">
        <v>86</v>
      </c>
      <c r="AV232" s="15" t="s">
        <v>84</v>
      </c>
      <c r="AW232" s="15" t="s">
        <v>32</v>
      </c>
      <c r="AX232" s="15" t="s">
        <v>76</v>
      </c>
      <c r="AY232" s="274" t="s">
        <v>138</v>
      </c>
    </row>
    <row r="233" spans="1:51" s="13" customFormat="1" ht="12">
      <c r="A233" s="13"/>
      <c r="B233" s="232"/>
      <c r="C233" s="233"/>
      <c r="D233" s="234" t="s">
        <v>148</v>
      </c>
      <c r="E233" s="235" t="s">
        <v>1</v>
      </c>
      <c r="F233" s="236" t="s">
        <v>86</v>
      </c>
      <c r="G233" s="233"/>
      <c r="H233" s="237">
        <v>2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148</v>
      </c>
      <c r="AU233" s="243" t="s">
        <v>86</v>
      </c>
      <c r="AV233" s="13" t="s">
        <v>86</v>
      </c>
      <c r="AW233" s="13" t="s">
        <v>32</v>
      </c>
      <c r="AX233" s="13" t="s">
        <v>84</v>
      </c>
      <c r="AY233" s="243" t="s">
        <v>138</v>
      </c>
    </row>
    <row r="234" spans="1:65" s="2" customFormat="1" ht="24.15" customHeight="1">
      <c r="A234" s="39"/>
      <c r="B234" s="40"/>
      <c r="C234" s="219" t="s">
        <v>339</v>
      </c>
      <c r="D234" s="219" t="s">
        <v>141</v>
      </c>
      <c r="E234" s="220" t="s">
        <v>340</v>
      </c>
      <c r="F234" s="221" t="s">
        <v>341</v>
      </c>
      <c r="G234" s="222" t="s">
        <v>160</v>
      </c>
      <c r="H234" s="223">
        <v>7.7</v>
      </c>
      <c r="I234" s="224"/>
      <c r="J234" s="225">
        <f>ROUND(I234*H234,2)</f>
        <v>0</v>
      </c>
      <c r="K234" s="221" t="s">
        <v>145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0.066</v>
      </c>
      <c r="T234" s="229">
        <f>S234*H234</f>
        <v>0.5082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146</v>
      </c>
      <c r="AT234" s="230" t="s">
        <v>141</v>
      </c>
      <c r="AU234" s="230" t="s">
        <v>86</v>
      </c>
      <c r="AY234" s="18" t="s">
        <v>138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146</v>
      </c>
      <c r="BM234" s="230" t="s">
        <v>342</v>
      </c>
    </row>
    <row r="235" spans="1:51" s="13" customFormat="1" ht="12">
      <c r="A235" s="13"/>
      <c r="B235" s="232"/>
      <c r="C235" s="233"/>
      <c r="D235" s="234" t="s">
        <v>148</v>
      </c>
      <c r="E235" s="235" t="s">
        <v>1</v>
      </c>
      <c r="F235" s="236" t="s">
        <v>343</v>
      </c>
      <c r="G235" s="233"/>
      <c r="H235" s="237">
        <v>2.6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148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138</v>
      </c>
    </row>
    <row r="236" spans="1:51" s="13" customFormat="1" ht="12">
      <c r="A236" s="13"/>
      <c r="B236" s="232"/>
      <c r="C236" s="233"/>
      <c r="D236" s="234" t="s">
        <v>148</v>
      </c>
      <c r="E236" s="235" t="s">
        <v>1</v>
      </c>
      <c r="F236" s="236" t="s">
        <v>344</v>
      </c>
      <c r="G236" s="233"/>
      <c r="H236" s="237">
        <v>5.1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148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138</v>
      </c>
    </row>
    <row r="237" spans="1:51" s="14" customFormat="1" ht="12">
      <c r="A237" s="14"/>
      <c r="B237" s="244"/>
      <c r="C237" s="245"/>
      <c r="D237" s="234" t="s">
        <v>148</v>
      </c>
      <c r="E237" s="246" t="s">
        <v>1</v>
      </c>
      <c r="F237" s="247" t="s">
        <v>151</v>
      </c>
      <c r="G237" s="245"/>
      <c r="H237" s="248">
        <v>7.699999999999999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148</v>
      </c>
      <c r="AU237" s="254" t="s">
        <v>86</v>
      </c>
      <c r="AV237" s="14" t="s">
        <v>146</v>
      </c>
      <c r="AW237" s="14" t="s">
        <v>32</v>
      </c>
      <c r="AX237" s="14" t="s">
        <v>84</v>
      </c>
      <c r="AY237" s="254" t="s">
        <v>138</v>
      </c>
    </row>
    <row r="238" spans="1:65" s="2" customFormat="1" ht="24.15" customHeight="1">
      <c r="A238" s="39"/>
      <c r="B238" s="40"/>
      <c r="C238" s="219" t="s">
        <v>345</v>
      </c>
      <c r="D238" s="219" t="s">
        <v>141</v>
      </c>
      <c r="E238" s="220" t="s">
        <v>346</v>
      </c>
      <c r="F238" s="221" t="s">
        <v>347</v>
      </c>
      <c r="G238" s="222" t="s">
        <v>160</v>
      </c>
      <c r="H238" s="223">
        <v>3.2</v>
      </c>
      <c r="I238" s="224"/>
      <c r="J238" s="225">
        <f>ROUND(I238*H238,2)</f>
        <v>0</v>
      </c>
      <c r="K238" s="221" t="s">
        <v>145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146</v>
      </c>
      <c r="AT238" s="230" t="s">
        <v>141</v>
      </c>
      <c r="AU238" s="230" t="s">
        <v>86</v>
      </c>
      <c r="AY238" s="18" t="s">
        <v>138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146</v>
      </c>
      <c r="BM238" s="230" t="s">
        <v>348</v>
      </c>
    </row>
    <row r="239" spans="1:51" s="13" customFormat="1" ht="12">
      <c r="A239" s="13"/>
      <c r="B239" s="232"/>
      <c r="C239" s="233"/>
      <c r="D239" s="234" t="s">
        <v>148</v>
      </c>
      <c r="E239" s="235" t="s">
        <v>1</v>
      </c>
      <c r="F239" s="236" t="s">
        <v>349</v>
      </c>
      <c r="G239" s="233"/>
      <c r="H239" s="237">
        <v>3.2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148</v>
      </c>
      <c r="AU239" s="243" t="s">
        <v>86</v>
      </c>
      <c r="AV239" s="13" t="s">
        <v>86</v>
      </c>
      <c r="AW239" s="13" t="s">
        <v>32</v>
      </c>
      <c r="AX239" s="13" t="s">
        <v>84</v>
      </c>
      <c r="AY239" s="243" t="s">
        <v>138</v>
      </c>
    </row>
    <row r="240" spans="1:65" s="2" customFormat="1" ht="37.8" customHeight="1">
      <c r="A240" s="39"/>
      <c r="B240" s="40"/>
      <c r="C240" s="219" t="s">
        <v>350</v>
      </c>
      <c r="D240" s="219" t="s">
        <v>141</v>
      </c>
      <c r="E240" s="220" t="s">
        <v>351</v>
      </c>
      <c r="F240" s="221" t="s">
        <v>352</v>
      </c>
      <c r="G240" s="222" t="s">
        <v>165</v>
      </c>
      <c r="H240" s="223">
        <v>153.029</v>
      </c>
      <c r="I240" s="224"/>
      <c r="J240" s="225">
        <f>ROUND(I240*H240,2)</f>
        <v>0</v>
      </c>
      <c r="K240" s="221" t="s">
        <v>145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0.004</v>
      </c>
      <c r="T240" s="229">
        <f>S240*H240</f>
        <v>0.612116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146</v>
      </c>
      <c r="AT240" s="230" t="s">
        <v>141</v>
      </c>
      <c r="AU240" s="230" t="s">
        <v>86</v>
      </c>
      <c r="AY240" s="18" t="s">
        <v>138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146</v>
      </c>
      <c r="BM240" s="230" t="s">
        <v>353</v>
      </c>
    </row>
    <row r="241" spans="1:65" s="2" customFormat="1" ht="37.8" customHeight="1">
      <c r="A241" s="39"/>
      <c r="B241" s="40"/>
      <c r="C241" s="219" t="s">
        <v>354</v>
      </c>
      <c r="D241" s="219" t="s">
        <v>141</v>
      </c>
      <c r="E241" s="220" t="s">
        <v>355</v>
      </c>
      <c r="F241" s="221" t="s">
        <v>356</v>
      </c>
      <c r="G241" s="222" t="s">
        <v>165</v>
      </c>
      <c r="H241" s="223">
        <v>166.143</v>
      </c>
      <c r="I241" s="224"/>
      <c r="J241" s="225">
        <f>ROUND(I241*H241,2)</f>
        <v>0</v>
      </c>
      <c r="K241" s="221" t="s">
        <v>145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0.004</v>
      </c>
      <c r="T241" s="229">
        <f>S241*H241</f>
        <v>0.664572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146</v>
      </c>
      <c r="AT241" s="230" t="s">
        <v>141</v>
      </c>
      <c r="AU241" s="230" t="s">
        <v>86</v>
      </c>
      <c r="AY241" s="18" t="s">
        <v>138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146</v>
      </c>
      <c r="BM241" s="230" t="s">
        <v>357</v>
      </c>
    </row>
    <row r="242" spans="1:65" s="2" customFormat="1" ht="21.75" customHeight="1">
      <c r="A242" s="39"/>
      <c r="B242" s="40"/>
      <c r="C242" s="219" t="s">
        <v>358</v>
      </c>
      <c r="D242" s="219" t="s">
        <v>141</v>
      </c>
      <c r="E242" s="220" t="s">
        <v>359</v>
      </c>
      <c r="F242" s="221" t="s">
        <v>360</v>
      </c>
      <c r="G242" s="222" t="s">
        <v>165</v>
      </c>
      <c r="H242" s="223">
        <v>68.131</v>
      </c>
      <c r="I242" s="224"/>
      <c r="J242" s="225">
        <f>ROUND(I242*H242,2)</f>
        <v>0</v>
      </c>
      <c r="K242" s="221" t="s">
        <v>145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0.06</v>
      </c>
      <c r="T242" s="229">
        <f>S242*H242</f>
        <v>4.08786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146</v>
      </c>
      <c r="AT242" s="230" t="s">
        <v>141</v>
      </c>
      <c r="AU242" s="230" t="s">
        <v>86</v>
      </c>
      <c r="AY242" s="18" t="s">
        <v>138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146</v>
      </c>
      <c r="BM242" s="230" t="s">
        <v>361</v>
      </c>
    </row>
    <row r="243" spans="1:51" s="15" customFormat="1" ht="12">
      <c r="A243" s="15"/>
      <c r="B243" s="265"/>
      <c r="C243" s="266"/>
      <c r="D243" s="234" t="s">
        <v>148</v>
      </c>
      <c r="E243" s="267" t="s">
        <v>1</v>
      </c>
      <c r="F243" s="268" t="s">
        <v>362</v>
      </c>
      <c r="G243" s="266"/>
      <c r="H243" s="267" t="s">
        <v>1</v>
      </c>
      <c r="I243" s="269"/>
      <c r="J243" s="266"/>
      <c r="K243" s="266"/>
      <c r="L243" s="270"/>
      <c r="M243" s="271"/>
      <c r="N243" s="272"/>
      <c r="O243" s="272"/>
      <c r="P243" s="272"/>
      <c r="Q243" s="272"/>
      <c r="R243" s="272"/>
      <c r="S243" s="272"/>
      <c r="T243" s="27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4" t="s">
        <v>148</v>
      </c>
      <c r="AU243" s="274" t="s">
        <v>86</v>
      </c>
      <c r="AV243" s="15" t="s">
        <v>84</v>
      </c>
      <c r="AW243" s="15" t="s">
        <v>32</v>
      </c>
      <c r="AX243" s="15" t="s">
        <v>76</v>
      </c>
      <c r="AY243" s="274" t="s">
        <v>138</v>
      </c>
    </row>
    <row r="244" spans="1:51" s="13" customFormat="1" ht="12">
      <c r="A244" s="13"/>
      <c r="B244" s="232"/>
      <c r="C244" s="233"/>
      <c r="D244" s="234" t="s">
        <v>148</v>
      </c>
      <c r="E244" s="235" t="s">
        <v>1</v>
      </c>
      <c r="F244" s="236" t="s">
        <v>254</v>
      </c>
      <c r="G244" s="233"/>
      <c r="H244" s="237">
        <v>99.709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148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138</v>
      </c>
    </row>
    <row r="245" spans="1:51" s="13" customFormat="1" ht="12">
      <c r="A245" s="13"/>
      <c r="B245" s="232"/>
      <c r="C245" s="233"/>
      <c r="D245" s="234" t="s">
        <v>148</v>
      </c>
      <c r="E245" s="235" t="s">
        <v>1</v>
      </c>
      <c r="F245" s="236" t="s">
        <v>363</v>
      </c>
      <c r="G245" s="233"/>
      <c r="H245" s="237">
        <v>-31.578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148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138</v>
      </c>
    </row>
    <row r="246" spans="1:51" s="14" customFormat="1" ht="12">
      <c r="A246" s="14"/>
      <c r="B246" s="244"/>
      <c r="C246" s="245"/>
      <c r="D246" s="234" t="s">
        <v>148</v>
      </c>
      <c r="E246" s="246" t="s">
        <v>1</v>
      </c>
      <c r="F246" s="247" t="s">
        <v>151</v>
      </c>
      <c r="G246" s="245"/>
      <c r="H246" s="248">
        <v>68.131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148</v>
      </c>
      <c r="AU246" s="254" t="s">
        <v>86</v>
      </c>
      <c r="AV246" s="14" t="s">
        <v>146</v>
      </c>
      <c r="AW246" s="14" t="s">
        <v>32</v>
      </c>
      <c r="AX246" s="14" t="s">
        <v>84</v>
      </c>
      <c r="AY246" s="254" t="s">
        <v>138</v>
      </c>
    </row>
    <row r="247" spans="1:65" s="2" customFormat="1" ht="24.15" customHeight="1">
      <c r="A247" s="39"/>
      <c r="B247" s="40"/>
      <c r="C247" s="219" t="s">
        <v>364</v>
      </c>
      <c r="D247" s="219" t="s">
        <v>141</v>
      </c>
      <c r="E247" s="220" t="s">
        <v>365</v>
      </c>
      <c r="F247" s="221" t="s">
        <v>366</v>
      </c>
      <c r="G247" s="222" t="s">
        <v>165</v>
      </c>
      <c r="H247" s="223">
        <v>68.131</v>
      </c>
      <c r="I247" s="224"/>
      <c r="J247" s="225">
        <f>ROUND(I247*H247,2)</f>
        <v>0</v>
      </c>
      <c r="K247" s="221" t="s">
        <v>145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146</v>
      </c>
      <c r="AT247" s="230" t="s">
        <v>141</v>
      </c>
      <c r="AU247" s="230" t="s">
        <v>86</v>
      </c>
      <c r="AY247" s="18" t="s">
        <v>138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146</v>
      </c>
      <c r="BM247" s="230" t="s">
        <v>367</v>
      </c>
    </row>
    <row r="248" spans="1:51" s="13" customFormat="1" ht="12">
      <c r="A248" s="13"/>
      <c r="B248" s="232"/>
      <c r="C248" s="233"/>
      <c r="D248" s="234" t="s">
        <v>148</v>
      </c>
      <c r="E248" s="235" t="s">
        <v>1</v>
      </c>
      <c r="F248" s="236" t="s">
        <v>254</v>
      </c>
      <c r="G248" s="233"/>
      <c r="H248" s="237">
        <v>99.709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148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138</v>
      </c>
    </row>
    <row r="249" spans="1:51" s="13" customFormat="1" ht="12">
      <c r="A249" s="13"/>
      <c r="B249" s="232"/>
      <c r="C249" s="233"/>
      <c r="D249" s="234" t="s">
        <v>148</v>
      </c>
      <c r="E249" s="235" t="s">
        <v>1</v>
      </c>
      <c r="F249" s="236" t="s">
        <v>363</v>
      </c>
      <c r="G249" s="233"/>
      <c r="H249" s="237">
        <v>-31.578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148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138</v>
      </c>
    </row>
    <row r="250" spans="1:51" s="14" customFormat="1" ht="12">
      <c r="A250" s="14"/>
      <c r="B250" s="244"/>
      <c r="C250" s="245"/>
      <c r="D250" s="234" t="s">
        <v>148</v>
      </c>
      <c r="E250" s="246" t="s">
        <v>1</v>
      </c>
      <c r="F250" s="247" t="s">
        <v>151</v>
      </c>
      <c r="G250" s="245"/>
      <c r="H250" s="248">
        <v>68.131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148</v>
      </c>
      <c r="AU250" s="254" t="s">
        <v>86</v>
      </c>
      <c r="AV250" s="14" t="s">
        <v>146</v>
      </c>
      <c r="AW250" s="14" t="s">
        <v>32</v>
      </c>
      <c r="AX250" s="14" t="s">
        <v>84</v>
      </c>
      <c r="AY250" s="254" t="s">
        <v>138</v>
      </c>
    </row>
    <row r="251" spans="1:65" s="2" customFormat="1" ht="24.15" customHeight="1">
      <c r="A251" s="39"/>
      <c r="B251" s="40"/>
      <c r="C251" s="219" t="s">
        <v>368</v>
      </c>
      <c r="D251" s="219" t="s">
        <v>141</v>
      </c>
      <c r="E251" s="220" t="s">
        <v>369</v>
      </c>
      <c r="F251" s="221" t="s">
        <v>370</v>
      </c>
      <c r="G251" s="222" t="s">
        <v>165</v>
      </c>
      <c r="H251" s="223">
        <v>68.131</v>
      </c>
      <c r="I251" s="224"/>
      <c r="J251" s="225">
        <f>ROUND(I251*H251,2)</f>
        <v>0</v>
      </c>
      <c r="K251" s="221" t="s">
        <v>145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0.0021</v>
      </c>
      <c r="R251" s="228">
        <f>Q251*H251</f>
        <v>0.14307509999999998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146</v>
      </c>
      <c r="AT251" s="230" t="s">
        <v>141</v>
      </c>
      <c r="AU251" s="230" t="s">
        <v>86</v>
      </c>
      <c r="AY251" s="18" t="s">
        <v>138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146</v>
      </c>
      <c r="BM251" s="230" t="s">
        <v>371</v>
      </c>
    </row>
    <row r="252" spans="1:51" s="13" customFormat="1" ht="12">
      <c r="A252" s="13"/>
      <c r="B252" s="232"/>
      <c r="C252" s="233"/>
      <c r="D252" s="234" t="s">
        <v>148</v>
      </c>
      <c r="E252" s="235" t="s">
        <v>1</v>
      </c>
      <c r="F252" s="236" t="s">
        <v>254</v>
      </c>
      <c r="G252" s="233"/>
      <c r="H252" s="237">
        <v>99.709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148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138</v>
      </c>
    </row>
    <row r="253" spans="1:51" s="13" customFormat="1" ht="12">
      <c r="A253" s="13"/>
      <c r="B253" s="232"/>
      <c r="C253" s="233"/>
      <c r="D253" s="234" t="s">
        <v>148</v>
      </c>
      <c r="E253" s="235" t="s">
        <v>1</v>
      </c>
      <c r="F253" s="236" t="s">
        <v>363</v>
      </c>
      <c r="G253" s="233"/>
      <c r="H253" s="237">
        <v>-31.578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148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138</v>
      </c>
    </row>
    <row r="254" spans="1:51" s="14" customFormat="1" ht="12">
      <c r="A254" s="14"/>
      <c r="B254" s="244"/>
      <c r="C254" s="245"/>
      <c r="D254" s="234" t="s">
        <v>148</v>
      </c>
      <c r="E254" s="246" t="s">
        <v>1</v>
      </c>
      <c r="F254" s="247" t="s">
        <v>151</v>
      </c>
      <c r="G254" s="245"/>
      <c r="H254" s="248">
        <v>68.131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148</v>
      </c>
      <c r="AU254" s="254" t="s">
        <v>86</v>
      </c>
      <c r="AV254" s="14" t="s">
        <v>146</v>
      </c>
      <c r="AW254" s="14" t="s">
        <v>32</v>
      </c>
      <c r="AX254" s="14" t="s">
        <v>84</v>
      </c>
      <c r="AY254" s="254" t="s">
        <v>138</v>
      </c>
    </row>
    <row r="255" spans="1:63" s="12" customFormat="1" ht="22.8" customHeight="1">
      <c r="A255" s="12"/>
      <c r="B255" s="203"/>
      <c r="C255" s="204"/>
      <c r="D255" s="205" t="s">
        <v>75</v>
      </c>
      <c r="E255" s="217" t="s">
        <v>372</v>
      </c>
      <c r="F255" s="217" t="s">
        <v>373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SUM(P256:P260)</f>
        <v>0</v>
      </c>
      <c r="Q255" s="211"/>
      <c r="R255" s="212">
        <f>SUM(R256:R260)</f>
        <v>0</v>
      </c>
      <c r="S255" s="211"/>
      <c r="T255" s="213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4" t="s">
        <v>84</v>
      </c>
      <c r="AT255" s="215" t="s">
        <v>75</v>
      </c>
      <c r="AU255" s="215" t="s">
        <v>84</v>
      </c>
      <c r="AY255" s="214" t="s">
        <v>138</v>
      </c>
      <c r="BK255" s="216">
        <f>SUM(BK256:BK260)</f>
        <v>0</v>
      </c>
    </row>
    <row r="256" spans="1:65" s="2" customFormat="1" ht="24.15" customHeight="1">
      <c r="A256" s="39"/>
      <c r="B256" s="40"/>
      <c r="C256" s="219" t="s">
        <v>374</v>
      </c>
      <c r="D256" s="219" t="s">
        <v>141</v>
      </c>
      <c r="E256" s="220" t="s">
        <v>375</v>
      </c>
      <c r="F256" s="221" t="s">
        <v>376</v>
      </c>
      <c r="G256" s="222" t="s">
        <v>154</v>
      </c>
      <c r="H256" s="223">
        <v>10.939</v>
      </c>
      <c r="I256" s="224"/>
      <c r="J256" s="225">
        <f>ROUND(I256*H256,2)</f>
        <v>0</v>
      </c>
      <c r="K256" s="221" t="s">
        <v>145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146</v>
      </c>
      <c r="AT256" s="230" t="s">
        <v>141</v>
      </c>
      <c r="AU256" s="230" t="s">
        <v>86</v>
      </c>
      <c r="AY256" s="18" t="s">
        <v>138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146</v>
      </c>
      <c r="BM256" s="230" t="s">
        <v>377</v>
      </c>
    </row>
    <row r="257" spans="1:65" s="2" customFormat="1" ht="24.15" customHeight="1">
      <c r="A257" s="39"/>
      <c r="B257" s="40"/>
      <c r="C257" s="219" t="s">
        <v>378</v>
      </c>
      <c r="D257" s="219" t="s">
        <v>141</v>
      </c>
      <c r="E257" s="220" t="s">
        <v>379</v>
      </c>
      <c r="F257" s="221" t="s">
        <v>380</v>
      </c>
      <c r="G257" s="222" t="s">
        <v>154</v>
      </c>
      <c r="H257" s="223">
        <v>10.939</v>
      </c>
      <c r="I257" s="224"/>
      <c r="J257" s="225">
        <f>ROUND(I257*H257,2)</f>
        <v>0</v>
      </c>
      <c r="K257" s="221" t="s">
        <v>145</v>
      </c>
      <c r="L257" s="45"/>
      <c r="M257" s="226" t="s">
        <v>1</v>
      </c>
      <c r="N257" s="227" t="s">
        <v>41</v>
      </c>
      <c r="O257" s="92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146</v>
      </c>
      <c r="AT257" s="230" t="s">
        <v>141</v>
      </c>
      <c r="AU257" s="230" t="s">
        <v>86</v>
      </c>
      <c r="AY257" s="18" t="s">
        <v>138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84</v>
      </c>
      <c r="BK257" s="231">
        <f>ROUND(I257*H257,2)</f>
        <v>0</v>
      </c>
      <c r="BL257" s="18" t="s">
        <v>146</v>
      </c>
      <c r="BM257" s="230" t="s">
        <v>381</v>
      </c>
    </row>
    <row r="258" spans="1:65" s="2" customFormat="1" ht="24.15" customHeight="1">
      <c r="A258" s="39"/>
      <c r="B258" s="40"/>
      <c r="C258" s="219" t="s">
        <v>382</v>
      </c>
      <c r="D258" s="219" t="s">
        <v>141</v>
      </c>
      <c r="E258" s="220" t="s">
        <v>383</v>
      </c>
      <c r="F258" s="221" t="s">
        <v>384</v>
      </c>
      <c r="G258" s="222" t="s">
        <v>154</v>
      </c>
      <c r="H258" s="223">
        <v>131.268</v>
      </c>
      <c r="I258" s="224"/>
      <c r="J258" s="225">
        <f>ROUND(I258*H258,2)</f>
        <v>0</v>
      </c>
      <c r="K258" s="221" t="s">
        <v>145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146</v>
      </c>
      <c r="AT258" s="230" t="s">
        <v>141</v>
      </c>
      <c r="AU258" s="230" t="s">
        <v>86</v>
      </c>
      <c r="AY258" s="18" t="s">
        <v>138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146</v>
      </c>
      <c r="BM258" s="230" t="s">
        <v>385</v>
      </c>
    </row>
    <row r="259" spans="1:51" s="13" customFormat="1" ht="12">
      <c r="A259" s="13"/>
      <c r="B259" s="232"/>
      <c r="C259" s="233"/>
      <c r="D259" s="234" t="s">
        <v>148</v>
      </c>
      <c r="E259" s="233"/>
      <c r="F259" s="236" t="s">
        <v>386</v>
      </c>
      <c r="G259" s="233"/>
      <c r="H259" s="237">
        <v>131.268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148</v>
      </c>
      <c r="AU259" s="243" t="s">
        <v>86</v>
      </c>
      <c r="AV259" s="13" t="s">
        <v>86</v>
      </c>
      <c r="AW259" s="13" t="s">
        <v>4</v>
      </c>
      <c r="AX259" s="13" t="s">
        <v>84</v>
      </c>
      <c r="AY259" s="243" t="s">
        <v>138</v>
      </c>
    </row>
    <row r="260" spans="1:65" s="2" customFormat="1" ht="33" customHeight="1">
      <c r="A260" s="39"/>
      <c r="B260" s="40"/>
      <c r="C260" s="219" t="s">
        <v>387</v>
      </c>
      <c r="D260" s="219" t="s">
        <v>141</v>
      </c>
      <c r="E260" s="220" t="s">
        <v>388</v>
      </c>
      <c r="F260" s="221" t="s">
        <v>389</v>
      </c>
      <c r="G260" s="222" t="s">
        <v>154</v>
      </c>
      <c r="H260" s="223">
        <v>10.934</v>
      </c>
      <c r="I260" s="224"/>
      <c r="J260" s="225">
        <f>ROUND(I260*H260,2)</f>
        <v>0</v>
      </c>
      <c r="K260" s="221" t="s">
        <v>145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146</v>
      </c>
      <c r="AT260" s="230" t="s">
        <v>141</v>
      </c>
      <c r="AU260" s="230" t="s">
        <v>86</v>
      </c>
      <c r="AY260" s="18" t="s">
        <v>138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146</v>
      </c>
      <c r="BM260" s="230" t="s">
        <v>390</v>
      </c>
    </row>
    <row r="261" spans="1:63" s="12" customFormat="1" ht="22.8" customHeight="1">
      <c r="A261" s="12"/>
      <c r="B261" s="203"/>
      <c r="C261" s="204"/>
      <c r="D261" s="205" t="s">
        <v>75</v>
      </c>
      <c r="E261" s="217" t="s">
        <v>391</v>
      </c>
      <c r="F261" s="217" t="s">
        <v>392</v>
      </c>
      <c r="G261" s="204"/>
      <c r="H261" s="204"/>
      <c r="I261" s="207"/>
      <c r="J261" s="218">
        <f>BK261</f>
        <v>0</v>
      </c>
      <c r="K261" s="204"/>
      <c r="L261" s="209"/>
      <c r="M261" s="210"/>
      <c r="N261" s="211"/>
      <c r="O261" s="211"/>
      <c r="P261" s="212">
        <f>P262</f>
        <v>0</v>
      </c>
      <c r="Q261" s="211"/>
      <c r="R261" s="212">
        <f>R262</f>
        <v>0</v>
      </c>
      <c r="S261" s="211"/>
      <c r="T261" s="213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4" t="s">
        <v>84</v>
      </c>
      <c r="AT261" s="215" t="s">
        <v>75</v>
      </c>
      <c r="AU261" s="215" t="s">
        <v>84</v>
      </c>
      <c r="AY261" s="214" t="s">
        <v>138</v>
      </c>
      <c r="BK261" s="216">
        <f>BK262</f>
        <v>0</v>
      </c>
    </row>
    <row r="262" spans="1:65" s="2" customFormat="1" ht="16.5" customHeight="1">
      <c r="A262" s="39"/>
      <c r="B262" s="40"/>
      <c r="C262" s="219" t="s">
        <v>393</v>
      </c>
      <c r="D262" s="219" t="s">
        <v>141</v>
      </c>
      <c r="E262" s="220" t="s">
        <v>394</v>
      </c>
      <c r="F262" s="221" t="s">
        <v>395</v>
      </c>
      <c r="G262" s="222" t="s">
        <v>154</v>
      </c>
      <c r="H262" s="223">
        <v>26.309</v>
      </c>
      <c r="I262" s="224"/>
      <c r="J262" s="225">
        <f>ROUND(I262*H262,2)</f>
        <v>0</v>
      </c>
      <c r="K262" s="221" t="s">
        <v>145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146</v>
      </c>
      <c r="AT262" s="230" t="s">
        <v>141</v>
      </c>
      <c r="AU262" s="230" t="s">
        <v>86</v>
      </c>
      <c r="AY262" s="18" t="s">
        <v>138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146</v>
      </c>
      <c r="BM262" s="230" t="s">
        <v>396</v>
      </c>
    </row>
    <row r="263" spans="1:63" s="12" customFormat="1" ht="25.9" customHeight="1">
      <c r="A263" s="12"/>
      <c r="B263" s="203"/>
      <c r="C263" s="204"/>
      <c r="D263" s="205" t="s">
        <v>75</v>
      </c>
      <c r="E263" s="206" t="s">
        <v>397</v>
      </c>
      <c r="F263" s="206" t="s">
        <v>398</v>
      </c>
      <c r="G263" s="204"/>
      <c r="H263" s="204"/>
      <c r="I263" s="207"/>
      <c r="J263" s="208">
        <f>BK263</f>
        <v>0</v>
      </c>
      <c r="K263" s="204"/>
      <c r="L263" s="209"/>
      <c r="M263" s="210"/>
      <c r="N263" s="211"/>
      <c r="O263" s="211"/>
      <c r="P263" s="212">
        <f>P264+P269+P281+P307+P309+P317+P325+P338+P361+P369+P384</f>
        <v>0</v>
      </c>
      <c r="Q263" s="211"/>
      <c r="R263" s="212">
        <f>R264+R269+R281+R307+R309+R317+R325+R338+R361+R369+R384</f>
        <v>3.00362082</v>
      </c>
      <c r="S263" s="211"/>
      <c r="T263" s="213">
        <f>T264+T269+T281+T307+T309+T317+T325+T338+T361+T369+T384</f>
        <v>4.3236858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86</v>
      </c>
      <c r="AT263" s="215" t="s">
        <v>75</v>
      </c>
      <c r="AU263" s="215" t="s">
        <v>76</v>
      </c>
      <c r="AY263" s="214" t="s">
        <v>138</v>
      </c>
      <c r="BK263" s="216">
        <f>BK264+BK269+BK281+BK307+BK309+BK317+BK325+BK338+BK361+BK369+BK384</f>
        <v>0</v>
      </c>
    </row>
    <row r="264" spans="1:63" s="12" customFormat="1" ht="22.8" customHeight="1">
      <c r="A264" s="12"/>
      <c r="B264" s="203"/>
      <c r="C264" s="204"/>
      <c r="D264" s="205" t="s">
        <v>75</v>
      </c>
      <c r="E264" s="217" t="s">
        <v>399</v>
      </c>
      <c r="F264" s="217" t="s">
        <v>400</v>
      </c>
      <c r="G264" s="204"/>
      <c r="H264" s="204"/>
      <c r="I264" s="207"/>
      <c r="J264" s="218">
        <f>BK264</f>
        <v>0</v>
      </c>
      <c r="K264" s="204"/>
      <c r="L264" s="209"/>
      <c r="M264" s="210"/>
      <c r="N264" s="211"/>
      <c r="O264" s="211"/>
      <c r="P264" s="212">
        <f>SUM(P265:P268)</f>
        <v>0</v>
      </c>
      <c r="Q264" s="211"/>
      <c r="R264" s="212">
        <f>SUM(R265:R268)</f>
        <v>0.07957679999999999</v>
      </c>
      <c r="S264" s="211"/>
      <c r="T264" s="213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4" t="s">
        <v>86</v>
      </c>
      <c r="AT264" s="215" t="s">
        <v>75</v>
      </c>
      <c r="AU264" s="215" t="s">
        <v>84</v>
      </c>
      <c r="AY264" s="214" t="s">
        <v>138</v>
      </c>
      <c r="BK264" s="216">
        <f>SUM(BK265:BK268)</f>
        <v>0</v>
      </c>
    </row>
    <row r="265" spans="1:65" s="2" customFormat="1" ht="24.15" customHeight="1">
      <c r="A265" s="39"/>
      <c r="B265" s="40"/>
      <c r="C265" s="219" t="s">
        <v>401</v>
      </c>
      <c r="D265" s="219" t="s">
        <v>141</v>
      </c>
      <c r="E265" s="220" t="s">
        <v>402</v>
      </c>
      <c r="F265" s="221" t="s">
        <v>403</v>
      </c>
      <c r="G265" s="222" t="s">
        <v>165</v>
      </c>
      <c r="H265" s="223">
        <v>31.578</v>
      </c>
      <c r="I265" s="224"/>
      <c r="J265" s="225">
        <f>ROUND(I265*H265,2)</f>
        <v>0</v>
      </c>
      <c r="K265" s="221" t="s">
        <v>145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232</v>
      </c>
      <c r="AT265" s="230" t="s">
        <v>141</v>
      </c>
      <c r="AU265" s="230" t="s">
        <v>86</v>
      </c>
      <c r="AY265" s="18" t="s">
        <v>138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232</v>
      </c>
      <c r="BM265" s="230" t="s">
        <v>404</v>
      </c>
    </row>
    <row r="266" spans="1:51" s="13" customFormat="1" ht="12">
      <c r="A266" s="13"/>
      <c r="B266" s="232"/>
      <c r="C266" s="233"/>
      <c r="D266" s="234" t="s">
        <v>148</v>
      </c>
      <c r="E266" s="235" t="s">
        <v>1</v>
      </c>
      <c r="F266" s="236" t="s">
        <v>185</v>
      </c>
      <c r="G266" s="233"/>
      <c r="H266" s="237">
        <v>31.578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148</v>
      </c>
      <c r="AU266" s="243" t="s">
        <v>86</v>
      </c>
      <c r="AV266" s="13" t="s">
        <v>86</v>
      </c>
      <c r="AW266" s="13" t="s">
        <v>32</v>
      </c>
      <c r="AX266" s="13" t="s">
        <v>84</v>
      </c>
      <c r="AY266" s="243" t="s">
        <v>138</v>
      </c>
    </row>
    <row r="267" spans="1:65" s="2" customFormat="1" ht="24.15" customHeight="1">
      <c r="A267" s="39"/>
      <c r="B267" s="40"/>
      <c r="C267" s="255" t="s">
        <v>405</v>
      </c>
      <c r="D267" s="255" t="s">
        <v>273</v>
      </c>
      <c r="E267" s="256" t="s">
        <v>406</v>
      </c>
      <c r="F267" s="257" t="s">
        <v>407</v>
      </c>
      <c r="G267" s="258" t="s">
        <v>165</v>
      </c>
      <c r="H267" s="259">
        <v>33.157</v>
      </c>
      <c r="I267" s="260"/>
      <c r="J267" s="261">
        <f>ROUND(I267*H267,2)</f>
        <v>0</v>
      </c>
      <c r="K267" s="257" t="s">
        <v>145</v>
      </c>
      <c r="L267" s="262"/>
      <c r="M267" s="263" t="s">
        <v>1</v>
      </c>
      <c r="N267" s="264" t="s">
        <v>41</v>
      </c>
      <c r="O267" s="92"/>
      <c r="P267" s="228">
        <f>O267*H267</f>
        <v>0</v>
      </c>
      <c r="Q267" s="228">
        <v>0.0024</v>
      </c>
      <c r="R267" s="228">
        <f>Q267*H267</f>
        <v>0.07957679999999999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302</v>
      </c>
      <c r="AT267" s="230" t="s">
        <v>273</v>
      </c>
      <c r="AU267" s="230" t="s">
        <v>86</v>
      </c>
      <c r="AY267" s="18" t="s">
        <v>138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232</v>
      </c>
      <c r="BM267" s="230" t="s">
        <v>408</v>
      </c>
    </row>
    <row r="268" spans="1:51" s="13" customFormat="1" ht="12">
      <c r="A268" s="13"/>
      <c r="B268" s="232"/>
      <c r="C268" s="233"/>
      <c r="D268" s="234" t="s">
        <v>148</v>
      </c>
      <c r="E268" s="233"/>
      <c r="F268" s="236" t="s">
        <v>409</v>
      </c>
      <c r="G268" s="233"/>
      <c r="H268" s="237">
        <v>33.157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148</v>
      </c>
      <c r="AU268" s="243" t="s">
        <v>86</v>
      </c>
      <c r="AV268" s="13" t="s">
        <v>86</v>
      </c>
      <c r="AW268" s="13" t="s">
        <v>4</v>
      </c>
      <c r="AX268" s="13" t="s">
        <v>84</v>
      </c>
      <c r="AY268" s="243" t="s">
        <v>138</v>
      </c>
    </row>
    <row r="269" spans="1:63" s="12" customFormat="1" ht="22.8" customHeight="1">
      <c r="A269" s="12"/>
      <c r="B269" s="203"/>
      <c r="C269" s="204"/>
      <c r="D269" s="205" t="s">
        <v>75</v>
      </c>
      <c r="E269" s="217" t="s">
        <v>410</v>
      </c>
      <c r="F269" s="217" t="s">
        <v>411</v>
      </c>
      <c r="G269" s="204"/>
      <c r="H269" s="204"/>
      <c r="I269" s="207"/>
      <c r="J269" s="218">
        <f>BK269</f>
        <v>0</v>
      </c>
      <c r="K269" s="204"/>
      <c r="L269" s="209"/>
      <c r="M269" s="210"/>
      <c r="N269" s="211"/>
      <c r="O269" s="211"/>
      <c r="P269" s="212">
        <f>SUM(P270:P280)</f>
        <v>0</v>
      </c>
      <c r="Q269" s="211"/>
      <c r="R269" s="212">
        <f>SUM(R270:R280)</f>
        <v>0.06132</v>
      </c>
      <c r="S269" s="211"/>
      <c r="T269" s="213">
        <f>SUM(T270:T280)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86</v>
      </c>
      <c r="AT269" s="215" t="s">
        <v>75</v>
      </c>
      <c r="AU269" s="215" t="s">
        <v>84</v>
      </c>
      <c r="AY269" s="214" t="s">
        <v>138</v>
      </c>
      <c r="BK269" s="216">
        <f>SUM(BK270:BK280)</f>
        <v>0</v>
      </c>
    </row>
    <row r="270" spans="1:65" s="2" customFormat="1" ht="24.15" customHeight="1">
      <c r="A270" s="39"/>
      <c r="B270" s="40"/>
      <c r="C270" s="219" t="s">
        <v>412</v>
      </c>
      <c r="D270" s="219" t="s">
        <v>141</v>
      </c>
      <c r="E270" s="220" t="s">
        <v>413</v>
      </c>
      <c r="F270" s="221" t="s">
        <v>414</v>
      </c>
      <c r="G270" s="222" t="s">
        <v>160</v>
      </c>
      <c r="H270" s="223">
        <v>20</v>
      </c>
      <c r="I270" s="224"/>
      <c r="J270" s="225">
        <f>ROUND(I270*H270,2)</f>
        <v>0</v>
      </c>
      <c r="K270" s="221" t="s">
        <v>145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0.00245</v>
      </c>
      <c r="R270" s="228">
        <f>Q270*H270</f>
        <v>0.049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232</v>
      </c>
      <c r="AT270" s="230" t="s">
        <v>141</v>
      </c>
      <c r="AU270" s="230" t="s">
        <v>86</v>
      </c>
      <c r="AY270" s="18" t="s">
        <v>138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232</v>
      </c>
      <c r="BM270" s="230" t="s">
        <v>415</v>
      </c>
    </row>
    <row r="271" spans="1:65" s="2" customFormat="1" ht="33" customHeight="1">
      <c r="A271" s="39"/>
      <c r="B271" s="40"/>
      <c r="C271" s="219" t="s">
        <v>416</v>
      </c>
      <c r="D271" s="219" t="s">
        <v>141</v>
      </c>
      <c r="E271" s="220" t="s">
        <v>417</v>
      </c>
      <c r="F271" s="221" t="s">
        <v>418</v>
      </c>
      <c r="G271" s="222" t="s">
        <v>270</v>
      </c>
      <c r="H271" s="223">
        <v>1</v>
      </c>
      <c r="I271" s="224"/>
      <c r="J271" s="225">
        <f>ROUND(I271*H271,2)</f>
        <v>0</v>
      </c>
      <c r="K271" s="221" t="s">
        <v>145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0.00184</v>
      </c>
      <c r="R271" s="228">
        <f>Q271*H271</f>
        <v>0.00184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232</v>
      </c>
      <c r="AT271" s="230" t="s">
        <v>141</v>
      </c>
      <c r="AU271" s="230" t="s">
        <v>86</v>
      </c>
      <c r="AY271" s="18" t="s">
        <v>138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232</v>
      </c>
      <c r="BM271" s="230" t="s">
        <v>419</v>
      </c>
    </row>
    <row r="272" spans="1:65" s="2" customFormat="1" ht="21.75" customHeight="1">
      <c r="A272" s="39"/>
      <c r="B272" s="40"/>
      <c r="C272" s="219" t="s">
        <v>420</v>
      </c>
      <c r="D272" s="219" t="s">
        <v>141</v>
      </c>
      <c r="E272" s="220" t="s">
        <v>421</v>
      </c>
      <c r="F272" s="221" t="s">
        <v>422</v>
      </c>
      <c r="G272" s="222" t="s">
        <v>270</v>
      </c>
      <c r="H272" s="223">
        <v>1</v>
      </c>
      <c r="I272" s="224"/>
      <c r="J272" s="225">
        <f>ROUND(I272*H272,2)</f>
        <v>0</v>
      </c>
      <c r="K272" s="221" t="s">
        <v>145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0.0012</v>
      </c>
      <c r="R272" s="228">
        <f>Q272*H272</f>
        <v>0.0012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232</v>
      </c>
      <c r="AT272" s="230" t="s">
        <v>141</v>
      </c>
      <c r="AU272" s="230" t="s">
        <v>86</v>
      </c>
      <c r="AY272" s="18" t="s">
        <v>138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232</v>
      </c>
      <c r="BM272" s="230" t="s">
        <v>423</v>
      </c>
    </row>
    <row r="273" spans="1:65" s="2" customFormat="1" ht="16.5" customHeight="1">
      <c r="A273" s="39"/>
      <c r="B273" s="40"/>
      <c r="C273" s="219" t="s">
        <v>424</v>
      </c>
      <c r="D273" s="219" t="s">
        <v>141</v>
      </c>
      <c r="E273" s="220" t="s">
        <v>425</v>
      </c>
      <c r="F273" s="221" t="s">
        <v>426</v>
      </c>
      <c r="G273" s="222" t="s">
        <v>160</v>
      </c>
      <c r="H273" s="223">
        <v>20</v>
      </c>
      <c r="I273" s="224"/>
      <c r="J273" s="225">
        <f>ROUND(I273*H273,2)</f>
        <v>0</v>
      </c>
      <c r="K273" s="221" t="s">
        <v>145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0.00025</v>
      </c>
      <c r="R273" s="228">
        <f>Q273*H273</f>
        <v>0.005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232</v>
      </c>
      <c r="AT273" s="230" t="s">
        <v>141</v>
      </c>
      <c r="AU273" s="230" t="s">
        <v>86</v>
      </c>
      <c r="AY273" s="18" t="s">
        <v>138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232</v>
      </c>
      <c r="BM273" s="230" t="s">
        <v>427</v>
      </c>
    </row>
    <row r="274" spans="1:65" s="2" customFormat="1" ht="16.5" customHeight="1">
      <c r="A274" s="39"/>
      <c r="B274" s="40"/>
      <c r="C274" s="219" t="s">
        <v>428</v>
      </c>
      <c r="D274" s="219" t="s">
        <v>141</v>
      </c>
      <c r="E274" s="220" t="s">
        <v>429</v>
      </c>
      <c r="F274" s="221" t="s">
        <v>430</v>
      </c>
      <c r="G274" s="222" t="s">
        <v>270</v>
      </c>
      <c r="H274" s="223">
        <v>1</v>
      </c>
      <c r="I274" s="224"/>
      <c r="J274" s="225">
        <f>ROUND(I274*H274,2)</f>
        <v>0</v>
      </c>
      <c r="K274" s="221" t="s">
        <v>145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232</v>
      </c>
      <c r="AT274" s="230" t="s">
        <v>141</v>
      </c>
      <c r="AU274" s="230" t="s">
        <v>86</v>
      </c>
      <c r="AY274" s="18" t="s">
        <v>138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232</v>
      </c>
      <c r="BM274" s="230" t="s">
        <v>431</v>
      </c>
    </row>
    <row r="275" spans="1:65" s="2" customFormat="1" ht="21.75" customHeight="1">
      <c r="A275" s="39"/>
      <c r="B275" s="40"/>
      <c r="C275" s="219" t="s">
        <v>432</v>
      </c>
      <c r="D275" s="219" t="s">
        <v>141</v>
      </c>
      <c r="E275" s="220" t="s">
        <v>433</v>
      </c>
      <c r="F275" s="221" t="s">
        <v>434</v>
      </c>
      <c r="G275" s="222" t="s">
        <v>270</v>
      </c>
      <c r="H275" s="223">
        <v>1</v>
      </c>
      <c r="I275" s="224"/>
      <c r="J275" s="225">
        <f>ROUND(I275*H275,2)</f>
        <v>0</v>
      </c>
      <c r="K275" s="221" t="s">
        <v>145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0.00022</v>
      </c>
      <c r="R275" s="228">
        <f>Q275*H275</f>
        <v>0.00022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232</v>
      </c>
      <c r="AT275" s="230" t="s">
        <v>141</v>
      </c>
      <c r="AU275" s="230" t="s">
        <v>86</v>
      </c>
      <c r="AY275" s="18" t="s">
        <v>138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232</v>
      </c>
      <c r="BM275" s="230" t="s">
        <v>435</v>
      </c>
    </row>
    <row r="276" spans="1:65" s="2" customFormat="1" ht="24.15" customHeight="1">
      <c r="A276" s="39"/>
      <c r="B276" s="40"/>
      <c r="C276" s="219" t="s">
        <v>436</v>
      </c>
      <c r="D276" s="219" t="s">
        <v>141</v>
      </c>
      <c r="E276" s="220" t="s">
        <v>437</v>
      </c>
      <c r="F276" s="221" t="s">
        <v>438</v>
      </c>
      <c r="G276" s="222" t="s">
        <v>270</v>
      </c>
      <c r="H276" s="223">
        <v>1</v>
      </c>
      <c r="I276" s="224"/>
      <c r="J276" s="225">
        <f>ROUND(I276*H276,2)</f>
        <v>0</v>
      </c>
      <c r="K276" s="221" t="s">
        <v>145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0.00026</v>
      </c>
      <c r="R276" s="228">
        <f>Q276*H276</f>
        <v>0.00026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232</v>
      </c>
      <c r="AT276" s="230" t="s">
        <v>141</v>
      </c>
      <c r="AU276" s="230" t="s">
        <v>86</v>
      </c>
      <c r="AY276" s="18" t="s">
        <v>138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232</v>
      </c>
      <c r="BM276" s="230" t="s">
        <v>439</v>
      </c>
    </row>
    <row r="277" spans="1:65" s="2" customFormat="1" ht="24.15" customHeight="1">
      <c r="A277" s="39"/>
      <c r="B277" s="40"/>
      <c r="C277" s="219" t="s">
        <v>440</v>
      </c>
      <c r="D277" s="219" t="s">
        <v>141</v>
      </c>
      <c r="E277" s="220" t="s">
        <v>441</v>
      </c>
      <c r="F277" s="221" t="s">
        <v>442</v>
      </c>
      <c r="G277" s="222" t="s">
        <v>160</v>
      </c>
      <c r="H277" s="223">
        <v>20</v>
      </c>
      <c r="I277" s="224"/>
      <c r="J277" s="225">
        <f>ROUND(I277*H277,2)</f>
        <v>0</v>
      </c>
      <c r="K277" s="221" t="s">
        <v>145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0.00019</v>
      </c>
      <c r="R277" s="228">
        <f>Q277*H277</f>
        <v>0.0038000000000000004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232</v>
      </c>
      <c r="AT277" s="230" t="s">
        <v>141</v>
      </c>
      <c r="AU277" s="230" t="s">
        <v>86</v>
      </c>
      <c r="AY277" s="18" t="s">
        <v>138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232</v>
      </c>
      <c r="BM277" s="230" t="s">
        <v>443</v>
      </c>
    </row>
    <row r="278" spans="1:65" s="2" customFormat="1" ht="24.15" customHeight="1">
      <c r="A278" s="39"/>
      <c r="B278" s="40"/>
      <c r="C278" s="219" t="s">
        <v>444</v>
      </c>
      <c r="D278" s="219" t="s">
        <v>141</v>
      </c>
      <c r="E278" s="220" t="s">
        <v>445</v>
      </c>
      <c r="F278" s="221" t="s">
        <v>446</v>
      </c>
      <c r="G278" s="222" t="s">
        <v>154</v>
      </c>
      <c r="H278" s="223">
        <v>0.061</v>
      </c>
      <c r="I278" s="224"/>
      <c r="J278" s="225">
        <f>ROUND(I278*H278,2)</f>
        <v>0</v>
      </c>
      <c r="K278" s="221" t="s">
        <v>145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232</v>
      </c>
      <c r="AT278" s="230" t="s">
        <v>141</v>
      </c>
      <c r="AU278" s="230" t="s">
        <v>86</v>
      </c>
      <c r="AY278" s="18" t="s">
        <v>138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232</v>
      </c>
      <c r="BM278" s="230" t="s">
        <v>447</v>
      </c>
    </row>
    <row r="279" spans="1:65" s="2" customFormat="1" ht="24.15" customHeight="1">
      <c r="A279" s="39"/>
      <c r="B279" s="40"/>
      <c r="C279" s="219" t="s">
        <v>448</v>
      </c>
      <c r="D279" s="219" t="s">
        <v>141</v>
      </c>
      <c r="E279" s="220" t="s">
        <v>449</v>
      </c>
      <c r="F279" s="221" t="s">
        <v>450</v>
      </c>
      <c r="G279" s="222" t="s">
        <v>154</v>
      </c>
      <c r="H279" s="223">
        <v>0.061</v>
      </c>
      <c r="I279" s="224"/>
      <c r="J279" s="225">
        <f>ROUND(I279*H279,2)</f>
        <v>0</v>
      </c>
      <c r="K279" s="221" t="s">
        <v>145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232</v>
      </c>
      <c r="AT279" s="230" t="s">
        <v>141</v>
      </c>
      <c r="AU279" s="230" t="s">
        <v>86</v>
      </c>
      <c r="AY279" s="18" t="s">
        <v>138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232</v>
      </c>
      <c r="BM279" s="230" t="s">
        <v>451</v>
      </c>
    </row>
    <row r="280" spans="1:65" s="2" customFormat="1" ht="24.15" customHeight="1">
      <c r="A280" s="39"/>
      <c r="B280" s="40"/>
      <c r="C280" s="219" t="s">
        <v>452</v>
      </c>
      <c r="D280" s="219" t="s">
        <v>141</v>
      </c>
      <c r="E280" s="220" t="s">
        <v>453</v>
      </c>
      <c r="F280" s="221" t="s">
        <v>454</v>
      </c>
      <c r="G280" s="222" t="s">
        <v>154</v>
      </c>
      <c r="H280" s="223">
        <v>0.061</v>
      </c>
      <c r="I280" s="224"/>
      <c r="J280" s="225">
        <f>ROUND(I280*H280,2)</f>
        <v>0</v>
      </c>
      <c r="K280" s="221" t="s">
        <v>145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232</v>
      </c>
      <c r="AT280" s="230" t="s">
        <v>141</v>
      </c>
      <c r="AU280" s="230" t="s">
        <v>86</v>
      </c>
      <c r="AY280" s="18" t="s">
        <v>138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232</v>
      </c>
      <c r="BM280" s="230" t="s">
        <v>455</v>
      </c>
    </row>
    <row r="281" spans="1:63" s="12" customFormat="1" ht="22.8" customHeight="1">
      <c r="A281" s="12"/>
      <c r="B281" s="203"/>
      <c r="C281" s="204"/>
      <c r="D281" s="205" t="s">
        <v>75</v>
      </c>
      <c r="E281" s="217" t="s">
        <v>456</v>
      </c>
      <c r="F281" s="217" t="s">
        <v>457</v>
      </c>
      <c r="G281" s="204"/>
      <c r="H281" s="204"/>
      <c r="I281" s="207"/>
      <c r="J281" s="218">
        <f>BK281</f>
        <v>0</v>
      </c>
      <c r="K281" s="204"/>
      <c r="L281" s="209"/>
      <c r="M281" s="210"/>
      <c r="N281" s="211"/>
      <c r="O281" s="211"/>
      <c r="P281" s="212">
        <f>SUM(P282:P306)</f>
        <v>0</v>
      </c>
      <c r="Q281" s="211"/>
      <c r="R281" s="212">
        <f>SUM(R282:R306)</f>
        <v>0.106081</v>
      </c>
      <c r="S281" s="211"/>
      <c r="T281" s="213">
        <f>SUM(T282:T306)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4" t="s">
        <v>86</v>
      </c>
      <c r="AT281" s="215" t="s">
        <v>75</v>
      </c>
      <c r="AU281" s="215" t="s">
        <v>84</v>
      </c>
      <c r="AY281" s="214" t="s">
        <v>138</v>
      </c>
      <c r="BK281" s="216">
        <f>SUM(BK282:BK306)</f>
        <v>0</v>
      </c>
    </row>
    <row r="282" spans="1:65" s="2" customFormat="1" ht="24.15" customHeight="1">
      <c r="A282" s="39"/>
      <c r="B282" s="40"/>
      <c r="C282" s="219" t="s">
        <v>458</v>
      </c>
      <c r="D282" s="219" t="s">
        <v>141</v>
      </c>
      <c r="E282" s="220" t="s">
        <v>459</v>
      </c>
      <c r="F282" s="221" t="s">
        <v>460</v>
      </c>
      <c r="G282" s="222" t="s">
        <v>160</v>
      </c>
      <c r="H282" s="223">
        <v>100</v>
      </c>
      <c r="I282" s="224"/>
      <c r="J282" s="225">
        <f>ROUND(I282*H282,2)</f>
        <v>0</v>
      </c>
      <c r="K282" s="221" t="s">
        <v>145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232</v>
      </c>
      <c r="AT282" s="230" t="s">
        <v>141</v>
      </c>
      <c r="AU282" s="230" t="s">
        <v>86</v>
      </c>
      <c r="AY282" s="18" t="s">
        <v>138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232</v>
      </c>
      <c r="BM282" s="230" t="s">
        <v>461</v>
      </c>
    </row>
    <row r="283" spans="1:65" s="2" customFormat="1" ht="24.15" customHeight="1">
      <c r="A283" s="39"/>
      <c r="B283" s="40"/>
      <c r="C283" s="255" t="s">
        <v>462</v>
      </c>
      <c r="D283" s="255" t="s">
        <v>273</v>
      </c>
      <c r="E283" s="256" t="s">
        <v>463</v>
      </c>
      <c r="F283" s="257" t="s">
        <v>464</v>
      </c>
      <c r="G283" s="258" t="s">
        <v>160</v>
      </c>
      <c r="H283" s="259">
        <v>115</v>
      </c>
      <c r="I283" s="260"/>
      <c r="J283" s="261">
        <f>ROUND(I283*H283,2)</f>
        <v>0</v>
      </c>
      <c r="K283" s="257" t="s">
        <v>145</v>
      </c>
      <c r="L283" s="262"/>
      <c r="M283" s="263" t="s">
        <v>1</v>
      </c>
      <c r="N283" s="264" t="s">
        <v>41</v>
      </c>
      <c r="O283" s="92"/>
      <c r="P283" s="228">
        <f>O283*H283</f>
        <v>0</v>
      </c>
      <c r="Q283" s="228">
        <v>0.00012</v>
      </c>
      <c r="R283" s="228">
        <f>Q283*H283</f>
        <v>0.0138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302</v>
      </c>
      <c r="AT283" s="230" t="s">
        <v>273</v>
      </c>
      <c r="AU283" s="230" t="s">
        <v>86</v>
      </c>
      <c r="AY283" s="18" t="s">
        <v>138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232</v>
      </c>
      <c r="BM283" s="230" t="s">
        <v>465</v>
      </c>
    </row>
    <row r="284" spans="1:51" s="13" customFormat="1" ht="12">
      <c r="A284" s="13"/>
      <c r="B284" s="232"/>
      <c r="C284" s="233"/>
      <c r="D284" s="234" t="s">
        <v>148</v>
      </c>
      <c r="E284" s="233"/>
      <c r="F284" s="236" t="s">
        <v>466</v>
      </c>
      <c r="G284" s="233"/>
      <c r="H284" s="237">
        <v>115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148</v>
      </c>
      <c r="AU284" s="243" t="s">
        <v>86</v>
      </c>
      <c r="AV284" s="13" t="s">
        <v>86</v>
      </c>
      <c r="AW284" s="13" t="s">
        <v>4</v>
      </c>
      <c r="AX284" s="13" t="s">
        <v>84</v>
      </c>
      <c r="AY284" s="243" t="s">
        <v>138</v>
      </c>
    </row>
    <row r="285" spans="1:65" s="2" customFormat="1" ht="24.15" customHeight="1">
      <c r="A285" s="39"/>
      <c r="B285" s="40"/>
      <c r="C285" s="219" t="s">
        <v>467</v>
      </c>
      <c r="D285" s="219" t="s">
        <v>141</v>
      </c>
      <c r="E285" s="220" t="s">
        <v>459</v>
      </c>
      <c r="F285" s="221" t="s">
        <v>460</v>
      </c>
      <c r="G285" s="222" t="s">
        <v>160</v>
      </c>
      <c r="H285" s="223">
        <v>58</v>
      </c>
      <c r="I285" s="224"/>
      <c r="J285" s="225">
        <f>ROUND(I285*H285,2)</f>
        <v>0</v>
      </c>
      <c r="K285" s="221" t="s">
        <v>145</v>
      </c>
      <c r="L285" s="45"/>
      <c r="M285" s="226" t="s">
        <v>1</v>
      </c>
      <c r="N285" s="227" t="s">
        <v>41</v>
      </c>
      <c r="O285" s="92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232</v>
      </c>
      <c r="AT285" s="230" t="s">
        <v>141</v>
      </c>
      <c r="AU285" s="230" t="s">
        <v>86</v>
      </c>
      <c r="AY285" s="18" t="s">
        <v>138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232</v>
      </c>
      <c r="BM285" s="230" t="s">
        <v>468</v>
      </c>
    </row>
    <row r="286" spans="1:65" s="2" customFormat="1" ht="24.15" customHeight="1">
      <c r="A286" s="39"/>
      <c r="B286" s="40"/>
      <c r="C286" s="255" t="s">
        <v>469</v>
      </c>
      <c r="D286" s="255" t="s">
        <v>273</v>
      </c>
      <c r="E286" s="256" t="s">
        <v>470</v>
      </c>
      <c r="F286" s="257" t="s">
        <v>471</v>
      </c>
      <c r="G286" s="258" t="s">
        <v>160</v>
      </c>
      <c r="H286" s="259">
        <v>66.7</v>
      </c>
      <c r="I286" s="260"/>
      <c r="J286" s="261">
        <f>ROUND(I286*H286,2)</f>
        <v>0</v>
      </c>
      <c r="K286" s="257" t="s">
        <v>145</v>
      </c>
      <c r="L286" s="262"/>
      <c r="M286" s="263" t="s">
        <v>1</v>
      </c>
      <c r="N286" s="264" t="s">
        <v>41</v>
      </c>
      <c r="O286" s="92"/>
      <c r="P286" s="228">
        <f>O286*H286</f>
        <v>0</v>
      </c>
      <c r="Q286" s="228">
        <v>0.00017</v>
      </c>
      <c r="R286" s="228">
        <f>Q286*H286</f>
        <v>0.011339000000000002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302</v>
      </c>
      <c r="AT286" s="230" t="s">
        <v>273</v>
      </c>
      <c r="AU286" s="230" t="s">
        <v>86</v>
      </c>
      <c r="AY286" s="18" t="s">
        <v>138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232</v>
      </c>
      <c r="BM286" s="230" t="s">
        <v>472</v>
      </c>
    </row>
    <row r="287" spans="1:51" s="13" customFormat="1" ht="12">
      <c r="A287" s="13"/>
      <c r="B287" s="232"/>
      <c r="C287" s="233"/>
      <c r="D287" s="234" t="s">
        <v>148</v>
      </c>
      <c r="E287" s="233"/>
      <c r="F287" s="236" t="s">
        <v>473</v>
      </c>
      <c r="G287" s="233"/>
      <c r="H287" s="237">
        <v>66.7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148</v>
      </c>
      <c r="AU287" s="243" t="s">
        <v>86</v>
      </c>
      <c r="AV287" s="13" t="s">
        <v>86</v>
      </c>
      <c r="AW287" s="13" t="s">
        <v>4</v>
      </c>
      <c r="AX287" s="13" t="s">
        <v>84</v>
      </c>
      <c r="AY287" s="243" t="s">
        <v>138</v>
      </c>
    </row>
    <row r="288" spans="1:65" s="2" customFormat="1" ht="24.15" customHeight="1">
      <c r="A288" s="39"/>
      <c r="B288" s="40"/>
      <c r="C288" s="219" t="s">
        <v>474</v>
      </c>
      <c r="D288" s="219" t="s">
        <v>141</v>
      </c>
      <c r="E288" s="220" t="s">
        <v>475</v>
      </c>
      <c r="F288" s="221" t="s">
        <v>476</v>
      </c>
      <c r="G288" s="222" t="s">
        <v>160</v>
      </c>
      <c r="H288" s="223">
        <v>42</v>
      </c>
      <c r="I288" s="224"/>
      <c r="J288" s="225">
        <f>ROUND(I288*H288,2)</f>
        <v>0</v>
      </c>
      <c r="K288" s="221" t="s">
        <v>145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232</v>
      </c>
      <c r="AT288" s="230" t="s">
        <v>141</v>
      </c>
      <c r="AU288" s="230" t="s">
        <v>86</v>
      </c>
      <c r="AY288" s="18" t="s">
        <v>138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232</v>
      </c>
      <c r="BM288" s="230" t="s">
        <v>477</v>
      </c>
    </row>
    <row r="289" spans="1:65" s="2" customFormat="1" ht="24.15" customHeight="1">
      <c r="A289" s="39"/>
      <c r="B289" s="40"/>
      <c r="C289" s="255" t="s">
        <v>478</v>
      </c>
      <c r="D289" s="255" t="s">
        <v>273</v>
      </c>
      <c r="E289" s="256" t="s">
        <v>479</v>
      </c>
      <c r="F289" s="257" t="s">
        <v>480</v>
      </c>
      <c r="G289" s="258" t="s">
        <v>160</v>
      </c>
      <c r="H289" s="259">
        <v>48.3</v>
      </c>
      <c r="I289" s="260"/>
      <c r="J289" s="261">
        <f>ROUND(I289*H289,2)</f>
        <v>0</v>
      </c>
      <c r="K289" s="257" t="s">
        <v>145</v>
      </c>
      <c r="L289" s="262"/>
      <c r="M289" s="263" t="s">
        <v>1</v>
      </c>
      <c r="N289" s="264" t="s">
        <v>41</v>
      </c>
      <c r="O289" s="92"/>
      <c r="P289" s="228">
        <f>O289*H289</f>
        <v>0</v>
      </c>
      <c r="Q289" s="228">
        <v>0.00014</v>
      </c>
      <c r="R289" s="228">
        <f>Q289*H289</f>
        <v>0.006761999999999999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302</v>
      </c>
      <c r="AT289" s="230" t="s">
        <v>273</v>
      </c>
      <c r="AU289" s="230" t="s">
        <v>86</v>
      </c>
      <c r="AY289" s="18" t="s">
        <v>138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232</v>
      </c>
      <c r="BM289" s="230" t="s">
        <v>481</v>
      </c>
    </row>
    <row r="290" spans="1:51" s="13" customFormat="1" ht="12">
      <c r="A290" s="13"/>
      <c r="B290" s="232"/>
      <c r="C290" s="233"/>
      <c r="D290" s="234" t="s">
        <v>148</v>
      </c>
      <c r="E290" s="233"/>
      <c r="F290" s="236" t="s">
        <v>482</v>
      </c>
      <c r="G290" s="233"/>
      <c r="H290" s="237">
        <v>48.3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148</v>
      </c>
      <c r="AU290" s="243" t="s">
        <v>86</v>
      </c>
      <c r="AV290" s="13" t="s">
        <v>86</v>
      </c>
      <c r="AW290" s="13" t="s">
        <v>4</v>
      </c>
      <c r="AX290" s="13" t="s">
        <v>84</v>
      </c>
      <c r="AY290" s="243" t="s">
        <v>138</v>
      </c>
    </row>
    <row r="291" spans="1:65" s="2" customFormat="1" ht="24.15" customHeight="1">
      <c r="A291" s="39"/>
      <c r="B291" s="40"/>
      <c r="C291" s="219" t="s">
        <v>483</v>
      </c>
      <c r="D291" s="219" t="s">
        <v>141</v>
      </c>
      <c r="E291" s="220" t="s">
        <v>484</v>
      </c>
      <c r="F291" s="221" t="s">
        <v>485</v>
      </c>
      <c r="G291" s="222" t="s">
        <v>160</v>
      </c>
      <c r="H291" s="223">
        <v>28</v>
      </c>
      <c r="I291" s="224"/>
      <c r="J291" s="225">
        <f>ROUND(I291*H291,2)</f>
        <v>0</v>
      </c>
      <c r="K291" s="221" t="s">
        <v>145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232</v>
      </c>
      <c r="AT291" s="230" t="s">
        <v>141</v>
      </c>
      <c r="AU291" s="230" t="s">
        <v>86</v>
      </c>
      <c r="AY291" s="18" t="s">
        <v>138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232</v>
      </c>
      <c r="BM291" s="230" t="s">
        <v>486</v>
      </c>
    </row>
    <row r="292" spans="1:65" s="2" customFormat="1" ht="24.15" customHeight="1">
      <c r="A292" s="39"/>
      <c r="B292" s="40"/>
      <c r="C292" s="255" t="s">
        <v>487</v>
      </c>
      <c r="D292" s="255" t="s">
        <v>273</v>
      </c>
      <c r="E292" s="256" t="s">
        <v>488</v>
      </c>
      <c r="F292" s="257" t="s">
        <v>489</v>
      </c>
      <c r="G292" s="258" t="s">
        <v>160</v>
      </c>
      <c r="H292" s="259">
        <v>32.2</v>
      </c>
      <c r="I292" s="260"/>
      <c r="J292" s="261">
        <f>ROUND(I292*H292,2)</f>
        <v>0</v>
      </c>
      <c r="K292" s="257" t="s">
        <v>145</v>
      </c>
      <c r="L292" s="262"/>
      <c r="M292" s="263" t="s">
        <v>1</v>
      </c>
      <c r="N292" s="264" t="s">
        <v>41</v>
      </c>
      <c r="O292" s="92"/>
      <c r="P292" s="228">
        <f>O292*H292</f>
        <v>0</v>
      </c>
      <c r="Q292" s="228">
        <v>0.0011</v>
      </c>
      <c r="R292" s="228">
        <f>Q292*H292</f>
        <v>0.03542000000000001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302</v>
      </c>
      <c r="AT292" s="230" t="s">
        <v>273</v>
      </c>
      <c r="AU292" s="230" t="s">
        <v>86</v>
      </c>
      <c r="AY292" s="18" t="s">
        <v>138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232</v>
      </c>
      <c r="BM292" s="230" t="s">
        <v>490</v>
      </c>
    </row>
    <row r="293" spans="1:51" s="13" customFormat="1" ht="12">
      <c r="A293" s="13"/>
      <c r="B293" s="232"/>
      <c r="C293" s="233"/>
      <c r="D293" s="234" t="s">
        <v>148</v>
      </c>
      <c r="E293" s="233"/>
      <c r="F293" s="236" t="s">
        <v>491</v>
      </c>
      <c r="G293" s="233"/>
      <c r="H293" s="237">
        <v>32.2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148</v>
      </c>
      <c r="AU293" s="243" t="s">
        <v>86</v>
      </c>
      <c r="AV293" s="13" t="s">
        <v>86</v>
      </c>
      <c r="AW293" s="13" t="s">
        <v>4</v>
      </c>
      <c r="AX293" s="13" t="s">
        <v>84</v>
      </c>
      <c r="AY293" s="243" t="s">
        <v>138</v>
      </c>
    </row>
    <row r="294" spans="1:65" s="2" customFormat="1" ht="24.15" customHeight="1">
      <c r="A294" s="39"/>
      <c r="B294" s="40"/>
      <c r="C294" s="219" t="s">
        <v>492</v>
      </c>
      <c r="D294" s="219" t="s">
        <v>141</v>
      </c>
      <c r="E294" s="220" t="s">
        <v>493</v>
      </c>
      <c r="F294" s="221" t="s">
        <v>494</v>
      </c>
      <c r="G294" s="222" t="s">
        <v>270</v>
      </c>
      <c r="H294" s="223">
        <v>36</v>
      </c>
      <c r="I294" s="224"/>
      <c r="J294" s="225">
        <f>ROUND(I294*H294,2)</f>
        <v>0</v>
      </c>
      <c r="K294" s="221" t="s">
        <v>145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232</v>
      </c>
      <c r="AT294" s="230" t="s">
        <v>141</v>
      </c>
      <c r="AU294" s="230" t="s">
        <v>86</v>
      </c>
      <c r="AY294" s="18" t="s">
        <v>138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232</v>
      </c>
      <c r="BM294" s="230" t="s">
        <v>495</v>
      </c>
    </row>
    <row r="295" spans="1:65" s="2" customFormat="1" ht="24.15" customHeight="1">
      <c r="A295" s="39"/>
      <c r="B295" s="40"/>
      <c r="C295" s="219" t="s">
        <v>496</v>
      </c>
      <c r="D295" s="219" t="s">
        <v>141</v>
      </c>
      <c r="E295" s="220" t="s">
        <v>497</v>
      </c>
      <c r="F295" s="221" t="s">
        <v>498</v>
      </c>
      <c r="G295" s="222" t="s">
        <v>270</v>
      </c>
      <c r="H295" s="223">
        <v>2</v>
      </c>
      <c r="I295" s="224"/>
      <c r="J295" s="225">
        <f>ROUND(I295*H295,2)</f>
        <v>0</v>
      </c>
      <c r="K295" s="221" t="s">
        <v>145</v>
      </c>
      <c r="L295" s="45"/>
      <c r="M295" s="226" t="s">
        <v>1</v>
      </c>
      <c r="N295" s="227" t="s">
        <v>41</v>
      </c>
      <c r="O295" s="92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232</v>
      </c>
      <c r="AT295" s="230" t="s">
        <v>141</v>
      </c>
      <c r="AU295" s="230" t="s">
        <v>86</v>
      </c>
      <c r="AY295" s="18" t="s">
        <v>138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232</v>
      </c>
      <c r="BM295" s="230" t="s">
        <v>499</v>
      </c>
    </row>
    <row r="296" spans="1:65" s="2" customFormat="1" ht="24.15" customHeight="1">
      <c r="A296" s="39"/>
      <c r="B296" s="40"/>
      <c r="C296" s="219" t="s">
        <v>500</v>
      </c>
      <c r="D296" s="219" t="s">
        <v>141</v>
      </c>
      <c r="E296" s="220" t="s">
        <v>501</v>
      </c>
      <c r="F296" s="221" t="s">
        <v>502</v>
      </c>
      <c r="G296" s="222" t="s">
        <v>270</v>
      </c>
      <c r="H296" s="223">
        <v>4</v>
      </c>
      <c r="I296" s="224"/>
      <c r="J296" s="225">
        <f>ROUND(I296*H296,2)</f>
        <v>0</v>
      </c>
      <c r="K296" s="221" t="s">
        <v>145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232</v>
      </c>
      <c r="AT296" s="230" t="s">
        <v>141</v>
      </c>
      <c r="AU296" s="230" t="s">
        <v>86</v>
      </c>
      <c r="AY296" s="18" t="s">
        <v>138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232</v>
      </c>
      <c r="BM296" s="230" t="s">
        <v>503</v>
      </c>
    </row>
    <row r="297" spans="1:65" s="2" customFormat="1" ht="24.15" customHeight="1">
      <c r="A297" s="39"/>
      <c r="B297" s="40"/>
      <c r="C297" s="255" t="s">
        <v>504</v>
      </c>
      <c r="D297" s="255" t="s">
        <v>273</v>
      </c>
      <c r="E297" s="256" t="s">
        <v>505</v>
      </c>
      <c r="F297" s="257" t="s">
        <v>506</v>
      </c>
      <c r="G297" s="258" t="s">
        <v>270</v>
      </c>
      <c r="H297" s="259">
        <v>4</v>
      </c>
      <c r="I297" s="260"/>
      <c r="J297" s="261">
        <f>ROUND(I297*H297,2)</f>
        <v>0</v>
      </c>
      <c r="K297" s="257" t="s">
        <v>145</v>
      </c>
      <c r="L297" s="262"/>
      <c r="M297" s="263" t="s">
        <v>1</v>
      </c>
      <c r="N297" s="264" t="s">
        <v>41</v>
      </c>
      <c r="O297" s="92"/>
      <c r="P297" s="228">
        <f>O297*H297</f>
        <v>0</v>
      </c>
      <c r="Q297" s="228">
        <v>5E-05</v>
      </c>
      <c r="R297" s="228">
        <f>Q297*H297</f>
        <v>0.0002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302</v>
      </c>
      <c r="AT297" s="230" t="s">
        <v>273</v>
      </c>
      <c r="AU297" s="230" t="s">
        <v>86</v>
      </c>
      <c r="AY297" s="18" t="s">
        <v>138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232</v>
      </c>
      <c r="BM297" s="230" t="s">
        <v>507</v>
      </c>
    </row>
    <row r="298" spans="1:65" s="2" customFormat="1" ht="16.5" customHeight="1">
      <c r="A298" s="39"/>
      <c r="B298" s="40"/>
      <c r="C298" s="255" t="s">
        <v>508</v>
      </c>
      <c r="D298" s="255" t="s">
        <v>273</v>
      </c>
      <c r="E298" s="256" t="s">
        <v>509</v>
      </c>
      <c r="F298" s="257" t="s">
        <v>510</v>
      </c>
      <c r="G298" s="258" t="s">
        <v>270</v>
      </c>
      <c r="H298" s="259">
        <v>4</v>
      </c>
      <c r="I298" s="260"/>
      <c r="J298" s="261">
        <f>ROUND(I298*H298,2)</f>
        <v>0</v>
      </c>
      <c r="K298" s="257" t="s">
        <v>145</v>
      </c>
      <c r="L298" s="262"/>
      <c r="M298" s="263" t="s">
        <v>1</v>
      </c>
      <c r="N298" s="264" t="s">
        <v>41</v>
      </c>
      <c r="O298" s="92"/>
      <c r="P298" s="228">
        <f>O298*H298</f>
        <v>0</v>
      </c>
      <c r="Q298" s="228">
        <v>3E-05</v>
      </c>
      <c r="R298" s="228">
        <f>Q298*H298</f>
        <v>0.00012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302</v>
      </c>
      <c r="AT298" s="230" t="s">
        <v>273</v>
      </c>
      <c r="AU298" s="230" t="s">
        <v>86</v>
      </c>
      <c r="AY298" s="18" t="s">
        <v>138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232</v>
      </c>
      <c r="BM298" s="230" t="s">
        <v>511</v>
      </c>
    </row>
    <row r="299" spans="1:65" s="2" customFormat="1" ht="16.5" customHeight="1">
      <c r="A299" s="39"/>
      <c r="B299" s="40"/>
      <c r="C299" s="255" t="s">
        <v>512</v>
      </c>
      <c r="D299" s="255" t="s">
        <v>273</v>
      </c>
      <c r="E299" s="256" t="s">
        <v>513</v>
      </c>
      <c r="F299" s="257" t="s">
        <v>514</v>
      </c>
      <c r="G299" s="258" t="s">
        <v>270</v>
      </c>
      <c r="H299" s="259">
        <v>4</v>
      </c>
      <c r="I299" s="260"/>
      <c r="J299" s="261">
        <f>ROUND(I299*H299,2)</f>
        <v>0</v>
      </c>
      <c r="K299" s="257" t="s">
        <v>145</v>
      </c>
      <c r="L299" s="262"/>
      <c r="M299" s="263" t="s">
        <v>1</v>
      </c>
      <c r="N299" s="264" t="s">
        <v>41</v>
      </c>
      <c r="O299" s="92"/>
      <c r="P299" s="228">
        <f>O299*H299</f>
        <v>0</v>
      </c>
      <c r="Q299" s="228">
        <v>1E-05</v>
      </c>
      <c r="R299" s="228">
        <f>Q299*H299</f>
        <v>4E-05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302</v>
      </c>
      <c r="AT299" s="230" t="s">
        <v>273</v>
      </c>
      <c r="AU299" s="230" t="s">
        <v>86</v>
      </c>
      <c r="AY299" s="18" t="s">
        <v>138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84</v>
      </c>
      <c r="BK299" s="231">
        <f>ROUND(I299*H299,2)</f>
        <v>0</v>
      </c>
      <c r="BL299" s="18" t="s">
        <v>232</v>
      </c>
      <c r="BM299" s="230" t="s">
        <v>515</v>
      </c>
    </row>
    <row r="300" spans="1:65" s="2" customFormat="1" ht="33" customHeight="1">
      <c r="A300" s="39"/>
      <c r="B300" s="40"/>
      <c r="C300" s="219" t="s">
        <v>516</v>
      </c>
      <c r="D300" s="219" t="s">
        <v>141</v>
      </c>
      <c r="E300" s="220" t="s">
        <v>517</v>
      </c>
      <c r="F300" s="221" t="s">
        <v>518</v>
      </c>
      <c r="G300" s="222" t="s">
        <v>270</v>
      </c>
      <c r="H300" s="223">
        <v>4</v>
      </c>
      <c r="I300" s="224"/>
      <c r="J300" s="225">
        <f>ROUND(I300*H300,2)</f>
        <v>0</v>
      </c>
      <c r="K300" s="221" t="s">
        <v>145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232</v>
      </c>
      <c r="AT300" s="230" t="s">
        <v>141</v>
      </c>
      <c r="AU300" s="230" t="s">
        <v>86</v>
      </c>
      <c r="AY300" s="18" t="s">
        <v>138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232</v>
      </c>
      <c r="BM300" s="230" t="s">
        <v>519</v>
      </c>
    </row>
    <row r="301" spans="1:65" s="2" customFormat="1" ht="24.15" customHeight="1">
      <c r="A301" s="39"/>
      <c r="B301" s="40"/>
      <c r="C301" s="255" t="s">
        <v>520</v>
      </c>
      <c r="D301" s="255" t="s">
        <v>273</v>
      </c>
      <c r="E301" s="256" t="s">
        <v>521</v>
      </c>
      <c r="F301" s="257" t="s">
        <v>522</v>
      </c>
      <c r="G301" s="258" t="s">
        <v>270</v>
      </c>
      <c r="H301" s="259">
        <v>4</v>
      </c>
      <c r="I301" s="260"/>
      <c r="J301" s="261">
        <f>ROUND(I301*H301,2)</f>
        <v>0</v>
      </c>
      <c r="K301" s="257" t="s">
        <v>145</v>
      </c>
      <c r="L301" s="262"/>
      <c r="M301" s="263" t="s">
        <v>1</v>
      </c>
      <c r="N301" s="264" t="s">
        <v>41</v>
      </c>
      <c r="O301" s="92"/>
      <c r="P301" s="228">
        <f>O301*H301</f>
        <v>0</v>
      </c>
      <c r="Q301" s="228">
        <v>0.0001</v>
      </c>
      <c r="R301" s="228">
        <f>Q301*H301</f>
        <v>0.0004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302</v>
      </c>
      <c r="AT301" s="230" t="s">
        <v>273</v>
      </c>
      <c r="AU301" s="230" t="s">
        <v>86</v>
      </c>
      <c r="AY301" s="18" t="s">
        <v>138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232</v>
      </c>
      <c r="BM301" s="230" t="s">
        <v>523</v>
      </c>
    </row>
    <row r="302" spans="1:65" s="2" customFormat="1" ht="24.15" customHeight="1">
      <c r="A302" s="39"/>
      <c r="B302" s="40"/>
      <c r="C302" s="219" t="s">
        <v>524</v>
      </c>
      <c r="D302" s="219" t="s">
        <v>141</v>
      </c>
      <c r="E302" s="220" t="s">
        <v>525</v>
      </c>
      <c r="F302" s="221" t="s">
        <v>526</v>
      </c>
      <c r="G302" s="222" t="s">
        <v>270</v>
      </c>
      <c r="H302" s="223">
        <v>20</v>
      </c>
      <c r="I302" s="224"/>
      <c r="J302" s="225">
        <f>ROUND(I302*H302,2)</f>
        <v>0</v>
      </c>
      <c r="K302" s="221" t="s">
        <v>145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232</v>
      </c>
      <c r="AT302" s="230" t="s">
        <v>141</v>
      </c>
      <c r="AU302" s="230" t="s">
        <v>86</v>
      </c>
      <c r="AY302" s="18" t="s">
        <v>138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232</v>
      </c>
      <c r="BM302" s="230" t="s">
        <v>527</v>
      </c>
    </row>
    <row r="303" spans="1:65" s="2" customFormat="1" ht="33" customHeight="1">
      <c r="A303" s="39"/>
      <c r="B303" s="40"/>
      <c r="C303" s="255" t="s">
        <v>528</v>
      </c>
      <c r="D303" s="255" t="s">
        <v>273</v>
      </c>
      <c r="E303" s="256" t="s">
        <v>529</v>
      </c>
      <c r="F303" s="257" t="s">
        <v>530</v>
      </c>
      <c r="G303" s="258" t="s">
        <v>270</v>
      </c>
      <c r="H303" s="259">
        <v>20</v>
      </c>
      <c r="I303" s="260"/>
      <c r="J303" s="261">
        <f>ROUND(I303*H303,2)</f>
        <v>0</v>
      </c>
      <c r="K303" s="257" t="s">
        <v>145</v>
      </c>
      <c r="L303" s="262"/>
      <c r="M303" s="263" t="s">
        <v>1</v>
      </c>
      <c r="N303" s="264" t="s">
        <v>41</v>
      </c>
      <c r="O303" s="92"/>
      <c r="P303" s="228">
        <f>O303*H303</f>
        <v>0</v>
      </c>
      <c r="Q303" s="228">
        <v>0.0019</v>
      </c>
      <c r="R303" s="228">
        <f>Q303*H303</f>
        <v>0.038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302</v>
      </c>
      <c r="AT303" s="230" t="s">
        <v>273</v>
      </c>
      <c r="AU303" s="230" t="s">
        <v>86</v>
      </c>
      <c r="AY303" s="18" t="s">
        <v>138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84</v>
      </c>
      <c r="BK303" s="231">
        <f>ROUND(I303*H303,2)</f>
        <v>0</v>
      </c>
      <c r="BL303" s="18" t="s">
        <v>232</v>
      </c>
      <c r="BM303" s="230" t="s">
        <v>531</v>
      </c>
    </row>
    <row r="304" spans="1:65" s="2" customFormat="1" ht="24.15" customHeight="1">
      <c r="A304" s="39"/>
      <c r="B304" s="40"/>
      <c r="C304" s="219" t="s">
        <v>532</v>
      </c>
      <c r="D304" s="219" t="s">
        <v>141</v>
      </c>
      <c r="E304" s="220" t="s">
        <v>533</v>
      </c>
      <c r="F304" s="221" t="s">
        <v>534</v>
      </c>
      <c r="G304" s="222" t="s">
        <v>535</v>
      </c>
      <c r="H304" s="223">
        <v>1</v>
      </c>
      <c r="I304" s="224"/>
      <c r="J304" s="225">
        <f>ROUND(I304*H304,2)</f>
        <v>0</v>
      </c>
      <c r="K304" s="221" t="s">
        <v>1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232</v>
      </c>
      <c r="AT304" s="230" t="s">
        <v>141</v>
      </c>
      <c r="AU304" s="230" t="s">
        <v>86</v>
      </c>
      <c r="AY304" s="18" t="s">
        <v>138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232</v>
      </c>
      <c r="BM304" s="230" t="s">
        <v>536</v>
      </c>
    </row>
    <row r="305" spans="1:65" s="2" customFormat="1" ht="24.15" customHeight="1">
      <c r="A305" s="39"/>
      <c r="B305" s="40"/>
      <c r="C305" s="219" t="s">
        <v>537</v>
      </c>
      <c r="D305" s="219" t="s">
        <v>141</v>
      </c>
      <c r="E305" s="220" t="s">
        <v>538</v>
      </c>
      <c r="F305" s="221" t="s">
        <v>539</v>
      </c>
      <c r="G305" s="222" t="s">
        <v>535</v>
      </c>
      <c r="H305" s="223">
        <v>1</v>
      </c>
      <c r="I305" s="224"/>
      <c r="J305" s="225">
        <f>ROUND(I305*H305,2)</f>
        <v>0</v>
      </c>
      <c r="K305" s="221" t="s">
        <v>1</v>
      </c>
      <c r="L305" s="45"/>
      <c r="M305" s="226" t="s">
        <v>1</v>
      </c>
      <c r="N305" s="227" t="s">
        <v>41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232</v>
      </c>
      <c r="AT305" s="230" t="s">
        <v>141</v>
      </c>
      <c r="AU305" s="230" t="s">
        <v>86</v>
      </c>
      <c r="AY305" s="18" t="s">
        <v>138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232</v>
      </c>
      <c r="BM305" s="230" t="s">
        <v>540</v>
      </c>
    </row>
    <row r="306" spans="1:65" s="2" customFormat="1" ht="16.5" customHeight="1">
      <c r="A306" s="39"/>
      <c r="B306" s="40"/>
      <c r="C306" s="219" t="s">
        <v>541</v>
      </c>
      <c r="D306" s="219" t="s">
        <v>141</v>
      </c>
      <c r="E306" s="220" t="s">
        <v>542</v>
      </c>
      <c r="F306" s="221" t="s">
        <v>543</v>
      </c>
      <c r="G306" s="222" t="s">
        <v>270</v>
      </c>
      <c r="H306" s="223">
        <v>1</v>
      </c>
      <c r="I306" s="224"/>
      <c r="J306" s="225">
        <f>ROUND(I306*H306,2)</f>
        <v>0</v>
      </c>
      <c r="K306" s="221" t="s">
        <v>145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232</v>
      </c>
      <c r="AT306" s="230" t="s">
        <v>141</v>
      </c>
      <c r="AU306" s="230" t="s">
        <v>86</v>
      </c>
      <c r="AY306" s="18" t="s">
        <v>138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232</v>
      </c>
      <c r="BM306" s="230" t="s">
        <v>544</v>
      </c>
    </row>
    <row r="307" spans="1:63" s="12" customFormat="1" ht="22.8" customHeight="1">
      <c r="A307" s="12"/>
      <c r="B307" s="203"/>
      <c r="C307" s="204"/>
      <c r="D307" s="205" t="s">
        <v>75</v>
      </c>
      <c r="E307" s="217" t="s">
        <v>545</v>
      </c>
      <c r="F307" s="217" t="s">
        <v>546</v>
      </c>
      <c r="G307" s="204"/>
      <c r="H307" s="204"/>
      <c r="I307" s="207"/>
      <c r="J307" s="218">
        <f>BK307</f>
        <v>0</v>
      </c>
      <c r="K307" s="204"/>
      <c r="L307" s="209"/>
      <c r="M307" s="210"/>
      <c r="N307" s="211"/>
      <c r="O307" s="211"/>
      <c r="P307" s="212">
        <f>P308</f>
        <v>0</v>
      </c>
      <c r="Q307" s="211"/>
      <c r="R307" s="212">
        <f>R308</f>
        <v>0</v>
      </c>
      <c r="S307" s="211"/>
      <c r="T307" s="213">
        <f>T308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4" t="s">
        <v>86</v>
      </c>
      <c r="AT307" s="215" t="s">
        <v>75</v>
      </c>
      <c r="AU307" s="215" t="s">
        <v>84</v>
      </c>
      <c r="AY307" s="214" t="s">
        <v>138</v>
      </c>
      <c r="BK307" s="216">
        <f>BK308</f>
        <v>0</v>
      </c>
    </row>
    <row r="308" spans="1:65" s="2" customFormat="1" ht="24.15" customHeight="1">
      <c r="A308" s="39"/>
      <c r="B308" s="40"/>
      <c r="C308" s="219" t="s">
        <v>547</v>
      </c>
      <c r="D308" s="219" t="s">
        <v>141</v>
      </c>
      <c r="E308" s="220" t="s">
        <v>548</v>
      </c>
      <c r="F308" s="221" t="s">
        <v>549</v>
      </c>
      <c r="G308" s="222" t="s">
        <v>535</v>
      </c>
      <c r="H308" s="223">
        <v>1</v>
      </c>
      <c r="I308" s="224"/>
      <c r="J308" s="225">
        <f>ROUND(I308*H308,2)</f>
        <v>0</v>
      </c>
      <c r="K308" s="221" t="s">
        <v>1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232</v>
      </c>
      <c r="AT308" s="230" t="s">
        <v>141</v>
      </c>
      <c r="AU308" s="230" t="s">
        <v>86</v>
      </c>
      <c r="AY308" s="18" t="s">
        <v>138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232</v>
      </c>
      <c r="BM308" s="230" t="s">
        <v>550</v>
      </c>
    </row>
    <row r="309" spans="1:63" s="12" customFormat="1" ht="22.8" customHeight="1">
      <c r="A309" s="12"/>
      <c r="B309" s="203"/>
      <c r="C309" s="204"/>
      <c r="D309" s="205" t="s">
        <v>75</v>
      </c>
      <c r="E309" s="217" t="s">
        <v>551</v>
      </c>
      <c r="F309" s="217" t="s">
        <v>552</v>
      </c>
      <c r="G309" s="204"/>
      <c r="H309" s="204"/>
      <c r="I309" s="207"/>
      <c r="J309" s="218">
        <f>BK309</f>
        <v>0</v>
      </c>
      <c r="K309" s="204"/>
      <c r="L309" s="209"/>
      <c r="M309" s="210"/>
      <c r="N309" s="211"/>
      <c r="O309" s="211"/>
      <c r="P309" s="212">
        <f>SUM(P310:P316)</f>
        <v>0</v>
      </c>
      <c r="Q309" s="211"/>
      <c r="R309" s="212">
        <f>SUM(R310:R316)</f>
        <v>0.0122</v>
      </c>
      <c r="S309" s="211"/>
      <c r="T309" s="213">
        <f>SUM(T310:T316)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4" t="s">
        <v>86</v>
      </c>
      <c r="AT309" s="215" t="s">
        <v>75</v>
      </c>
      <c r="AU309" s="215" t="s">
        <v>84</v>
      </c>
      <c r="AY309" s="214" t="s">
        <v>138</v>
      </c>
      <c r="BK309" s="216">
        <f>SUM(BK310:BK316)</f>
        <v>0</v>
      </c>
    </row>
    <row r="310" spans="1:65" s="2" customFormat="1" ht="16.5" customHeight="1">
      <c r="A310" s="39"/>
      <c r="B310" s="40"/>
      <c r="C310" s="219" t="s">
        <v>553</v>
      </c>
      <c r="D310" s="219" t="s">
        <v>141</v>
      </c>
      <c r="E310" s="220" t="s">
        <v>554</v>
      </c>
      <c r="F310" s="221" t="s">
        <v>555</v>
      </c>
      <c r="G310" s="222" t="s">
        <v>270</v>
      </c>
      <c r="H310" s="223">
        <v>1</v>
      </c>
      <c r="I310" s="224"/>
      <c r="J310" s="225">
        <f>ROUND(I310*H310,2)</f>
        <v>0</v>
      </c>
      <c r="K310" s="221" t="s">
        <v>1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232</v>
      </c>
      <c r="AT310" s="230" t="s">
        <v>141</v>
      </c>
      <c r="AU310" s="230" t="s">
        <v>86</v>
      </c>
      <c r="AY310" s="18" t="s">
        <v>138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232</v>
      </c>
      <c r="BM310" s="230" t="s">
        <v>556</v>
      </c>
    </row>
    <row r="311" spans="1:65" s="2" customFormat="1" ht="16.5" customHeight="1">
      <c r="A311" s="39"/>
      <c r="B311" s="40"/>
      <c r="C311" s="255" t="s">
        <v>557</v>
      </c>
      <c r="D311" s="255" t="s">
        <v>273</v>
      </c>
      <c r="E311" s="256" t="s">
        <v>558</v>
      </c>
      <c r="F311" s="257" t="s">
        <v>559</v>
      </c>
      <c r="G311" s="258" t="s">
        <v>270</v>
      </c>
      <c r="H311" s="259">
        <v>1</v>
      </c>
      <c r="I311" s="260"/>
      <c r="J311" s="261">
        <f>ROUND(I311*H311,2)</f>
        <v>0</v>
      </c>
      <c r="K311" s="257" t="s">
        <v>1</v>
      </c>
      <c r="L311" s="262"/>
      <c r="M311" s="263" t="s">
        <v>1</v>
      </c>
      <c r="N311" s="264" t="s">
        <v>41</v>
      </c>
      <c r="O311" s="92"/>
      <c r="P311" s="228">
        <f>O311*H311</f>
        <v>0</v>
      </c>
      <c r="Q311" s="228">
        <v>0.0106</v>
      </c>
      <c r="R311" s="228">
        <f>Q311*H311</f>
        <v>0.0106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302</v>
      </c>
      <c r="AT311" s="230" t="s">
        <v>273</v>
      </c>
      <c r="AU311" s="230" t="s">
        <v>86</v>
      </c>
      <c r="AY311" s="18" t="s">
        <v>138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232</v>
      </c>
      <c r="BM311" s="230" t="s">
        <v>560</v>
      </c>
    </row>
    <row r="312" spans="1:65" s="2" customFormat="1" ht="24.15" customHeight="1">
      <c r="A312" s="39"/>
      <c r="B312" s="40"/>
      <c r="C312" s="219" t="s">
        <v>561</v>
      </c>
      <c r="D312" s="219" t="s">
        <v>141</v>
      </c>
      <c r="E312" s="220" t="s">
        <v>562</v>
      </c>
      <c r="F312" s="221" t="s">
        <v>563</v>
      </c>
      <c r="G312" s="222" t="s">
        <v>270</v>
      </c>
      <c r="H312" s="223">
        <v>1</v>
      </c>
      <c r="I312" s="224"/>
      <c r="J312" s="225">
        <f>ROUND(I312*H312,2)</f>
        <v>0</v>
      </c>
      <c r="K312" s="221" t="s">
        <v>145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232</v>
      </c>
      <c r="AT312" s="230" t="s">
        <v>141</v>
      </c>
      <c r="AU312" s="230" t="s">
        <v>86</v>
      </c>
      <c r="AY312" s="18" t="s">
        <v>138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232</v>
      </c>
      <c r="BM312" s="230" t="s">
        <v>564</v>
      </c>
    </row>
    <row r="313" spans="1:65" s="2" customFormat="1" ht="24.15" customHeight="1">
      <c r="A313" s="39"/>
      <c r="B313" s="40"/>
      <c r="C313" s="255" t="s">
        <v>565</v>
      </c>
      <c r="D313" s="255" t="s">
        <v>273</v>
      </c>
      <c r="E313" s="256" t="s">
        <v>566</v>
      </c>
      <c r="F313" s="257" t="s">
        <v>567</v>
      </c>
      <c r="G313" s="258" t="s">
        <v>270</v>
      </c>
      <c r="H313" s="259">
        <v>1</v>
      </c>
      <c r="I313" s="260"/>
      <c r="J313" s="261">
        <f>ROUND(I313*H313,2)</f>
        <v>0</v>
      </c>
      <c r="K313" s="257" t="s">
        <v>145</v>
      </c>
      <c r="L313" s="262"/>
      <c r="M313" s="263" t="s">
        <v>1</v>
      </c>
      <c r="N313" s="264" t="s">
        <v>41</v>
      </c>
      <c r="O313" s="92"/>
      <c r="P313" s="228">
        <f>O313*H313</f>
        <v>0</v>
      </c>
      <c r="Q313" s="228">
        <v>0.0016</v>
      </c>
      <c r="R313" s="228">
        <f>Q313*H313</f>
        <v>0.0016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302</v>
      </c>
      <c r="AT313" s="230" t="s">
        <v>273</v>
      </c>
      <c r="AU313" s="230" t="s">
        <v>86</v>
      </c>
      <c r="AY313" s="18" t="s">
        <v>138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232</v>
      </c>
      <c r="BM313" s="230" t="s">
        <v>568</v>
      </c>
    </row>
    <row r="314" spans="1:65" s="2" customFormat="1" ht="24.15" customHeight="1">
      <c r="A314" s="39"/>
      <c r="B314" s="40"/>
      <c r="C314" s="219" t="s">
        <v>569</v>
      </c>
      <c r="D314" s="219" t="s">
        <v>141</v>
      </c>
      <c r="E314" s="220" t="s">
        <v>570</v>
      </c>
      <c r="F314" s="221" t="s">
        <v>571</v>
      </c>
      <c r="G314" s="222" t="s">
        <v>154</v>
      </c>
      <c r="H314" s="223">
        <v>0.012</v>
      </c>
      <c r="I314" s="224"/>
      <c r="J314" s="225">
        <f>ROUND(I314*H314,2)</f>
        <v>0</v>
      </c>
      <c r="K314" s="221" t="s">
        <v>145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232</v>
      </c>
      <c r="AT314" s="230" t="s">
        <v>141</v>
      </c>
      <c r="AU314" s="230" t="s">
        <v>86</v>
      </c>
      <c r="AY314" s="18" t="s">
        <v>138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232</v>
      </c>
      <c r="BM314" s="230" t="s">
        <v>572</v>
      </c>
    </row>
    <row r="315" spans="1:65" s="2" customFormat="1" ht="33" customHeight="1">
      <c r="A315" s="39"/>
      <c r="B315" s="40"/>
      <c r="C315" s="219" t="s">
        <v>573</v>
      </c>
      <c r="D315" s="219" t="s">
        <v>141</v>
      </c>
      <c r="E315" s="220" t="s">
        <v>574</v>
      </c>
      <c r="F315" s="221" t="s">
        <v>575</v>
      </c>
      <c r="G315" s="222" t="s">
        <v>154</v>
      </c>
      <c r="H315" s="223">
        <v>0.012</v>
      </c>
      <c r="I315" s="224"/>
      <c r="J315" s="225">
        <f>ROUND(I315*H315,2)</f>
        <v>0</v>
      </c>
      <c r="K315" s="221" t="s">
        <v>145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232</v>
      </c>
      <c r="AT315" s="230" t="s">
        <v>141</v>
      </c>
      <c r="AU315" s="230" t="s">
        <v>86</v>
      </c>
      <c r="AY315" s="18" t="s">
        <v>138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232</v>
      </c>
      <c r="BM315" s="230" t="s">
        <v>576</v>
      </c>
    </row>
    <row r="316" spans="1:65" s="2" customFormat="1" ht="24.15" customHeight="1">
      <c r="A316" s="39"/>
      <c r="B316" s="40"/>
      <c r="C316" s="219" t="s">
        <v>577</v>
      </c>
      <c r="D316" s="219" t="s">
        <v>141</v>
      </c>
      <c r="E316" s="220" t="s">
        <v>578</v>
      </c>
      <c r="F316" s="221" t="s">
        <v>579</v>
      </c>
      <c r="G316" s="222" t="s">
        <v>154</v>
      </c>
      <c r="H316" s="223">
        <v>0.012</v>
      </c>
      <c r="I316" s="224"/>
      <c r="J316" s="225">
        <f>ROUND(I316*H316,2)</f>
        <v>0</v>
      </c>
      <c r="K316" s="221" t="s">
        <v>145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232</v>
      </c>
      <c r="AT316" s="230" t="s">
        <v>141</v>
      </c>
      <c r="AU316" s="230" t="s">
        <v>86</v>
      </c>
      <c r="AY316" s="18" t="s">
        <v>138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232</v>
      </c>
      <c r="BM316" s="230" t="s">
        <v>580</v>
      </c>
    </row>
    <row r="317" spans="1:63" s="12" customFormat="1" ht="22.8" customHeight="1">
      <c r="A317" s="12"/>
      <c r="B317" s="203"/>
      <c r="C317" s="204"/>
      <c r="D317" s="205" t="s">
        <v>75</v>
      </c>
      <c r="E317" s="217" t="s">
        <v>581</v>
      </c>
      <c r="F317" s="217" t="s">
        <v>582</v>
      </c>
      <c r="G317" s="204"/>
      <c r="H317" s="204"/>
      <c r="I317" s="207"/>
      <c r="J317" s="218">
        <f>BK317</f>
        <v>0</v>
      </c>
      <c r="K317" s="204"/>
      <c r="L317" s="209"/>
      <c r="M317" s="210"/>
      <c r="N317" s="211"/>
      <c r="O317" s="211"/>
      <c r="P317" s="212">
        <f>SUM(P318:P324)</f>
        <v>0</v>
      </c>
      <c r="Q317" s="211"/>
      <c r="R317" s="212">
        <f>SUM(R318:R324)</f>
        <v>0.7858498599999999</v>
      </c>
      <c r="S317" s="211"/>
      <c r="T317" s="213">
        <f>SUM(T318:T324)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4" t="s">
        <v>86</v>
      </c>
      <c r="AT317" s="215" t="s">
        <v>75</v>
      </c>
      <c r="AU317" s="215" t="s">
        <v>84</v>
      </c>
      <c r="AY317" s="214" t="s">
        <v>138</v>
      </c>
      <c r="BK317" s="216">
        <f>SUM(BK318:BK324)</f>
        <v>0</v>
      </c>
    </row>
    <row r="318" spans="1:65" s="2" customFormat="1" ht="24.15" customHeight="1">
      <c r="A318" s="39"/>
      <c r="B318" s="40"/>
      <c r="C318" s="219" t="s">
        <v>583</v>
      </c>
      <c r="D318" s="219" t="s">
        <v>141</v>
      </c>
      <c r="E318" s="220" t="s">
        <v>584</v>
      </c>
      <c r="F318" s="221" t="s">
        <v>585</v>
      </c>
      <c r="G318" s="222" t="s">
        <v>165</v>
      </c>
      <c r="H318" s="223">
        <v>31.578</v>
      </c>
      <c r="I318" s="224"/>
      <c r="J318" s="225">
        <f>ROUND(I318*H318,2)</f>
        <v>0</v>
      </c>
      <c r="K318" s="221" t="s">
        <v>145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0.02487</v>
      </c>
      <c r="R318" s="228">
        <f>Q318*H318</f>
        <v>0.7853448599999999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232</v>
      </c>
      <c r="AT318" s="230" t="s">
        <v>141</v>
      </c>
      <c r="AU318" s="230" t="s">
        <v>86</v>
      </c>
      <c r="AY318" s="18" t="s">
        <v>138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232</v>
      </c>
      <c r="BM318" s="230" t="s">
        <v>586</v>
      </c>
    </row>
    <row r="319" spans="1:51" s="13" customFormat="1" ht="12">
      <c r="A319" s="13"/>
      <c r="B319" s="232"/>
      <c r="C319" s="233"/>
      <c r="D319" s="234" t="s">
        <v>148</v>
      </c>
      <c r="E319" s="235" t="s">
        <v>1</v>
      </c>
      <c r="F319" s="236" t="s">
        <v>185</v>
      </c>
      <c r="G319" s="233"/>
      <c r="H319" s="237">
        <v>31.578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148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138</v>
      </c>
    </row>
    <row r="320" spans="1:65" s="2" customFormat="1" ht="16.5" customHeight="1">
      <c r="A320" s="39"/>
      <c r="B320" s="40"/>
      <c r="C320" s="219" t="s">
        <v>587</v>
      </c>
      <c r="D320" s="219" t="s">
        <v>141</v>
      </c>
      <c r="E320" s="220" t="s">
        <v>588</v>
      </c>
      <c r="F320" s="221" t="s">
        <v>589</v>
      </c>
      <c r="G320" s="222" t="s">
        <v>160</v>
      </c>
      <c r="H320" s="223">
        <v>50.5</v>
      </c>
      <c r="I320" s="224"/>
      <c r="J320" s="225">
        <f>ROUND(I320*H320,2)</f>
        <v>0</v>
      </c>
      <c r="K320" s="221" t="s">
        <v>145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1E-05</v>
      </c>
      <c r="R320" s="228">
        <f>Q320*H320</f>
        <v>0.000505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232</v>
      </c>
      <c r="AT320" s="230" t="s">
        <v>141</v>
      </c>
      <c r="AU320" s="230" t="s">
        <v>86</v>
      </c>
      <c r="AY320" s="18" t="s">
        <v>138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232</v>
      </c>
      <c r="BM320" s="230" t="s">
        <v>590</v>
      </c>
    </row>
    <row r="321" spans="1:51" s="13" customFormat="1" ht="12">
      <c r="A321" s="13"/>
      <c r="B321" s="232"/>
      <c r="C321" s="233"/>
      <c r="D321" s="234" t="s">
        <v>148</v>
      </c>
      <c r="E321" s="235" t="s">
        <v>1</v>
      </c>
      <c r="F321" s="236" t="s">
        <v>591</v>
      </c>
      <c r="G321" s="233"/>
      <c r="H321" s="237">
        <v>50.5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148</v>
      </c>
      <c r="AU321" s="243" t="s">
        <v>86</v>
      </c>
      <c r="AV321" s="13" t="s">
        <v>86</v>
      </c>
      <c r="AW321" s="13" t="s">
        <v>32</v>
      </c>
      <c r="AX321" s="13" t="s">
        <v>84</v>
      </c>
      <c r="AY321" s="243" t="s">
        <v>138</v>
      </c>
    </row>
    <row r="322" spans="1:65" s="2" customFormat="1" ht="24.15" customHeight="1">
      <c r="A322" s="39"/>
      <c r="B322" s="40"/>
      <c r="C322" s="219" t="s">
        <v>592</v>
      </c>
      <c r="D322" s="219" t="s">
        <v>141</v>
      </c>
      <c r="E322" s="220" t="s">
        <v>593</v>
      </c>
      <c r="F322" s="221" t="s">
        <v>594</v>
      </c>
      <c r="G322" s="222" t="s">
        <v>154</v>
      </c>
      <c r="H322" s="223">
        <v>0.786</v>
      </c>
      <c r="I322" s="224"/>
      <c r="J322" s="225">
        <f>ROUND(I322*H322,2)</f>
        <v>0</v>
      </c>
      <c r="K322" s="221" t="s">
        <v>145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232</v>
      </c>
      <c r="AT322" s="230" t="s">
        <v>141</v>
      </c>
      <c r="AU322" s="230" t="s">
        <v>86</v>
      </c>
      <c r="AY322" s="18" t="s">
        <v>138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232</v>
      </c>
      <c r="BM322" s="230" t="s">
        <v>595</v>
      </c>
    </row>
    <row r="323" spans="1:65" s="2" customFormat="1" ht="24.15" customHeight="1">
      <c r="A323" s="39"/>
      <c r="B323" s="40"/>
      <c r="C323" s="219" t="s">
        <v>596</v>
      </c>
      <c r="D323" s="219" t="s">
        <v>141</v>
      </c>
      <c r="E323" s="220" t="s">
        <v>597</v>
      </c>
      <c r="F323" s="221" t="s">
        <v>598</v>
      </c>
      <c r="G323" s="222" t="s">
        <v>154</v>
      </c>
      <c r="H323" s="223">
        <v>0.786</v>
      </c>
      <c r="I323" s="224"/>
      <c r="J323" s="225">
        <f>ROUND(I323*H323,2)</f>
        <v>0</v>
      </c>
      <c r="K323" s="221" t="s">
        <v>145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232</v>
      </c>
      <c r="AT323" s="230" t="s">
        <v>141</v>
      </c>
      <c r="AU323" s="230" t="s">
        <v>86</v>
      </c>
      <c r="AY323" s="18" t="s">
        <v>138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232</v>
      </c>
      <c r="BM323" s="230" t="s">
        <v>599</v>
      </c>
    </row>
    <row r="324" spans="1:65" s="2" customFormat="1" ht="24.15" customHeight="1">
      <c r="A324" s="39"/>
      <c r="B324" s="40"/>
      <c r="C324" s="219" t="s">
        <v>600</v>
      </c>
      <c r="D324" s="219" t="s">
        <v>141</v>
      </c>
      <c r="E324" s="220" t="s">
        <v>601</v>
      </c>
      <c r="F324" s="221" t="s">
        <v>602</v>
      </c>
      <c r="G324" s="222" t="s">
        <v>154</v>
      </c>
      <c r="H324" s="223">
        <v>0.786</v>
      </c>
      <c r="I324" s="224"/>
      <c r="J324" s="225">
        <f>ROUND(I324*H324,2)</f>
        <v>0</v>
      </c>
      <c r="K324" s="221" t="s">
        <v>145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232</v>
      </c>
      <c r="AT324" s="230" t="s">
        <v>141</v>
      </c>
      <c r="AU324" s="230" t="s">
        <v>86</v>
      </c>
      <c r="AY324" s="18" t="s">
        <v>138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232</v>
      </c>
      <c r="BM324" s="230" t="s">
        <v>603</v>
      </c>
    </row>
    <row r="325" spans="1:63" s="12" customFormat="1" ht="22.8" customHeight="1">
      <c r="A325" s="12"/>
      <c r="B325" s="203"/>
      <c r="C325" s="204"/>
      <c r="D325" s="205" t="s">
        <v>75</v>
      </c>
      <c r="E325" s="217" t="s">
        <v>604</v>
      </c>
      <c r="F325" s="217" t="s">
        <v>605</v>
      </c>
      <c r="G325" s="204"/>
      <c r="H325" s="204"/>
      <c r="I325" s="207"/>
      <c r="J325" s="218">
        <f>BK325</f>
        <v>0</v>
      </c>
      <c r="K325" s="204"/>
      <c r="L325" s="209"/>
      <c r="M325" s="210"/>
      <c r="N325" s="211"/>
      <c r="O325" s="211"/>
      <c r="P325" s="212">
        <f>SUM(P326:P337)</f>
        <v>0</v>
      </c>
      <c r="Q325" s="211"/>
      <c r="R325" s="212">
        <f>SUM(R326:R337)</f>
        <v>0.0366</v>
      </c>
      <c r="S325" s="211"/>
      <c r="T325" s="213">
        <f>SUM(T326:T337)</f>
        <v>0.005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86</v>
      </c>
      <c r="AT325" s="215" t="s">
        <v>75</v>
      </c>
      <c r="AU325" s="215" t="s">
        <v>84</v>
      </c>
      <c r="AY325" s="214" t="s">
        <v>138</v>
      </c>
      <c r="BK325" s="216">
        <f>SUM(BK326:BK337)</f>
        <v>0</v>
      </c>
    </row>
    <row r="326" spans="1:65" s="2" customFormat="1" ht="24.15" customHeight="1">
      <c r="A326" s="39"/>
      <c r="B326" s="40"/>
      <c r="C326" s="219" t="s">
        <v>606</v>
      </c>
      <c r="D326" s="219" t="s">
        <v>141</v>
      </c>
      <c r="E326" s="220" t="s">
        <v>607</v>
      </c>
      <c r="F326" s="221" t="s">
        <v>608</v>
      </c>
      <c r="G326" s="222" t="s">
        <v>270</v>
      </c>
      <c r="H326" s="223">
        <v>1</v>
      </c>
      <c r="I326" s="224"/>
      <c r="J326" s="225">
        <f>ROUND(I326*H326,2)</f>
        <v>0</v>
      </c>
      <c r="K326" s="221" t="s">
        <v>145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232</v>
      </c>
      <c r="AT326" s="230" t="s">
        <v>141</v>
      </c>
      <c r="AU326" s="230" t="s">
        <v>86</v>
      </c>
      <c r="AY326" s="18" t="s">
        <v>138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232</v>
      </c>
      <c r="BM326" s="230" t="s">
        <v>609</v>
      </c>
    </row>
    <row r="327" spans="1:65" s="2" customFormat="1" ht="24.15" customHeight="1">
      <c r="A327" s="39"/>
      <c r="B327" s="40"/>
      <c r="C327" s="219" t="s">
        <v>610</v>
      </c>
      <c r="D327" s="219" t="s">
        <v>141</v>
      </c>
      <c r="E327" s="220" t="s">
        <v>611</v>
      </c>
      <c r="F327" s="221" t="s">
        <v>612</v>
      </c>
      <c r="G327" s="222" t="s">
        <v>270</v>
      </c>
      <c r="H327" s="223">
        <v>1</v>
      </c>
      <c r="I327" s="224"/>
      <c r="J327" s="225">
        <f>ROUND(I327*H327,2)</f>
        <v>0</v>
      </c>
      <c r="K327" s="221" t="s">
        <v>145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232</v>
      </c>
      <c r="AT327" s="230" t="s">
        <v>141</v>
      </c>
      <c r="AU327" s="230" t="s">
        <v>86</v>
      </c>
      <c r="AY327" s="18" t="s">
        <v>138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232</v>
      </c>
      <c r="BM327" s="230" t="s">
        <v>613</v>
      </c>
    </row>
    <row r="328" spans="1:65" s="2" customFormat="1" ht="33" customHeight="1">
      <c r="A328" s="39"/>
      <c r="B328" s="40"/>
      <c r="C328" s="255" t="s">
        <v>614</v>
      </c>
      <c r="D328" s="255" t="s">
        <v>273</v>
      </c>
      <c r="E328" s="256" t="s">
        <v>615</v>
      </c>
      <c r="F328" s="257" t="s">
        <v>616</v>
      </c>
      <c r="G328" s="258" t="s">
        <v>270</v>
      </c>
      <c r="H328" s="259">
        <v>1</v>
      </c>
      <c r="I328" s="260"/>
      <c r="J328" s="261">
        <f>ROUND(I328*H328,2)</f>
        <v>0</v>
      </c>
      <c r="K328" s="257" t="s">
        <v>145</v>
      </c>
      <c r="L328" s="262"/>
      <c r="M328" s="263" t="s">
        <v>1</v>
      </c>
      <c r="N328" s="264" t="s">
        <v>41</v>
      </c>
      <c r="O328" s="92"/>
      <c r="P328" s="228">
        <f>O328*H328</f>
        <v>0</v>
      </c>
      <c r="Q328" s="228">
        <v>0.032</v>
      </c>
      <c r="R328" s="228">
        <f>Q328*H328</f>
        <v>0.032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302</v>
      </c>
      <c r="AT328" s="230" t="s">
        <v>273</v>
      </c>
      <c r="AU328" s="230" t="s">
        <v>86</v>
      </c>
      <c r="AY328" s="18" t="s">
        <v>138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232</v>
      </c>
      <c r="BM328" s="230" t="s">
        <v>617</v>
      </c>
    </row>
    <row r="329" spans="1:65" s="2" customFormat="1" ht="24.15" customHeight="1">
      <c r="A329" s="39"/>
      <c r="B329" s="40"/>
      <c r="C329" s="219" t="s">
        <v>618</v>
      </c>
      <c r="D329" s="219" t="s">
        <v>141</v>
      </c>
      <c r="E329" s="220" t="s">
        <v>619</v>
      </c>
      <c r="F329" s="221" t="s">
        <v>620</v>
      </c>
      <c r="G329" s="222" t="s">
        <v>270</v>
      </c>
      <c r="H329" s="223">
        <v>2</v>
      </c>
      <c r="I329" s="224"/>
      <c r="J329" s="225">
        <f>ROUND(I329*H329,2)</f>
        <v>0</v>
      </c>
      <c r="K329" s="221" t="s">
        <v>145</v>
      </c>
      <c r="L329" s="45"/>
      <c r="M329" s="226" t="s">
        <v>1</v>
      </c>
      <c r="N329" s="227" t="s">
        <v>41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232</v>
      </c>
      <c r="AT329" s="230" t="s">
        <v>141</v>
      </c>
      <c r="AU329" s="230" t="s">
        <v>86</v>
      </c>
      <c r="AY329" s="18" t="s">
        <v>138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232</v>
      </c>
      <c r="BM329" s="230" t="s">
        <v>621</v>
      </c>
    </row>
    <row r="330" spans="1:65" s="2" customFormat="1" ht="16.5" customHeight="1">
      <c r="A330" s="39"/>
      <c r="B330" s="40"/>
      <c r="C330" s="255" t="s">
        <v>622</v>
      </c>
      <c r="D330" s="255" t="s">
        <v>273</v>
      </c>
      <c r="E330" s="256" t="s">
        <v>623</v>
      </c>
      <c r="F330" s="257" t="s">
        <v>624</v>
      </c>
      <c r="G330" s="258" t="s">
        <v>270</v>
      </c>
      <c r="H330" s="259">
        <v>1</v>
      </c>
      <c r="I330" s="260"/>
      <c r="J330" s="261">
        <f>ROUND(I330*H330,2)</f>
        <v>0</v>
      </c>
      <c r="K330" s="257" t="s">
        <v>145</v>
      </c>
      <c r="L330" s="262"/>
      <c r="M330" s="263" t="s">
        <v>1</v>
      </c>
      <c r="N330" s="264" t="s">
        <v>41</v>
      </c>
      <c r="O330" s="92"/>
      <c r="P330" s="228">
        <f>O330*H330</f>
        <v>0</v>
      </c>
      <c r="Q330" s="228">
        <v>0.0024</v>
      </c>
      <c r="R330" s="228">
        <f>Q330*H330</f>
        <v>0.0024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302</v>
      </c>
      <c r="AT330" s="230" t="s">
        <v>273</v>
      </c>
      <c r="AU330" s="230" t="s">
        <v>86</v>
      </c>
      <c r="AY330" s="18" t="s">
        <v>138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232</v>
      </c>
      <c r="BM330" s="230" t="s">
        <v>625</v>
      </c>
    </row>
    <row r="331" spans="1:65" s="2" customFormat="1" ht="21.75" customHeight="1">
      <c r="A331" s="39"/>
      <c r="B331" s="40"/>
      <c r="C331" s="219" t="s">
        <v>626</v>
      </c>
      <c r="D331" s="219" t="s">
        <v>141</v>
      </c>
      <c r="E331" s="220" t="s">
        <v>627</v>
      </c>
      <c r="F331" s="221" t="s">
        <v>628</v>
      </c>
      <c r="G331" s="222" t="s">
        <v>270</v>
      </c>
      <c r="H331" s="223">
        <v>2</v>
      </c>
      <c r="I331" s="224"/>
      <c r="J331" s="225">
        <f>ROUND(I331*H331,2)</f>
        <v>0</v>
      </c>
      <c r="K331" s="221" t="s">
        <v>145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232</v>
      </c>
      <c r="AT331" s="230" t="s">
        <v>141</v>
      </c>
      <c r="AU331" s="230" t="s">
        <v>86</v>
      </c>
      <c r="AY331" s="18" t="s">
        <v>138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232</v>
      </c>
      <c r="BM331" s="230" t="s">
        <v>629</v>
      </c>
    </row>
    <row r="332" spans="1:65" s="2" customFormat="1" ht="16.5" customHeight="1">
      <c r="A332" s="39"/>
      <c r="B332" s="40"/>
      <c r="C332" s="255" t="s">
        <v>630</v>
      </c>
      <c r="D332" s="255" t="s">
        <v>273</v>
      </c>
      <c r="E332" s="256" t="s">
        <v>631</v>
      </c>
      <c r="F332" s="257" t="s">
        <v>632</v>
      </c>
      <c r="G332" s="258" t="s">
        <v>270</v>
      </c>
      <c r="H332" s="259">
        <v>1</v>
      </c>
      <c r="I332" s="260"/>
      <c r="J332" s="261">
        <f>ROUND(I332*H332,2)</f>
        <v>0</v>
      </c>
      <c r="K332" s="257" t="s">
        <v>145</v>
      </c>
      <c r="L332" s="262"/>
      <c r="M332" s="263" t="s">
        <v>1</v>
      </c>
      <c r="N332" s="264" t="s">
        <v>41</v>
      </c>
      <c r="O332" s="92"/>
      <c r="P332" s="228">
        <f>O332*H332</f>
        <v>0</v>
      </c>
      <c r="Q332" s="228">
        <v>0.0022</v>
      </c>
      <c r="R332" s="228">
        <f>Q332*H332</f>
        <v>0.0022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302</v>
      </c>
      <c r="AT332" s="230" t="s">
        <v>273</v>
      </c>
      <c r="AU332" s="230" t="s">
        <v>86</v>
      </c>
      <c r="AY332" s="18" t="s">
        <v>138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232</v>
      </c>
      <c r="BM332" s="230" t="s">
        <v>633</v>
      </c>
    </row>
    <row r="333" spans="1:65" s="2" customFormat="1" ht="24.15" customHeight="1">
      <c r="A333" s="39"/>
      <c r="B333" s="40"/>
      <c r="C333" s="219" t="s">
        <v>634</v>
      </c>
      <c r="D333" s="219" t="s">
        <v>141</v>
      </c>
      <c r="E333" s="220" t="s">
        <v>635</v>
      </c>
      <c r="F333" s="221" t="s">
        <v>636</v>
      </c>
      <c r="G333" s="222" t="s">
        <v>270</v>
      </c>
      <c r="H333" s="223">
        <v>1</v>
      </c>
      <c r="I333" s="224"/>
      <c r="J333" s="225">
        <f>ROUND(I333*H333,2)</f>
        <v>0</v>
      </c>
      <c r="K333" s="221" t="s">
        <v>145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0.004</v>
      </c>
      <c r="T333" s="229">
        <f>S333*H333</f>
        <v>0.004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232</v>
      </c>
      <c r="AT333" s="230" t="s">
        <v>141</v>
      </c>
      <c r="AU333" s="230" t="s">
        <v>86</v>
      </c>
      <c r="AY333" s="18" t="s">
        <v>138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232</v>
      </c>
      <c r="BM333" s="230" t="s">
        <v>637</v>
      </c>
    </row>
    <row r="334" spans="1:65" s="2" customFormat="1" ht="24.15" customHeight="1">
      <c r="A334" s="39"/>
      <c r="B334" s="40"/>
      <c r="C334" s="219" t="s">
        <v>638</v>
      </c>
      <c r="D334" s="219" t="s">
        <v>141</v>
      </c>
      <c r="E334" s="220" t="s">
        <v>639</v>
      </c>
      <c r="F334" s="221" t="s">
        <v>640</v>
      </c>
      <c r="G334" s="222" t="s">
        <v>270</v>
      </c>
      <c r="H334" s="223">
        <v>1</v>
      </c>
      <c r="I334" s="224"/>
      <c r="J334" s="225">
        <f>ROUND(I334*H334,2)</f>
        <v>0</v>
      </c>
      <c r="K334" s="221" t="s">
        <v>145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0.001</v>
      </c>
      <c r="T334" s="229">
        <f>S334*H334</f>
        <v>0.001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232</v>
      </c>
      <c r="AT334" s="230" t="s">
        <v>141</v>
      </c>
      <c r="AU334" s="230" t="s">
        <v>86</v>
      </c>
      <c r="AY334" s="18" t="s">
        <v>138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232</v>
      </c>
      <c r="BM334" s="230" t="s">
        <v>641</v>
      </c>
    </row>
    <row r="335" spans="1:65" s="2" customFormat="1" ht="24.15" customHeight="1">
      <c r="A335" s="39"/>
      <c r="B335" s="40"/>
      <c r="C335" s="219" t="s">
        <v>642</v>
      </c>
      <c r="D335" s="219" t="s">
        <v>141</v>
      </c>
      <c r="E335" s="220" t="s">
        <v>643</v>
      </c>
      <c r="F335" s="221" t="s">
        <v>644</v>
      </c>
      <c r="G335" s="222" t="s">
        <v>154</v>
      </c>
      <c r="H335" s="223">
        <v>0.037</v>
      </c>
      <c r="I335" s="224"/>
      <c r="J335" s="225">
        <f>ROUND(I335*H335,2)</f>
        <v>0</v>
      </c>
      <c r="K335" s="221" t="s">
        <v>145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232</v>
      </c>
      <c r="AT335" s="230" t="s">
        <v>141</v>
      </c>
      <c r="AU335" s="230" t="s">
        <v>86</v>
      </c>
      <c r="AY335" s="18" t="s">
        <v>138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232</v>
      </c>
      <c r="BM335" s="230" t="s">
        <v>645</v>
      </c>
    </row>
    <row r="336" spans="1:65" s="2" customFormat="1" ht="24.15" customHeight="1">
      <c r="A336" s="39"/>
      <c r="B336" s="40"/>
      <c r="C336" s="219" t="s">
        <v>646</v>
      </c>
      <c r="D336" s="219" t="s">
        <v>141</v>
      </c>
      <c r="E336" s="220" t="s">
        <v>647</v>
      </c>
      <c r="F336" s="221" t="s">
        <v>648</v>
      </c>
      <c r="G336" s="222" t="s">
        <v>154</v>
      </c>
      <c r="H336" s="223">
        <v>0.037</v>
      </c>
      <c r="I336" s="224"/>
      <c r="J336" s="225">
        <f>ROUND(I336*H336,2)</f>
        <v>0</v>
      </c>
      <c r="K336" s="221" t="s">
        <v>145</v>
      </c>
      <c r="L336" s="45"/>
      <c r="M336" s="226" t="s">
        <v>1</v>
      </c>
      <c r="N336" s="227" t="s">
        <v>41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232</v>
      </c>
      <c r="AT336" s="230" t="s">
        <v>141</v>
      </c>
      <c r="AU336" s="230" t="s">
        <v>86</v>
      </c>
      <c r="AY336" s="18" t="s">
        <v>138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84</v>
      </c>
      <c r="BK336" s="231">
        <f>ROUND(I336*H336,2)</f>
        <v>0</v>
      </c>
      <c r="BL336" s="18" t="s">
        <v>232</v>
      </c>
      <c r="BM336" s="230" t="s">
        <v>649</v>
      </c>
    </row>
    <row r="337" spans="1:65" s="2" customFormat="1" ht="24.15" customHeight="1">
      <c r="A337" s="39"/>
      <c r="B337" s="40"/>
      <c r="C337" s="219" t="s">
        <v>650</v>
      </c>
      <c r="D337" s="219" t="s">
        <v>141</v>
      </c>
      <c r="E337" s="220" t="s">
        <v>651</v>
      </c>
      <c r="F337" s="221" t="s">
        <v>652</v>
      </c>
      <c r="G337" s="222" t="s">
        <v>154</v>
      </c>
      <c r="H337" s="223">
        <v>0.037</v>
      </c>
      <c r="I337" s="224"/>
      <c r="J337" s="225">
        <f>ROUND(I337*H337,2)</f>
        <v>0</v>
      </c>
      <c r="K337" s="221" t="s">
        <v>145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232</v>
      </c>
      <c r="AT337" s="230" t="s">
        <v>141</v>
      </c>
      <c r="AU337" s="230" t="s">
        <v>86</v>
      </c>
      <c r="AY337" s="18" t="s">
        <v>138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232</v>
      </c>
      <c r="BM337" s="230" t="s">
        <v>653</v>
      </c>
    </row>
    <row r="338" spans="1:63" s="12" customFormat="1" ht="22.8" customHeight="1">
      <c r="A338" s="12"/>
      <c r="B338" s="203"/>
      <c r="C338" s="204"/>
      <c r="D338" s="205" t="s">
        <v>75</v>
      </c>
      <c r="E338" s="217" t="s">
        <v>654</v>
      </c>
      <c r="F338" s="217" t="s">
        <v>655</v>
      </c>
      <c r="G338" s="204"/>
      <c r="H338" s="204"/>
      <c r="I338" s="207"/>
      <c r="J338" s="218">
        <f>BK338</f>
        <v>0</v>
      </c>
      <c r="K338" s="204"/>
      <c r="L338" s="209"/>
      <c r="M338" s="210"/>
      <c r="N338" s="211"/>
      <c r="O338" s="211"/>
      <c r="P338" s="212">
        <f>SUM(P339:P360)</f>
        <v>0</v>
      </c>
      <c r="Q338" s="211"/>
      <c r="R338" s="212">
        <f>SUM(R339:R360)</f>
        <v>0.26577754</v>
      </c>
      <c r="S338" s="211"/>
      <c r="T338" s="213">
        <f>SUM(T339:T360)</f>
        <v>3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4" t="s">
        <v>86</v>
      </c>
      <c r="AT338" s="215" t="s">
        <v>75</v>
      </c>
      <c r="AU338" s="215" t="s">
        <v>84</v>
      </c>
      <c r="AY338" s="214" t="s">
        <v>138</v>
      </c>
      <c r="BK338" s="216">
        <f>SUM(BK339:BK360)</f>
        <v>0</v>
      </c>
    </row>
    <row r="339" spans="1:65" s="2" customFormat="1" ht="24.15" customHeight="1">
      <c r="A339" s="39"/>
      <c r="B339" s="40"/>
      <c r="C339" s="219" t="s">
        <v>656</v>
      </c>
      <c r="D339" s="219" t="s">
        <v>141</v>
      </c>
      <c r="E339" s="220" t="s">
        <v>657</v>
      </c>
      <c r="F339" s="221" t="s">
        <v>658</v>
      </c>
      <c r="G339" s="222" t="s">
        <v>270</v>
      </c>
      <c r="H339" s="223">
        <v>10.294</v>
      </c>
      <c r="I339" s="224"/>
      <c r="J339" s="225">
        <f>ROUND(I339*H339,2)</f>
        <v>0</v>
      </c>
      <c r="K339" s="221" t="s">
        <v>145</v>
      </c>
      <c r="L339" s="45"/>
      <c r="M339" s="226" t="s">
        <v>1</v>
      </c>
      <c r="N339" s="227" t="s">
        <v>41</v>
      </c>
      <c r="O339" s="92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232</v>
      </c>
      <c r="AT339" s="230" t="s">
        <v>141</v>
      </c>
      <c r="AU339" s="230" t="s">
        <v>86</v>
      </c>
      <c r="AY339" s="18" t="s">
        <v>138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84</v>
      </c>
      <c r="BK339" s="231">
        <f>ROUND(I339*H339,2)</f>
        <v>0</v>
      </c>
      <c r="BL339" s="18" t="s">
        <v>232</v>
      </c>
      <c r="BM339" s="230" t="s">
        <v>659</v>
      </c>
    </row>
    <row r="340" spans="1:51" s="13" customFormat="1" ht="12">
      <c r="A340" s="13"/>
      <c r="B340" s="232"/>
      <c r="C340" s="233"/>
      <c r="D340" s="234" t="s">
        <v>148</v>
      </c>
      <c r="E340" s="235" t="s">
        <v>1</v>
      </c>
      <c r="F340" s="236" t="s">
        <v>660</v>
      </c>
      <c r="G340" s="233"/>
      <c r="H340" s="237">
        <v>10.294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148</v>
      </c>
      <c r="AU340" s="243" t="s">
        <v>86</v>
      </c>
      <c r="AV340" s="13" t="s">
        <v>86</v>
      </c>
      <c r="AW340" s="13" t="s">
        <v>32</v>
      </c>
      <c r="AX340" s="13" t="s">
        <v>84</v>
      </c>
      <c r="AY340" s="243" t="s">
        <v>138</v>
      </c>
    </row>
    <row r="341" spans="1:65" s="2" customFormat="1" ht="24.15" customHeight="1">
      <c r="A341" s="39"/>
      <c r="B341" s="40"/>
      <c r="C341" s="255" t="s">
        <v>661</v>
      </c>
      <c r="D341" s="255" t="s">
        <v>273</v>
      </c>
      <c r="E341" s="256" t="s">
        <v>662</v>
      </c>
      <c r="F341" s="257" t="s">
        <v>663</v>
      </c>
      <c r="G341" s="258" t="s">
        <v>165</v>
      </c>
      <c r="H341" s="259">
        <v>10.294</v>
      </c>
      <c r="I341" s="260"/>
      <c r="J341" s="261">
        <f>ROUND(I341*H341,2)</f>
        <v>0</v>
      </c>
      <c r="K341" s="257" t="s">
        <v>145</v>
      </c>
      <c r="L341" s="262"/>
      <c r="M341" s="263" t="s">
        <v>1</v>
      </c>
      <c r="N341" s="264" t="s">
        <v>41</v>
      </c>
      <c r="O341" s="92"/>
      <c r="P341" s="228">
        <f>O341*H341</f>
        <v>0</v>
      </c>
      <c r="Q341" s="228">
        <v>0.01351</v>
      </c>
      <c r="R341" s="228">
        <f>Q341*H341</f>
        <v>0.13907194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302</v>
      </c>
      <c r="AT341" s="230" t="s">
        <v>273</v>
      </c>
      <c r="AU341" s="230" t="s">
        <v>86</v>
      </c>
      <c r="AY341" s="18" t="s">
        <v>138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232</v>
      </c>
      <c r="BM341" s="230" t="s">
        <v>664</v>
      </c>
    </row>
    <row r="342" spans="1:65" s="2" customFormat="1" ht="21.75" customHeight="1">
      <c r="A342" s="39"/>
      <c r="B342" s="40"/>
      <c r="C342" s="219" t="s">
        <v>665</v>
      </c>
      <c r="D342" s="219" t="s">
        <v>141</v>
      </c>
      <c r="E342" s="220" t="s">
        <v>666</v>
      </c>
      <c r="F342" s="221" t="s">
        <v>667</v>
      </c>
      <c r="G342" s="222" t="s">
        <v>270</v>
      </c>
      <c r="H342" s="223">
        <v>1</v>
      </c>
      <c r="I342" s="224"/>
      <c r="J342" s="225">
        <f>ROUND(I342*H342,2)</f>
        <v>0</v>
      </c>
      <c r="K342" s="221" t="s">
        <v>145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232</v>
      </c>
      <c r="AT342" s="230" t="s">
        <v>141</v>
      </c>
      <c r="AU342" s="230" t="s">
        <v>86</v>
      </c>
      <c r="AY342" s="18" t="s">
        <v>138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232</v>
      </c>
      <c r="BM342" s="230" t="s">
        <v>668</v>
      </c>
    </row>
    <row r="343" spans="1:65" s="2" customFormat="1" ht="24.15" customHeight="1">
      <c r="A343" s="39"/>
      <c r="B343" s="40"/>
      <c r="C343" s="255" t="s">
        <v>669</v>
      </c>
      <c r="D343" s="255" t="s">
        <v>273</v>
      </c>
      <c r="E343" s="256" t="s">
        <v>670</v>
      </c>
      <c r="F343" s="257" t="s">
        <v>671</v>
      </c>
      <c r="G343" s="258" t="s">
        <v>270</v>
      </c>
      <c r="H343" s="259">
        <v>1</v>
      </c>
      <c r="I343" s="260"/>
      <c r="J343" s="261">
        <f>ROUND(I343*H343,2)</f>
        <v>0</v>
      </c>
      <c r="K343" s="257" t="s">
        <v>145</v>
      </c>
      <c r="L343" s="262"/>
      <c r="M343" s="263" t="s">
        <v>1</v>
      </c>
      <c r="N343" s="264" t="s">
        <v>41</v>
      </c>
      <c r="O343" s="92"/>
      <c r="P343" s="228">
        <f>O343*H343</f>
        <v>0</v>
      </c>
      <c r="Q343" s="228">
        <v>0.002</v>
      </c>
      <c r="R343" s="228">
        <f>Q343*H343</f>
        <v>0.002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302</v>
      </c>
      <c r="AT343" s="230" t="s">
        <v>273</v>
      </c>
      <c r="AU343" s="230" t="s">
        <v>86</v>
      </c>
      <c r="AY343" s="18" t="s">
        <v>138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232</v>
      </c>
      <c r="BM343" s="230" t="s">
        <v>672</v>
      </c>
    </row>
    <row r="344" spans="1:65" s="2" customFormat="1" ht="21.75" customHeight="1">
      <c r="A344" s="39"/>
      <c r="B344" s="40"/>
      <c r="C344" s="255" t="s">
        <v>673</v>
      </c>
      <c r="D344" s="255" t="s">
        <v>273</v>
      </c>
      <c r="E344" s="256" t="s">
        <v>674</v>
      </c>
      <c r="F344" s="257" t="s">
        <v>675</v>
      </c>
      <c r="G344" s="258" t="s">
        <v>676</v>
      </c>
      <c r="H344" s="259">
        <v>1</v>
      </c>
      <c r="I344" s="260"/>
      <c r="J344" s="261">
        <f>ROUND(I344*H344,2)</f>
        <v>0</v>
      </c>
      <c r="K344" s="257" t="s">
        <v>1</v>
      </c>
      <c r="L344" s="262"/>
      <c r="M344" s="263" t="s">
        <v>1</v>
      </c>
      <c r="N344" s="264" t="s">
        <v>41</v>
      </c>
      <c r="O344" s="92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302</v>
      </c>
      <c r="AT344" s="230" t="s">
        <v>273</v>
      </c>
      <c r="AU344" s="230" t="s">
        <v>86</v>
      </c>
      <c r="AY344" s="18" t="s">
        <v>138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232</v>
      </c>
      <c r="BM344" s="230" t="s">
        <v>677</v>
      </c>
    </row>
    <row r="345" spans="1:65" s="2" customFormat="1" ht="24.15" customHeight="1">
      <c r="A345" s="39"/>
      <c r="B345" s="40"/>
      <c r="C345" s="219" t="s">
        <v>678</v>
      </c>
      <c r="D345" s="219" t="s">
        <v>141</v>
      </c>
      <c r="E345" s="220" t="s">
        <v>679</v>
      </c>
      <c r="F345" s="221" t="s">
        <v>680</v>
      </c>
      <c r="G345" s="222" t="s">
        <v>270</v>
      </c>
      <c r="H345" s="223">
        <v>1</v>
      </c>
      <c r="I345" s="224"/>
      <c r="J345" s="225">
        <f>ROUND(I345*H345,2)</f>
        <v>0</v>
      </c>
      <c r="K345" s="221" t="s">
        <v>145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232</v>
      </c>
      <c r="AT345" s="230" t="s">
        <v>141</v>
      </c>
      <c r="AU345" s="230" t="s">
        <v>86</v>
      </c>
      <c r="AY345" s="18" t="s">
        <v>138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232</v>
      </c>
      <c r="BM345" s="230" t="s">
        <v>681</v>
      </c>
    </row>
    <row r="346" spans="1:65" s="2" customFormat="1" ht="24.15" customHeight="1">
      <c r="A346" s="39"/>
      <c r="B346" s="40"/>
      <c r="C346" s="255" t="s">
        <v>682</v>
      </c>
      <c r="D346" s="255" t="s">
        <v>273</v>
      </c>
      <c r="E346" s="256" t="s">
        <v>683</v>
      </c>
      <c r="F346" s="257" t="s">
        <v>684</v>
      </c>
      <c r="G346" s="258" t="s">
        <v>270</v>
      </c>
      <c r="H346" s="259">
        <v>1</v>
      </c>
      <c r="I346" s="260"/>
      <c r="J346" s="261">
        <f>ROUND(I346*H346,2)</f>
        <v>0</v>
      </c>
      <c r="K346" s="257" t="s">
        <v>145</v>
      </c>
      <c r="L346" s="262"/>
      <c r="M346" s="263" t="s">
        <v>1</v>
      </c>
      <c r="N346" s="264" t="s">
        <v>41</v>
      </c>
      <c r="O346" s="92"/>
      <c r="P346" s="228">
        <f>O346*H346</f>
        <v>0</v>
      </c>
      <c r="Q346" s="228">
        <v>0.012</v>
      </c>
      <c r="R346" s="228">
        <f>Q346*H346</f>
        <v>0.012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302</v>
      </c>
      <c r="AT346" s="230" t="s">
        <v>273</v>
      </c>
      <c r="AU346" s="230" t="s">
        <v>86</v>
      </c>
      <c r="AY346" s="18" t="s">
        <v>138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232</v>
      </c>
      <c r="BM346" s="230" t="s">
        <v>685</v>
      </c>
    </row>
    <row r="347" spans="1:65" s="2" customFormat="1" ht="16.5" customHeight="1">
      <c r="A347" s="39"/>
      <c r="B347" s="40"/>
      <c r="C347" s="219" t="s">
        <v>686</v>
      </c>
      <c r="D347" s="219" t="s">
        <v>141</v>
      </c>
      <c r="E347" s="220" t="s">
        <v>687</v>
      </c>
      <c r="F347" s="221" t="s">
        <v>688</v>
      </c>
      <c r="G347" s="222" t="s">
        <v>689</v>
      </c>
      <c r="H347" s="223">
        <v>1</v>
      </c>
      <c r="I347" s="224"/>
      <c r="J347" s="225">
        <f>ROUND(I347*H347,2)</f>
        <v>0</v>
      </c>
      <c r="K347" s="221" t="s">
        <v>145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232</v>
      </c>
      <c r="AT347" s="230" t="s">
        <v>141</v>
      </c>
      <c r="AU347" s="230" t="s">
        <v>86</v>
      </c>
      <c r="AY347" s="18" t="s">
        <v>138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232</v>
      </c>
      <c r="BM347" s="230" t="s">
        <v>690</v>
      </c>
    </row>
    <row r="348" spans="1:65" s="2" customFormat="1" ht="21.75" customHeight="1">
      <c r="A348" s="39"/>
      <c r="B348" s="40"/>
      <c r="C348" s="255" t="s">
        <v>691</v>
      </c>
      <c r="D348" s="255" t="s">
        <v>273</v>
      </c>
      <c r="E348" s="256" t="s">
        <v>692</v>
      </c>
      <c r="F348" s="257" t="s">
        <v>693</v>
      </c>
      <c r="G348" s="258" t="s">
        <v>694</v>
      </c>
      <c r="H348" s="259">
        <v>1</v>
      </c>
      <c r="I348" s="260"/>
      <c r="J348" s="261">
        <f>ROUND(I348*H348,2)</f>
        <v>0</v>
      </c>
      <c r="K348" s="257" t="s">
        <v>145</v>
      </c>
      <c r="L348" s="262"/>
      <c r="M348" s="263" t="s">
        <v>1</v>
      </c>
      <c r="N348" s="264" t="s">
        <v>41</v>
      </c>
      <c r="O348" s="92"/>
      <c r="P348" s="228">
        <f>O348*H348</f>
        <v>0</v>
      </c>
      <c r="Q348" s="228">
        <v>0.00033</v>
      </c>
      <c r="R348" s="228">
        <f>Q348*H348</f>
        <v>0.00033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302</v>
      </c>
      <c r="AT348" s="230" t="s">
        <v>273</v>
      </c>
      <c r="AU348" s="230" t="s">
        <v>86</v>
      </c>
      <c r="AY348" s="18" t="s">
        <v>138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232</v>
      </c>
      <c r="BM348" s="230" t="s">
        <v>695</v>
      </c>
    </row>
    <row r="349" spans="1:65" s="2" customFormat="1" ht="24.15" customHeight="1">
      <c r="A349" s="39"/>
      <c r="B349" s="40"/>
      <c r="C349" s="219" t="s">
        <v>696</v>
      </c>
      <c r="D349" s="219" t="s">
        <v>141</v>
      </c>
      <c r="E349" s="220" t="s">
        <v>697</v>
      </c>
      <c r="F349" s="221" t="s">
        <v>698</v>
      </c>
      <c r="G349" s="222" t="s">
        <v>699</v>
      </c>
      <c r="H349" s="223">
        <v>106.26</v>
      </c>
      <c r="I349" s="224"/>
      <c r="J349" s="225">
        <f>ROUND(I349*H349,2)</f>
        <v>0</v>
      </c>
      <c r="K349" s="221" t="s">
        <v>145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6E-05</v>
      </c>
      <c r="R349" s="228">
        <f>Q349*H349</f>
        <v>0.0063756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232</v>
      </c>
      <c r="AT349" s="230" t="s">
        <v>141</v>
      </c>
      <c r="AU349" s="230" t="s">
        <v>86</v>
      </c>
      <c r="AY349" s="18" t="s">
        <v>138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232</v>
      </c>
      <c r="BM349" s="230" t="s">
        <v>700</v>
      </c>
    </row>
    <row r="350" spans="1:51" s="13" customFormat="1" ht="12">
      <c r="A350" s="13"/>
      <c r="B350" s="232"/>
      <c r="C350" s="233"/>
      <c r="D350" s="234" t="s">
        <v>148</v>
      </c>
      <c r="E350" s="235" t="s">
        <v>1</v>
      </c>
      <c r="F350" s="236" t="s">
        <v>701</v>
      </c>
      <c r="G350" s="233"/>
      <c r="H350" s="237">
        <v>106.26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148</v>
      </c>
      <c r="AU350" s="243" t="s">
        <v>86</v>
      </c>
      <c r="AV350" s="13" t="s">
        <v>86</v>
      </c>
      <c r="AW350" s="13" t="s">
        <v>32</v>
      </c>
      <c r="AX350" s="13" t="s">
        <v>84</v>
      </c>
      <c r="AY350" s="243" t="s">
        <v>138</v>
      </c>
    </row>
    <row r="351" spans="1:65" s="2" customFormat="1" ht="24.15" customHeight="1">
      <c r="A351" s="39"/>
      <c r="B351" s="40"/>
      <c r="C351" s="255" t="s">
        <v>702</v>
      </c>
      <c r="D351" s="255" t="s">
        <v>273</v>
      </c>
      <c r="E351" s="256" t="s">
        <v>703</v>
      </c>
      <c r="F351" s="257" t="s">
        <v>704</v>
      </c>
      <c r="G351" s="258" t="s">
        <v>154</v>
      </c>
      <c r="H351" s="259">
        <v>0.106</v>
      </c>
      <c r="I351" s="260"/>
      <c r="J351" s="261">
        <f>ROUND(I351*H351,2)</f>
        <v>0</v>
      </c>
      <c r="K351" s="257" t="s">
        <v>145</v>
      </c>
      <c r="L351" s="262"/>
      <c r="M351" s="263" t="s">
        <v>1</v>
      </c>
      <c r="N351" s="264" t="s">
        <v>41</v>
      </c>
      <c r="O351" s="92"/>
      <c r="P351" s="228">
        <f>O351*H351</f>
        <v>0</v>
      </c>
      <c r="Q351" s="228">
        <v>1</v>
      </c>
      <c r="R351" s="228">
        <f>Q351*H351</f>
        <v>0.106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302</v>
      </c>
      <c r="AT351" s="230" t="s">
        <v>273</v>
      </c>
      <c r="AU351" s="230" t="s">
        <v>86</v>
      </c>
      <c r="AY351" s="18" t="s">
        <v>138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84</v>
      </c>
      <c r="BK351" s="231">
        <f>ROUND(I351*H351,2)</f>
        <v>0</v>
      </c>
      <c r="BL351" s="18" t="s">
        <v>232</v>
      </c>
      <c r="BM351" s="230" t="s">
        <v>705</v>
      </c>
    </row>
    <row r="352" spans="1:51" s="13" customFormat="1" ht="12">
      <c r="A352" s="13"/>
      <c r="B352" s="232"/>
      <c r="C352" s="233"/>
      <c r="D352" s="234" t="s">
        <v>148</v>
      </c>
      <c r="E352" s="235" t="s">
        <v>1</v>
      </c>
      <c r="F352" s="236" t="s">
        <v>706</v>
      </c>
      <c r="G352" s="233"/>
      <c r="H352" s="237">
        <v>0.106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148</v>
      </c>
      <c r="AU352" s="243" t="s">
        <v>86</v>
      </c>
      <c r="AV352" s="13" t="s">
        <v>86</v>
      </c>
      <c r="AW352" s="13" t="s">
        <v>32</v>
      </c>
      <c r="AX352" s="13" t="s">
        <v>84</v>
      </c>
      <c r="AY352" s="243" t="s">
        <v>138</v>
      </c>
    </row>
    <row r="353" spans="1:65" s="2" customFormat="1" ht="33" customHeight="1">
      <c r="A353" s="39"/>
      <c r="B353" s="40"/>
      <c r="C353" s="219" t="s">
        <v>707</v>
      </c>
      <c r="D353" s="219" t="s">
        <v>141</v>
      </c>
      <c r="E353" s="220" t="s">
        <v>708</v>
      </c>
      <c r="F353" s="221" t="s">
        <v>709</v>
      </c>
      <c r="G353" s="222" t="s">
        <v>699</v>
      </c>
      <c r="H353" s="223">
        <v>2500</v>
      </c>
      <c r="I353" s="224"/>
      <c r="J353" s="225">
        <f>ROUND(I353*H353,2)</f>
        <v>0</v>
      </c>
      <c r="K353" s="221" t="s">
        <v>145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0.001</v>
      </c>
      <c r="T353" s="229">
        <f>S353*H353</f>
        <v>2.5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232</v>
      </c>
      <c r="AT353" s="230" t="s">
        <v>141</v>
      </c>
      <c r="AU353" s="230" t="s">
        <v>86</v>
      </c>
      <c r="AY353" s="18" t="s">
        <v>138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232</v>
      </c>
      <c r="BM353" s="230" t="s">
        <v>710</v>
      </c>
    </row>
    <row r="354" spans="1:51" s="13" customFormat="1" ht="12">
      <c r="A354" s="13"/>
      <c r="B354" s="232"/>
      <c r="C354" s="233"/>
      <c r="D354" s="234" t="s">
        <v>148</v>
      </c>
      <c r="E354" s="235" t="s">
        <v>1</v>
      </c>
      <c r="F354" s="236" t="s">
        <v>711</v>
      </c>
      <c r="G354" s="233"/>
      <c r="H354" s="237">
        <v>2500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148</v>
      </c>
      <c r="AU354" s="243" t="s">
        <v>86</v>
      </c>
      <c r="AV354" s="13" t="s">
        <v>86</v>
      </c>
      <c r="AW354" s="13" t="s">
        <v>32</v>
      </c>
      <c r="AX354" s="13" t="s">
        <v>84</v>
      </c>
      <c r="AY354" s="243" t="s">
        <v>138</v>
      </c>
    </row>
    <row r="355" spans="1:65" s="2" customFormat="1" ht="33" customHeight="1">
      <c r="A355" s="39"/>
      <c r="B355" s="40"/>
      <c r="C355" s="219" t="s">
        <v>712</v>
      </c>
      <c r="D355" s="219" t="s">
        <v>141</v>
      </c>
      <c r="E355" s="220" t="s">
        <v>713</v>
      </c>
      <c r="F355" s="221" t="s">
        <v>714</v>
      </c>
      <c r="G355" s="222" t="s">
        <v>699</v>
      </c>
      <c r="H355" s="223">
        <v>500</v>
      </c>
      <c r="I355" s="224"/>
      <c r="J355" s="225">
        <f>ROUND(I355*H355,2)</f>
        <v>0</v>
      </c>
      <c r="K355" s="221" t="s">
        <v>145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0.001</v>
      </c>
      <c r="T355" s="229">
        <f>S355*H355</f>
        <v>0.5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232</v>
      </c>
      <c r="AT355" s="230" t="s">
        <v>141</v>
      </c>
      <c r="AU355" s="230" t="s">
        <v>86</v>
      </c>
      <c r="AY355" s="18" t="s">
        <v>138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232</v>
      </c>
      <c r="BM355" s="230" t="s">
        <v>715</v>
      </c>
    </row>
    <row r="356" spans="1:51" s="15" customFormat="1" ht="12">
      <c r="A356" s="15"/>
      <c r="B356" s="265"/>
      <c r="C356" s="266"/>
      <c r="D356" s="234" t="s">
        <v>148</v>
      </c>
      <c r="E356" s="267" t="s">
        <v>1</v>
      </c>
      <c r="F356" s="268" t="s">
        <v>716</v>
      </c>
      <c r="G356" s="266"/>
      <c r="H356" s="267" t="s">
        <v>1</v>
      </c>
      <c r="I356" s="269"/>
      <c r="J356" s="266"/>
      <c r="K356" s="266"/>
      <c r="L356" s="270"/>
      <c r="M356" s="271"/>
      <c r="N356" s="272"/>
      <c r="O356" s="272"/>
      <c r="P356" s="272"/>
      <c r="Q356" s="272"/>
      <c r="R356" s="272"/>
      <c r="S356" s="272"/>
      <c r="T356" s="273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4" t="s">
        <v>148</v>
      </c>
      <c r="AU356" s="274" t="s">
        <v>86</v>
      </c>
      <c r="AV356" s="15" t="s">
        <v>84</v>
      </c>
      <c r="AW356" s="15" t="s">
        <v>32</v>
      </c>
      <c r="AX356" s="15" t="s">
        <v>76</v>
      </c>
      <c r="AY356" s="274" t="s">
        <v>138</v>
      </c>
    </row>
    <row r="357" spans="1:51" s="13" customFormat="1" ht="12">
      <c r="A357" s="13"/>
      <c r="B357" s="232"/>
      <c r="C357" s="233"/>
      <c r="D357" s="234" t="s">
        <v>148</v>
      </c>
      <c r="E357" s="235" t="s">
        <v>1</v>
      </c>
      <c r="F357" s="236" t="s">
        <v>717</v>
      </c>
      <c r="G357" s="233"/>
      <c r="H357" s="237">
        <v>500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148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138</v>
      </c>
    </row>
    <row r="358" spans="1:65" s="2" customFormat="1" ht="24.15" customHeight="1">
      <c r="A358" s="39"/>
      <c r="B358" s="40"/>
      <c r="C358" s="219" t="s">
        <v>718</v>
      </c>
      <c r="D358" s="219" t="s">
        <v>141</v>
      </c>
      <c r="E358" s="220" t="s">
        <v>719</v>
      </c>
      <c r="F358" s="221" t="s">
        <v>720</v>
      </c>
      <c r="G358" s="222" t="s">
        <v>154</v>
      </c>
      <c r="H358" s="223">
        <v>0.266</v>
      </c>
      <c r="I358" s="224"/>
      <c r="J358" s="225">
        <f>ROUND(I358*H358,2)</f>
        <v>0</v>
      </c>
      <c r="K358" s="221" t="s">
        <v>145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232</v>
      </c>
      <c r="AT358" s="230" t="s">
        <v>141</v>
      </c>
      <c r="AU358" s="230" t="s">
        <v>86</v>
      </c>
      <c r="AY358" s="18" t="s">
        <v>138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232</v>
      </c>
      <c r="BM358" s="230" t="s">
        <v>721</v>
      </c>
    </row>
    <row r="359" spans="1:65" s="2" customFormat="1" ht="24.15" customHeight="1">
      <c r="A359" s="39"/>
      <c r="B359" s="40"/>
      <c r="C359" s="219" t="s">
        <v>722</v>
      </c>
      <c r="D359" s="219" t="s">
        <v>141</v>
      </c>
      <c r="E359" s="220" t="s">
        <v>723</v>
      </c>
      <c r="F359" s="221" t="s">
        <v>724</v>
      </c>
      <c r="G359" s="222" t="s">
        <v>154</v>
      </c>
      <c r="H359" s="223">
        <v>0.266</v>
      </c>
      <c r="I359" s="224"/>
      <c r="J359" s="225">
        <f>ROUND(I359*H359,2)</f>
        <v>0</v>
      </c>
      <c r="K359" s="221" t="s">
        <v>145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232</v>
      </c>
      <c r="AT359" s="230" t="s">
        <v>141</v>
      </c>
      <c r="AU359" s="230" t="s">
        <v>86</v>
      </c>
      <c r="AY359" s="18" t="s">
        <v>138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232</v>
      </c>
      <c r="BM359" s="230" t="s">
        <v>725</v>
      </c>
    </row>
    <row r="360" spans="1:65" s="2" customFormat="1" ht="24.15" customHeight="1">
      <c r="A360" s="39"/>
      <c r="B360" s="40"/>
      <c r="C360" s="219" t="s">
        <v>726</v>
      </c>
      <c r="D360" s="219" t="s">
        <v>141</v>
      </c>
      <c r="E360" s="220" t="s">
        <v>727</v>
      </c>
      <c r="F360" s="221" t="s">
        <v>728</v>
      </c>
      <c r="G360" s="222" t="s">
        <v>154</v>
      </c>
      <c r="H360" s="223">
        <v>0.266</v>
      </c>
      <c r="I360" s="224"/>
      <c r="J360" s="225">
        <f>ROUND(I360*H360,2)</f>
        <v>0</v>
      </c>
      <c r="K360" s="221" t="s">
        <v>145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232</v>
      </c>
      <c r="AT360" s="230" t="s">
        <v>141</v>
      </c>
      <c r="AU360" s="230" t="s">
        <v>86</v>
      </c>
      <c r="AY360" s="18" t="s">
        <v>138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232</v>
      </c>
      <c r="BM360" s="230" t="s">
        <v>729</v>
      </c>
    </row>
    <row r="361" spans="1:63" s="12" customFormat="1" ht="22.8" customHeight="1">
      <c r="A361" s="12"/>
      <c r="B361" s="203"/>
      <c r="C361" s="204"/>
      <c r="D361" s="205" t="s">
        <v>75</v>
      </c>
      <c r="E361" s="217" t="s">
        <v>730</v>
      </c>
      <c r="F361" s="217" t="s">
        <v>731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SUM(P362:P368)</f>
        <v>0</v>
      </c>
      <c r="Q361" s="211"/>
      <c r="R361" s="212">
        <f>SUM(R362:R368)</f>
        <v>0.0018449999999999994</v>
      </c>
      <c r="S361" s="211"/>
      <c r="T361" s="213">
        <f>SUM(T362:T368)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4" t="s">
        <v>86</v>
      </c>
      <c r="AT361" s="215" t="s">
        <v>75</v>
      </c>
      <c r="AU361" s="215" t="s">
        <v>84</v>
      </c>
      <c r="AY361" s="214" t="s">
        <v>138</v>
      </c>
      <c r="BK361" s="216">
        <f>SUM(BK362:BK368)</f>
        <v>0</v>
      </c>
    </row>
    <row r="362" spans="1:65" s="2" customFormat="1" ht="24.15" customHeight="1">
      <c r="A362" s="39"/>
      <c r="B362" s="40"/>
      <c r="C362" s="219" t="s">
        <v>732</v>
      </c>
      <c r="D362" s="219" t="s">
        <v>141</v>
      </c>
      <c r="E362" s="220" t="s">
        <v>733</v>
      </c>
      <c r="F362" s="221" t="s">
        <v>734</v>
      </c>
      <c r="G362" s="222" t="s">
        <v>165</v>
      </c>
      <c r="H362" s="223">
        <v>4.1</v>
      </c>
      <c r="I362" s="224"/>
      <c r="J362" s="225">
        <f>ROUND(I362*H362,2)</f>
        <v>0</v>
      </c>
      <c r="K362" s="221" t="s">
        <v>145</v>
      </c>
      <c r="L362" s="45"/>
      <c r="M362" s="226" t="s">
        <v>1</v>
      </c>
      <c r="N362" s="227" t="s">
        <v>41</v>
      </c>
      <c r="O362" s="92"/>
      <c r="P362" s="228">
        <f>O362*H362</f>
        <v>0</v>
      </c>
      <c r="Q362" s="228">
        <v>7E-05</v>
      </c>
      <c r="R362" s="228">
        <f>Q362*H362</f>
        <v>0.00028699999999999993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232</v>
      </c>
      <c r="AT362" s="230" t="s">
        <v>141</v>
      </c>
      <c r="AU362" s="230" t="s">
        <v>86</v>
      </c>
      <c r="AY362" s="18" t="s">
        <v>138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84</v>
      </c>
      <c r="BK362" s="231">
        <f>ROUND(I362*H362,2)</f>
        <v>0</v>
      </c>
      <c r="BL362" s="18" t="s">
        <v>232</v>
      </c>
      <c r="BM362" s="230" t="s">
        <v>735</v>
      </c>
    </row>
    <row r="363" spans="1:51" s="13" customFormat="1" ht="12">
      <c r="A363" s="13"/>
      <c r="B363" s="232"/>
      <c r="C363" s="233"/>
      <c r="D363" s="234" t="s">
        <v>148</v>
      </c>
      <c r="E363" s="235" t="s">
        <v>1</v>
      </c>
      <c r="F363" s="236" t="s">
        <v>736</v>
      </c>
      <c r="G363" s="233"/>
      <c r="H363" s="237">
        <v>2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148</v>
      </c>
      <c r="AU363" s="243" t="s">
        <v>86</v>
      </c>
      <c r="AV363" s="13" t="s">
        <v>86</v>
      </c>
      <c r="AW363" s="13" t="s">
        <v>32</v>
      </c>
      <c r="AX363" s="13" t="s">
        <v>76</v>
      </c>
      <c r="AY363" s="243" t="s">
        <v>138</v>
      </c>
    </row>
    <row r="364" spans="1:51" s="13" customFormat="1" ht="12">
      <c r="A364" s="13"/>
      <c r="B364" s="232"/>
      <c r="C364" s="233"/>
      <c r="D364" s="234" t="s">
        <v>148</v>
      </c>
      <c r="E364" s="235" t="s">
        <v>1</v>
      </c>
      <c r="F364" s="236" t="s">
        <v>737</v>
      </c>
      <c r="G364" s="233"/>
      <c r="H364" s="237">
        <v>2.1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148</v>
      </c>
      <c r="AU364" s="243" t="s">
        <v>86</v>
      </c>
      <c r="AV364" s="13" t="s">
        <v>86</v>
      </c>
      <c r="AW364" s="13" t="s">
        <v>32</v>
      </c>
      <c r="AX364" s="13" t="s">
        <v>76</v>
      </c>
      <c r="AY364" s="243" t="s">
        <v>138</v>
      </c>
    </row>
    <row r="365" spans="1:51" s="14" customFormat="1" ht="12">
      <c r="A365" s="14"/>
      <c r="B365" s="244"/>
      <c r="C365" s="245"/>
      <c r="D365" s="234" t="s">
        <v>148</v>
      </c>
      <c r="E365" s="246" t="s">
        <v>1</v>
      </c>
      <c r="F365" s="247" t="s">
        <v>151</v>
      </c>
      <c r="G365" s="245"/>
      <c r="H365" s="248">
        <v>4.1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148</v>
      </c>
      <c r="AU365" s="254" t="s">
        <v>86</v>
      </c>
      <c r="AV365" s="14" t="s">
        <v>146</v>
      </c>
      <c r="AW365" s="14" t="s">
        <v>32</v>
      </c>
      <c r="AX365" s="14" t="s">
        <v>84</v>
      </c>
      <c r="AY365" s="254" t="s">
        <v>138</v>
      </c>
    </row>
    <row r="366" spans="1:65" s="2" customFormat="1" ht="24.15" customHeight="1">
      <c r="A366" s="39"/>
      <c r="B366" s="40"/>
      <c r="C366" s="219" t="s">
        <v>738</v>
      </c>
      <c r="D366" s="219" t="s">
        <v>141</v>
      </c>
      <c r="E366" s="220" t="s">
        <v>739</v>
      </c>
      <c r="F366" s="221" t="s">
        <v>740</v>
      </c>
      <c r="G366" s="222" t="s">
        <v>165</v>
      </c>
      <c r="H366" s="223">
        <v>4.1</v>
      </c>
      <c r="I366" s="224"/>
      <c r="J366" s="225">
        <f>ROUND(I366*H366,2)</f>
        <v>0</v>
      </c>
      <c r="K366" s="221" t="s">
        <v>145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0.00014</v>
      </c>
      <c r="R366" s="228">
        <f>Q366*H366</f>
        <v>0.0005739999999999999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232</v>
      </c>
      <c r="AT366" s="230" t="s">
        <v>141</v>
      </c>
      <c r="AU366" s="230" t="s">
        <v>86</v>
      </c>
      <c r="AY366" s="18" t="s">
        <v>138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232</v>
      </c>
      <c r="BM366" s="230" t="s">
        <v>741</v>
      </c>
    </row>
    <row r="367" spans="1:65" s="2" customFormat="1" ht="24.15" customHeight="1">
      <c r="A367" s="39"/>
      <c r="B367" s="40"/>
      <c r="C367" s="219" t="s">
        <v>742</v>
      </c>
      <c r="D367" s="219" t="s">
        <v>141</v>
      </c>
      <c r="E367" s="220" t="s">
        <v>743</v>
      </c>
      <c r="F367" s="221" t="s">
        <v>744</v>
      </c>
      <c r="G367" s="222" t="s">
        <v>165</v>
      </c>
      <c r="H367" s="223">
        <v>4.1</v>
      </c>
      <c r="I367" s="224"/>
      <c r="J367" s="225">
        <f>ROUND(I367*H367,2)</f>
        <v>0</v>
      </c>
      <c r="K367" s="221" t="s">
        <v>145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0.00012</v>
      </c>
      <c r="R367" s="228">
        <f>Q367*H367</f>
        <v>0.0004919999999999999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232</v>
      </c>
      <c r="AT367" s="230" t="s">
        <v>141</v>
      </c>
      <c r="AU367" s="230" t="s">
        <v>86</v>
      </c>
      <c r="AY367" s="18" t="s">
        <v>138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232</v>
      </c>
      <c r="BM367" s="230" t="s">
        <v>745</v>
      </c>
    </row>
    <row r="368" spans="1:65" s="2" customFormat="1" ht="24.15" customHeight="1">
      <c r="A368" s="39"/>
      <c r="B368" s="40"/>
      <c r="C368" s="219" t="s">
        <v>746</v>
      </c>
      <c r="D368" s="219" t="s">
        <v>141</v>
      </c>
      <c r="E368" s="220" t="s">
        <v>747</v>
      </c>
      <c r="F368" s="221" t="s">
        <v>748</v>
      </c>
      <c r="G368" s="222" t="s">
        <v>165</v>
      </c>
      <c r="H368" s="223">
        <v>4.1</v>
      </c>
      <c r="I368" s="224"/>
      <c r="J368" s="225">
        <f>ROUND(I368*H368,2)</f>
        <v>0</v>
      </c>
      <c r="K368" s="221" t="s">
        <v>145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0.00012</v>
      </c>
      <c r="R368" s="228">
        <f>Q368*H368</f>
        <v>0.0004919999999999999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232</v>
      </c>
      <c r="AT368" s="230" t="s">
        <v>141</v>
      </c>
      <c r="AU368" s="230" t="s">
        <v>86</v>
      </c>
      <c r="AY368" s="18" t="s">
        <v>138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232</v>
      </c>
      <c r="BM368" s="230" t="s">
        <v>749</v>
      </c>
    </row>
    <row r="369" spans="1:63" s="12" customFormat="1" ht="22.8" customHeight="1">
      <c r="A369" s="12"/>
      <c r="B369" s="203"/>
      <c r="C369" s="204"/>
      <c r="D369" s="205" t="s">
        <v>75</v>
      </c>
      <c r="E369" s="217" t="s">
        <v>750</v>
      </c>
      <c r="F369" s="217" t="s">
        <v>751</v>
      </c>
      <c r="G369" s="204"/>
      <c r="H369" s="204"/>
      <c r="I369" s="207"/>
      <c r="J369" s="218">
        <f>BK369</f>
        <v>0</v>
      </c>
      <c r="K369" s="204"/>
      <c r="L369" s="209"/>
      <c r="M369" s="210"/>
      <c r="N369" s="211"/>
      <c r="O369" s="211"/>
      <c r="P369" s="212">
        <f>SUM(P370:P383)</f>
        <v>0</v>
      </c>
      <c r="Q369" s="211"/>
      <c r="R369" s="212">
        <f>SUM(R370:R383)</f>
        <v>0.37141912000000005</v>
      </c>
      <c r="S369" s="211"/>
      <c r="T369" s="213">
        <f>SUM(T370:T383)</f>
        <v>0.0677158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4" t="s">
        <v>86</v>
      </c>
      <c r="AT369" s="215" t="s">
        <v>75</v>
      </c>
      <c r="AU369" s="215" t="s">
        <v>84</v>
      </c>
      <c r="AY369" s="214" t="s">
        <v>138</v>
      </c>
      <c r="BK369" s="216">
        <f>SUM(BK370:BK383)</f>
        <v>0</v>
      </c>
    </row>
    <row r="370" spans="1:65" s="2" customFormat="1" ht="24.15" customHeight="1">
      <c r="A370" s="39"/>
      <c r="B370" s="40"/>
      <c r="C370" s="219" t="s">
        <v>752</v>
      </c>
      <c r="D370" s="219" t="s">
        <v>141</v>
      </c>
      <c r="E370" s="220" t="s">
        <v>753</v>
      </c>
      <c r="F370" s="221" t="s">
        <v>754</v>
      </c>
      <c r="G370" s="222" t="s">
        <v>165</v>
      </c>
      <c r="H370" s="223">
        <v>319.172</v>
      </c>
      <c r="I370" s="224"/>
      <c r="J370" s="225">
        <f>ROUND(I370*H370,2)</f>
        <v>0</v>
      </c>
      <c r="K370" s="221" t="s">
        <v>145</v>
      </c>
      <c r="L370" s="45"/>
      <c r="M370" s="226" t="s">
        <v>1</v>
      </c>
      <c r="N370" s="227" t="s">
        <v>41</v>
      </c>
      <c r="O370" s="92"/>
      <c r="P370" s="228">
        <f>O370*H370</f>
        <v>0</v>
      </c>
      <c r="Q370" s="228">
        <v>0</v>
      </c>
      <c r="R370" s="228">
        <f>Q370*H370</f>
        <v>0</v>
      </c>
      <c r="S370" s="228">
        <v>0.00015</v>
      </c>
      <c r="T370" s="229">
        <f>S370*H370</f>
        <v>0.0478758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232</v>
      </c>
      <c r="AT370" s="230" t="s">
        <v>141</v>
      </c>
      <c r="AU370" s="230" t="s">
        <v>86</v>
      </c>
      <c r="AY370" s="18" t="s">
        <v>138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232</v>
      </c>
      <c r="BM370" s="230" t="s">
        <v>755</v>
      </c>
    </row>
    <row r="371" spans="1:51" s="13" customFormat="1" ht="12">
      <c r="A371" s="13"/>
      <c r="B371" s="232"/>
      <c r="C371" s="233"/>
      <c r="D371" s="234" t="s">
        <v>148</v>
      </c>
      <c r="E371" s="235" t="s">
        <v>1</v>
      </c>
      <c r="F371" s="236" t="s">
        <v>191</v>
      </c>
      <c r="G371" s="233"/>
      <c r="H371" s="237">
        <v>98.509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148</v>
      </c>
      <c r="AU371" s="243" t="s">
        <v>86</v>
      </c>
      <c r="AV371" s="13" t="s">
        <v>86</v>
      </c>
      <c r="AW371" s="13" t="s">
        <v>32</v>
      </c>
      <c r="AX371" s="13" t="s">
        <v>76</v>
      </c>
      <c r="AY371" s="243" t="s">
        <v>138</v>
      </c>
    </row>
    <row r="372" spans="1:51" s="13" customFormat="1" ht="12">
      <c r="A372" s="13"/>
      <c r="B372" s="232"/>
      <c r="C372" s="233"/>
      <c r="D372" s="234" t="s">
        <v>148</v>
      </c>
      <c r="E372" s="235" t="s">
        <v>1</v>
      </c>
      <c r="F372" s="236" t="s">
        <v>209</v>
      </c>
      <c r="G372" s="233"/>
      <c r="H372" s="237">
        <v>180.937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148</v>
      </c>
      <c r="AU372" s="243" t="s">
        <v>86</v>
      </c>
      <c r="AV372" s="13" t="s">
        <v>86</v>
      </c>
      <c r="AW372" s="13" t="s">
        <v>32</v>
      </c>
      <c r="AX372" s="13" t="s">
        <v>76</v>
      </c>
      <c r="AY372" s="243" t="s">
        <v>138</v>
      </c>
    </row>
    <row r="373" spans="1:51" s="13" customFormat="1" ht="12">
      <c r="A373" s="13"/>
      <c r="B373" s="232"/>
      <c r="C373" s="233"/>
      <c r="D373" s="234" t="s">
        <v>148</v>
      </c>
      <c r="E373" s="235" t="s">
        <v>1</v>
      </c>
      <c r="F373" s="236" t="s">
        <v>210</v>
      </c>
      <c r="G373" s="233"/>
      <c r="H373" s="237">
        <v>-10.294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148</v>
      </c>
      <c r="AU373" s="243" t="s">
        <v>86</v>
      </c>
      <c r="AV373" s="13" t="s">
        <v>86</v>
      </c>
      <c r="AW373" s="13" t="s">
        <v>32</v>
      </c>
      <c r="AX373" s="13" t="s">
        <v>76</v>
      </c>
      <c r="AY373" s="243" t="s">
        <v>138</v>
      </c>
    </row>
    <row r="374" spans="1:51" s="13" customFormat="1" ht="12">
      <c r="A374" s="13"/>
      <c r="B374" s="232"/>
      <c r="C374" s="233"/>
      <c r="D374" s="234" t="s">
        <v>148</v>
      </c>
      <c r="E374" s="235" t="s">
        <v>1</v>
      </c>
      <c r="F374" s="236" t="s">
        <v>211</v>
      </c>
      <c r="G374" s="233"/>
      <c r="H374" s="237">
        <v>-4.5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148</v>
      </c>
      <c r="AU374" s="243" t="s">
        <v>86</v>
      </c>
      <c r="AV374" s="13" t="s">
        <v>86</v>
      </c>
      <c r="AW374" s="13" t="s">
        <v>32</v>
      </c>
      <c r="AX374" s="13" t="s">
        <v>76</v>
      </c>
      <c r="AY374" s="243" t="s">
        <v>138</v>
      </c>
    </row>
    <row r="375" spans="1:51" s="13" customFormat="1" ht="12">
      <c r="A375" s="13"/>
      <c r="B375" s="232"/>
      <c r="C375" s="233"/>
      <c r="D375" s="234" t="s">
        <v>148</v>
      </c>
      <c r="E375" s="235" t="s">
        <v>1</v>
      </c>
      <c r="F375" s="236" t="s">
        <v>192</v>
      </c>
      <c r="G375" s="233"/>
      <c r="H375" s="237">
        <v>44.632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148</v>
      </c>
      <c r="AU375" s="243" t="s">
        <v>86</v>
      </c>
      <c r="AV375" s="13" t="s">
        <v>86</v>
      </c>
      <c r="AW375" s="13" t="s">
        <v>32</v>
      </c>
      <c r="AX375" s="13" t="s">
        <v>76</v>
      </c>
      <c r="AY375" s="243" t="s">
        <v>138</v>
      </c>
    </row>
    <row r="376" spans="1:51" s="13" customFormat="1" ht="12">
      <c r="A376" s="13"/>
      <c r="B376" s="232"/>
      <c r="C376" s="233"/>
      <c r="D376" s="234" t="s">
        <v>148</v>
      </c>
      <c r="E376" s="235" t="s">
        <v>1</v>
      </c>
      <c r="F376" s="236" t="s">
        <v>193</v>
      </c>
      <c r="G376" s="233"/>
      <c r="H376" s="237">
        <v>9.888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148</v>
      </c>
      <c r="AU376" s="243" t="s">
        <v>86</v>
      </c>
      <c r="AV376" s="13" t="s">
        <v>86</v>
      </c>
      <c r="AW376" s="13" t="s">
        <v>32</v>
      </c>
      <c r="AX376" s="13" t="s">
        <v>76</v>
      </c>
      <c r="AY376" s="243" t="s">
        <v>138</v>
      </c>
    </row>
    <row r="377" spans="1:51" s="14" customFormat="1" ht="12">
      <c r="A377" s="14"/>
      <c r="B377" s="244"/>
      <c r="C377" s="245"/>
      <c r="D377" s="234" t="s">
        <v>148</v>
      </c>
      <c r="E377" s="246" t="s">
        <v>1</v>
      </c>
      <c r="F377" s="247" t="s">
        <v>151</v>
      </c>
      <c r="G377" s="245"/>
      <c r="H377" s="248">
        <v>319.172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4" t="s">
        <v>148</v>
      </c>
      <c r="AU377" s="254" t="s">
        <v>86</v>
      </c>
      <c r="AV377" s="14" t="s">
        <v>146</v>
      </c>
      <c r="AW377" s="14" t="s">
        <v>32</v>
      </c>
      <c r="AX377" s="14" t="s">
        <v>84</v>
      </c>
      <c r="AY377" s="254" t="s">
        <v>138</v>
      </c>
    </row>
    <row r="378" spans="1:65" s="2" customFormat="1" ht="24.15" customHeight="1">
      <c r="A378" s="39"/>
      <c r="B378" s="40"/>
      <c r="C378" s="219" t="s">
        <v>756</v>
      </c>
      <c r="D378" s="219" t="s">
        <v>141</v>
      </c>
      <c r="E378" s="220" t="s">
        <v>757</v>
      </c>
      <c r="F378" s="221" t="s">
        <v>758</v>
      </c>
      <c r="G378" s="222" t="s">
        <v>165</v>
      </c>
      <c r="H378" s="223">
        <v>319.172</v>
      </c>
      <c r="I378" s="224"/>
      <c r="J378" s="225">
        <f>ROUND(I378*H378,2)</f>
        <v>0</v>
      </c>
      <c r="K378" s="221" t="s">
        <v>145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232</v>
      </c>
      <c r="AT378" s="230" t="s">
        <v>141</v>
      </c>
      <c r="AU378" s="230" t="s">
        <v>86</v>
      </c>
      <c r="AY378" s="18" t="s">
        <v>138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232</v>
      </c>
      <c r="BM378" s="230" t="s">
        <v>759</v>
      </c>
    </row>
    <row r="379" spans="1:65" s="2" customFormat="1" ht="16.5" customHeight="1">
      <c r="A379" s="39"/>
      <c r="B379" s="40"/>
      <c r="C379" s="219" t="s">
        <v>760</v>
      </c>
      <c r="D379" s="219" t="s">
        <v>141</v>
      </c>
      <c r="E379" s="220" t="s">
        <v>761</v>
      </c>
      <c r="F379" s="221" t="s">
        <v>762</v>
      </c>
      <c r="G379" s="222" t="s">
        <v>165</v>
      </c>
      <c r="H379" s="223">
        <v>64</v>
      </c>
      <c r="I379" s="224"/>
      <c r="J379" s="225">
        <f>ROUND(I379*H379,2)</f>
        <v>0</v>
      </c>
      <c r="K379" s="221" t="s">
        <v>145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0.001</v>
      </c>
      <c r="R379" s="228">
        <f>Q379*H379</f>
        <v>0.064</v>
      </c>
      <c r="S379" s="228">
        <v>0.00031</v>
      </c>
      <c r="T379" s="229">
        <f>S379*H379</f>
        <v>0.01984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232</v>
      </c>
      <c r="AT379" s="230" t="s">
        <v>141</v>
      </c>
      <c r="AU379" s="230" t="s">
        <v>86</v>
      </c>
      <c r="AY379" s="18" t="s">
        <v>138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232</v>
      </c>
      <c r="BM379" s="230" t="s">
        <v>763</v>
      </c>
    </row>
    <row r="380" spans="1:65" s="2" customFormat="1" ht="24.15" customHeight="1">
      <c r="A380" s="39"/>
      <c r="B380" s="40"/>
      <c r="C380" s="219" t="s">
        <v>764</v>
      </c>
      <c r="D380" s="219" t="s">
        <v>141</v>
      </c>
      <c r="E380" s="220" t="s">
        <v>765</v>
      </c>
      <c r="F380" s="221" t="s">
        <v>766</v>
      </c>
      <c r="G380" s="222" t="s">
        <v>165</v>
      </c>
      <c r="H380" s="223">
        <v>28</v>
      </c>
      <c r="I380" s="224"/>
      <c r="J380" s="225">
        <f>ROUND(I380*H380,2)</f>
        <v>0</v>
      </c>
      <c r="K380" s="221" t="s">
        <v>145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0.00025</v>
      </c>
      <c r="R380" s="228">
        <f>Q380*H380</f>
        <v>0.007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232</v>
      </c>
      <c r="AT380" s="230" t="s">
        <v>141</v>
      </c>
      <c r="AU380" s="230" t="s">
        <v>86</v>
      </c>
      <c r="AY380" s="18" t="s">
        <v>138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232</v>
      </c>
      <c r="BM380" s="230" t="s">
        <v>767</v>
      </c>
    </row>
    <row r="381" spans="1:65" s="2" customFormat="1" ht="24.15" customHeight="1">
      <c r="A381" s="39"/>
      <c r="B381" s="40"/>
      <c r="C381" s="219" t="s">
        <v>768</v>
      </c>
      <c r="D381" s="219" t="s">
        <v>141</v>
      </c>
      <c r="E381" s="220" t="s">
        <v>769</v>
      </c>
      <c r="F381" s="221" t="s">
        <v>770</v>
      </c>
      <c r="G381" s="222" t="s">
        <v>270</v>
      </c>
      <c r="H381" s="223">
        <v>320</v>
      </c>
      <c r="I381" s="224"/>
      <c r="J381" s="225">
        <f>ROUND(I381*H381,2)</f>
        <v>0</v>
      </c>
      <c r="K381" s="221" t="s">
        <v>145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0.00048</v>
      </c>
      <c r="R381" s="228">
        <f>Q381*H381</f>
        <v>0.15360000000000001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232</v>
      </c>
      <c r="AT381" s="230" t="s">
        <v>141</v>
      </c>
      <c r="AU381" s="230" t="s">
        <v>86</v>
      </c>
      <c r="AY381" s="18" t="s">
        <v>138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232</v>
      </c>
      <c r="BM381" s="230" t="s">
        <v>771</v>
      </c>
    </row>
    <row r="382" spans="1:65" s="2" customFormat="1" ht="24.15" customHeight="1">
      <c r="A382" s="39"/>
      <c r="B382" s="40"/>
      <c r="C382" s="219" t="s">
        <v>772</v>
      </c>
      <c r="D382" s="219" t="s">
        <v>141</v>
      </c>
      <c r="E382" s="220" t="s">
        <v>773</v>
      </c>
      <c r="F382" s="221" t="s">
        <v>774</v>
      </c>
      <c r="G382" s="222" t="s">
        <v>165</v>
      </c>
      <c r="H382" s="223">
        <v>319.172</v>
      </c>
      <c r="I382" s="224"/>
      <c r="J382" s="225">
        <f>ROUND(I382*H382,2)</f>
        <v>0</v>
      </c>
      <c r="K382" s="221" t="s">
        <v>145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0.0002</v>
      </c>
      <c r="R382" s="228">
        <f>Q382*H382</f>
        <v>0.06383440000000001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232</v>
      </c>
      <c r="AT382" s="230" t="s">
        <v>141</v>
      </c>
      <c r="AU382" s="230" t="s">
        <v>86</v>
      </c>
      <c r="AY382" s="18" t="s">
        <v>138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232</v>
      </c>
      <c r="BM382" s="230" t="s">
        <v>775</v>
      </c>
    </row>
    <row r="383" spans="1:65" s="2" customFormat="1" ht="33" customHeight="1">
      <c r="A383" s="39"/>
      <c r="B383" s="40"/>
      <c r="C383" s="219" t="s">
        <v>776</v>
      </c>
      <c r="D383" s="219" t="s">
        <v>141</v>
      </c>
      <c r="E383" s="220" t="s">
        <v>777</v>
      </c>
      <c r="F383" s="221" t="s">
        <v>778</v>
      </c>
      <c r="G383" s="222" t="s">
        <v>165</v>
      </c>
      <c r="H383" s="223">
        <v>319.172</v>
      </c>
      <c r="I383" s="224"/>
      <c r="J383" s="225">
        <f>ROUND(I383*H383,2)</f>
        <v>0</v>
      </c>
      <c r="K383" s="221" t="s">
        <v>145</v>
      </c>
      <c r="L383" s="45"/>
      <c r="M383" s="226" t="s">
        <v>1</v>
      </c>
      <c r="N383" s="227" t="s">
        <v>41</v>
      </c>
      <c r="O383" s="92"/>
      <c r="P383" s="228">
        <f>O383*H383</f>
        <v>0</v>
      </c>
      <c r="Q383" s="228">
        <v>0.00026</v>
      </c>
      <c r="R383" s="228">
        <f>Q383*H383</f>
        <v>0.08298472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232</v>
      </c>
      <c r="AT383" s="230" t="s">
        <v>141</v>
      </c>
      <c r="AU383" s="230" t="s">
        <v>86</v>
      </c>
      <c r="AY383" s="18" t="s">
        <v>138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232</v>
      </c>
      <c r="BM383" s="230" t="s">
        <v>779</v>
      </c>
    </row>
    <row r="384" spans="1:63" s="12" customFormat="1" ht="22.8" customHeight="1">
      <c r="A384" s="12"/>
      <c r="B384" s="203"/>
      <c r="C384" s="204"/>
      <c r="D384" s="205" t="s">
        <v>75</v>
      </c>
      <c r="E384" s="217" t="s">
        <v>780</v>
      </c>
      <c r="F384" s="217" t="s">
        <v>781</v>
      </c>
      <c r="G384" s="204"/>
      <c r="H384" s="204"/>
      <c r="I384" s="207"/>
      <c r="J384" s="218">
        <f>BK384</f>
        <v>0</v>
      </c>
      <c r="K384" s="204"/>
      <c r="L384" s="209"/>
      <c r="M384" s="210"/>
      <c r="N384" s="211"/>
      <c r="O384" s="211"/>
      <c r="P384" s="212">
        <f>SUM(P385:P393)</f>
        <v>0</v>
      </c>
      <c r="Q384" s="211"/>
      <c r="R384" s="212">
        <f>SUM(R385:R393)</f>
        <v>1.2829515000000002</v>
      </c>
      <c r="S384" s="211"/>
      <c r="T384" s="213">
        <f>SUM(T385:T393)</f>
        <v>1.2509700000000001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4" t="s">
        <v>86</v>
      </c>
      <c r="AT384" s="215" t="s">
        <v>75</v>
      </c>
      <c r="AU384" s="215" t="s">
        <v>84</v>
      </c>
      <c r="AY384" s="214" t="s">
        <v>138</v>
      </c>
      <c r="BK384" s="216">
        <f>SUM(BK385:BK393)</f>
        <v>0</v>
      </c>
    </row>
    <row r="385" spans="1:65" s="2" customFormat="1" ht="24.15" customHeight="1">
      <c r="A385" s="39"/>
      <c r="B385" s="40"/>
      <c r="C385" s="219" t="s">
        <v>782</v>
      </c>
      <c r="D385" s="219" t="s">
        <v>141</v>
      </c>
      <c r="E385" s="220" t="s">
        <v>783</v>
      </c>
      <c r="F385" s="221" t="s">
        <v>784</v>
      </c>
      <c r="G385" s="222" t="s">
        <v>165</v>
      </c>
      <c r="H385" s="223">
        <v>25.53</v>
      </c>
      <c r="I385" s="224"/>
      <c r="J385" s="225">
        <f>ROUND(I385*H385,2)</f>
        <v>0</v>
      </c>
      <c r="K385" s="221" t="s">
        <v>145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0.049</v>
      </c>
      <c r="R385" s="228">
        <f>Q385*H385</f>
        <v>1.2509700000000001</v>
      </c>
      <c r="S385" s="228">
        <v>0.049</v>
      </c>
      <c r="T385" s="229">
        <f>S385*H385</f>
        <v>1.2509700000000001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232</v>
      </c>
      <c r="AT385" s="230" t="s">
        <v>141</v>
      </c>
      <c r="AU385" s="230" t="s">
        <v>86</v>
      </c>
      <c r="AY385" s="18" t="s">
        <v>138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232</v>
      </c>
      <c r="BM385" s="230" t="s">
        <v>785</v>
      </c>
    </row>
    <row r="386" spans="1:51" s="13" customFormat="1" ht="12">
      <c r="A386" s="13"/>
      <c r="B386" s="232"/>
      <c r="C386" s="233"/>
      <c r="D386" s="234" t="s">
        <v>148</v>
      </c>
      <c r="E386" s="235" t="s">
        <v>1</v>
      </c>
      <c r="F386" s="236" t="s">
        <v>786</v>
      </c>
      <c r="G386" s="233"/>
      <c r="H386" s="237">
        <v>20.2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148</v>
      </c>
      <c r="AU386" s="243" t="s">
        <v>86</v>
      </c>
      <c r="AV386" s="13" t="s">
        <v>86</v>
      </c>
      <c r="AW386" s="13" t="s">
        <v>32</v>
      </c>
      <c r="AX386" s="13" t="s">
        <v>76</v>
      </c>
      <c r="AY386" s="243" t="s">
        <v>138</v>
      </c>
    </row>
    <row r="387" spans="1:51" s="13" customFormat="1" ht="12">
      <c r="A387" s="13"/>
      <c r="B387" s="232"/>
      <c r="C387" s="233"/>
      <c r="D387" s="234" t="s">
        <v>148</v>
      </c>
      <c r="E387" s="235" t="s">
        <v>1</v>
      </c>
      <c r="F387" s="236" t="s">
        <v>787</v>
      </c>
      <c r="G387" s="233"/>
      <c r="H387" s="237">
        <v>5.33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148</v>
      </c>
      <c r="AU387" s="243" t="s">
        <v>86</v>
      </c>
      <c r="AV387" s="13" t="s">
        <v>86</v>
      </c>
      <c r="AW387" s="13" t="s">
        <v>32</v>
      </c>
      <c r="AX387" s="13" t="s">
        <v>76</v>
      </c>
      <c r="AY387" s="243" t="s">
        <v>138</v>
      </c>
    </row>
    <row r="388" spans="1:51" s="14" customFormat="1" ht="12">
      <c r="A388" s="14"/>
      <c r="B388" s="244"/>
      <c r="C388" s="245"/>
      <c r="D388" s="234" t="s">
        <v>148</v>
      </c>
      <c r="E388" s="246" t="s">
        <v>1</v>
      </c>
      <c r="F388" s="247" t="s">
        <v>151</v>
      </c>
      <c r="G388" s="245"/>
      <c r="H388" s="248">
        <v>25.53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148</v>
      </c>
      <c r="AU388" s="254" t="s">
        <v>86</v>
      </c>
      <c r="AV388" s="14" t="s">
        <v>146</v>
      </c>
      <c r="AW388" s="14" t="s">
        <v>32</v>
      </c>
      <c r="AX388" s="14" t="s">
        <v>84</v>
      </c>
      <c r="AY388" s="254" t="s">
        <v>138</v>
      </c>
    </row>
    <row r="389" spans="1:65" s="2" customFormat="1" ht="24.15" customHeight="1">
      <c r="A389" s="39"/>
      <c r="B389" s="40"/>
      <c r="C389" s="219" t="s">
        <v>788</v>
      </c>
      <c r="D389" s="219" t="s">
        <v>141</v>
      </c>
      <c r="E389" s="220" t="s">
        <v>789</v>
      </c>
      <c r="F389" s="221" t="s">
        <v>790</v>
      </c>
      <c r="G389" s="222" t="s">
        <v>165</v>
      </c>
      <c r="H389" s="223">
        <v>31.05</v>
      </c>
      <c r="I389" s="224"/>
      <c r="J389" s="225">
        <f>ROUND(I389*H389,2)</f>
        <v>0</v>
      </c>
      <c r="K389" s="221" t="s">
        <v>145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0.00103</v>
      </c>
      <c r="R389" s="228">
        <f>Q389*H389</f>
        <v>0.0319815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232</v>
      </c>
      <c r="AT389" s="230" t="s">
        <v>141</v>
      </c>
      <c r="AU389" s="230" t="s">
        <v>86</v>
      </c>
      <c r="AY389" s="18" t="s">
        <v>138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232</v>
      </c>
      <c r="BM389" s="230" t="s">
        <v>791</v>
      </c>
    </row>
    <row r="390" spans="1:51" s="13" customFormat="1" ht="12">
      <c r="A390" s="13"/>
      <c r="B390" s="232"/>
      <c r="C390" s="233"/>
      <c r="D390" s="234" t="s">
        <v>148</v>
      </c>
      <c r="E390" s="235" t="s">
        <v>1</v>
      </c>
      <c r="F390" s="236" t="s">
        <v>786</v>
      </c>
      <c r="G390" s="233"/>
      <c r="H390" s="237">
        <v>20.2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148</v>
      </c>
      <c r="AU390" s="243" t="s">
        <v>86</v>
      </c>
      <c r="AV390" s="13" t="s">
        <v>86</v>
      </c>
      <c r="AW390" s="13" t="s">
        <v>32</v>
      </c>
      <c r="AX390" s="13" t="s">
        <v>76</v>
      </c>
      <c r="AY390" s="243" t="s">
        <v>138</v>
      </c>
    </row>
    <row r="391" spans="1:51" s="13" customFormat="1" ht="12">
      <c r="A391" s="13"/>
      <c r="B391" s="232"/>
      <c r="C391" s="233"/>
      <c r="D391" s="234" t="s">
        <v>148</v>
      </c>
      <c r="E391" s="235" t="s">
        <v>1</v>
      </c>
      <c r="F391" s="236" t="s">
        <v>787</v>
      </c>
      <c r="G391" s="233"/>
      <c r="H391" s="237">
        <v>5.33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148</v>
      </c>
      <c r="AU391" s="243" t="s">
        <v>86</v>
      </c>
      <c r="AV391" s="13" t="s">
        <v>86</v>
      </c>
      <c r="AW391" s="13" t="s">
        <v>32</v>
      </c>
      <c r="AX391" s="13" t="s">
        <v>76</v>
      </c>
      <c r="AY391" s="243" t="s">
        <v>138</v>
      </c>
    </row>
    <row r="392" spans="1:51" s="13" customFormat="1" ht="12">
      <c r="A392" s="13"/>
      <c r="B392" s="232"/>
      <c r="C392" s="233"/>
      <c r="D392" s="234" t="s">
        <v>148</v>
      </c>
      <c r="E392" s="235" t="s">
        <v>1</v>
      </c>
      <c r="F392" s="236" t="s">
        <v>792</v>
      </c>
      <c r="G392" s="233"/>
      <c r="H392" s="237">
        <v>5.52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148</v>
      </c>
      <c r="AU392" s="243" t="s">
        <v>86</v>
      </c>
      <c r="AV392" s="13" t="s">
        <v>86</v>
      </c>
      <c r="AW392" s="13" t="s">
        <v>32</v>
      </c>
      <c r="AX392" s="13" t="s">
        <v>76</v>
      </c>
      <c r="AY392" s="243" t="s">
        <v>138</v>
      </c>
    </row>
    <row r="393" spans="1:51" s="14" customFormat="1" ht="12">
      <c r="A393" s="14"/>
      <c r="B393" s="244"/>
      <c r="C393" s="245"/>
      <c r="D393" s="234" t="s">
        <v>148</v>
      </c>
      <c r="E393" s="246" t="s">
        <v>1</v>
      </c>
      <c r="F393" s="247" t="s">
        <v>151</v>
      </c>
      <c r="G393" s="245"/>
      <c r="H393" s="248">
        <v>31.05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148</v>
      </c>
      <c r="AU393" s="254" t="s">
        <v>86</v>
      </c>
      <c r="AV393" s="14" t="s">
        <v>146</v>
      </c>
      <c r="AW393" s="14" t="s">
        <v>32</v>
      </c>
      <c r="AX393" s="14" t="s">
        <v>84</v>
      </c>
      <c r="AY393" s="254" t="s">
        <v>138</v>
      </c>
    </row>
    <row r="394" spans="1:63" s="12" customFormat="1" ht="25.9" customHeight="1">
      <c r="A394" s="12"/>
      <c r="B394" s="203"/>
      <c r="C394" s="204"/>
      <c r="D394" s="205" t="s">
        <v>75</v>
      </c>
      <c r="E394" s="206" t="s">
        <v>793</v>
      </c>
      <c r="F394" s="206" t="s">
        <v>794</v>
      </c>
      <c r="G394" s="204"/>
      <c r="H394" s="204"/>
      <c r="I394" s="207"/>
      <c r="J394" s="208">
        <f>BK394</f>
        <v>0</v>
      </c>
      <c r="K394" s="204"/>
      <c r="L394" s="209"/>
      <c r="M394" s="210"/>
      <c r="N394" s="211"/>
      <c r="O394" s="211"/>
      <c r="P394" s="212">
        <f>SUM(P395:P401)</f>
        <v>0</v>
      </c>
      <c r="Q394" s="211"/>
      <c r="R394" s="212">
        <f>SUM(R395:R401)</f>
        <v>0</v>
      </c>
      <c r="S394" s="211"/>
      <c r="T394" s="213">
        <f>SUM(T395:T401)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4" t="s">
        <v>146</v>
      </c>
      <c r="AT394" s="215" t="s">
        <v>75</v>
      </c>
      <c r="AU394" s="215" t="s">
        <v>76</v>
      </c>
      <c r="AY394" s="214" t="s">
        <v>138</v>
      </c>
      <c r="BK394" s="216">
        <f>SUM(BK395:BK401)</f>
        <v>0</v>
      </c>
    </row>
    <row r="395" spans="1:65" s="2" customFormat="1" ht="21.75" customHeight="1">
      <c r="A395" s="39"/>
      <c r="B395" s="40"/>
      <c r="C395" s="219" t="s">
        <v>795</v>
      </c>
      <c r="D395" s="219" t="s">
        <v>141</v>
      </c>
      <c r="E395" s="220" t="s">
        <v>796</v>
      </c>
      <c r="F395" s="221" t="s">
        <v>797</v>
      </c>
      <c r="G395" s="222" t="s">
        <v>798</v>
      </c>
      <c r="H395" s="223">
        <v>88</v>
      </c>
      <c r="I395" s="224"/>
      <c r="J395" s="225">
        <f>ROUND(I395*H395,2)</f>
        <v>0</v>
      </c>
      <c r="K395" s="221" t="s">
        <v>145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799</v>
      </c>
      <c r="AT395" s="230" t="s">
        <v>141</v>
      </c>
      <c r="AU395" s="230" t="s">
        <v>84</v>
      </c>
      <c r="AY395" s="18" t="s">
        <v>138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799</v>
      </c>
      <c r="BM395" s="230" t="s">
        <v>800</v>
      </c>
    </row>
    <row r="396" spans="1:51" s="13" customFormat="1" ht="12">
      <c r="A396" s="13"/>
      <c r="B396" s="232"/>
      <c r="C396" s="233"/>
      <c r="D396" s="234" t="s">
        <v>148</v>
      </c>
      <c r="E396" s="235" t="s">
        <v>1</v>
      </c>
      <c r="F396" s="236" t="s">
        <v>801</v>
      </c>
      <c r="G396" s="233"/>
      <c r="H396" s="237">
        <v>16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148</v>
      </c>
      <c r="AU396" s="243" t="s">
        <v>84</v>
      </c>
      <c r="AV396" s="13" t="s">
        <v>86</v>
      </c>
      <c r="AW396" s="13" t="s">
        <v>32</v>
      </c>
      <c r="AX396" s="13" t="s">
        <v>76</v>
      </c>
      <c r="AY396" s="243" t="s">
        <v>138</v>
      </c>
    </row>
    <row r="397" spans="1:51" s="13" customFormat="1" ht="12">
      <c r="A397" s="13"/>
      <c r="B397" s="232"/>
      <c r="C397" s="233"/>
      <c r="D397" s="234" t="s">
        <v>148</v>
      </c>
      <c r="E397" s="235" t="s">
        <v>1</v>
      </c>
      <c r="F397" s="236" t="s">
        <v>802</v>
      </c>
      <c r="G397" s="233"/>
      <c r="H397" s="237">
        <v>40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148</v>
      </c>
      <c r="AU397" s="243" t="s">
        <v>84</v>
      </c>
      <c r="AV397" s="13" t="s">
        <v>86</v>
      </c>
      <c r="AW397" s="13" t="s">
        <v>32</v>
      </c>
      <c r="AX397" s="13" t="s">
        <v>76</v>
      </c>
      <c r="AY397" s="243" t="s">
        <v>138</v>
      </c>
    </row>
    <row r="398" spans="1:51" s="13" customFormat="1" ht="12">
      <c r="A398" s="13"/>
      <c r="B398" s="232"/>
      <c r="C398" s="233"/>
      <c r="D398" s="234" t="s">
        <v>148</v>
      </c>
      <c r="E398" s="235" t="s">
        <v>1</v>
      </c>
      <c r="F398" s="236" t="s">
        <v>803</v>
      </c>
      <c r="G398" s="233"/>
      <c r="H398" s="237">
        <v>16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148</v>
      </c>
      <c r="AU398" s="243" t="s">
        <v>84</v>
      </c>
      <c r="AV398" s="13" t="s">
        <v>86</v>
      </c>
      <c r="AW398" s="13" t="s">
        <v>32</v>
      </c>
      <c r="AX398" s="13" t="s">
        <v>76</v>
      </c>
      <c r="AY398" s="243" t="s">
        <v>138</v>
      </c>
    </row>
    <row r="399" spans="1:51" s="13" customFormat="1" ht="12">
      <c r="A399" s="13"/>
      <c r="B399" s="232"/>
      <c r="C399" s="233"/>
      <c r="D399" s="234" t="s">
        <v>148</v>
      </c>
      <c r="E399" s="235" t="s">
        <v>1</v>
      </c>
      <c r="F399" s="236" t="s">
        <v>804</v>
      </c>
      <c r="G399" s="233"/>
      <c r="H399" s="237">
        <v>16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148</v>
      </c>
      <c r="AU399" s="243" t="s">
        <v>84</v>
      </c>
      <c r="AV399" s="13" t="s">
        <v>86</v>
      </c>
      <c r="AW399" s="13" t="s">
        <v>32</v>
      </c>
      <c r="AX399" s="13" t="s">
        <v>76</v>
      </c>
      <c r="AY399" s="243" t="s">
        <v>138</v>
      </c>
    </row>
    <row r="400" spans="1:51" s="14" customFormat="1" ht="12">
      <c r="A400" s="14"/>
      <c r="B400" s="244"/>
      <c r="C400" s="245"/>
      <c r="D400" s="234" t="s">
        <v>148</v>
      </c>
      <c r="E400" s="246" t="s">
        <v>1</v>
      </c>
      <c r="F400" s="247" t="s">
        <v>151</v>
      </c>
      <c r="G400" s="245"/>
      <c r="H400" s="248">
        <v>88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148</v>
      </c>
      <c r="AU400" s="254" t="s">
        <v>84</v>
      </c>
      <c r="AV400" s="14" t="s">
        <v>146</v>
      </c>
      <c r="AW400" s="14" t="s">
        <v>32</v>
      </c>
      <c r="AX400" s="14" t="s">
        <v>84</v>
      </c>
      <c r="AY400" s="254" t="s">
        <v>138</v>
      </c>
    </row>
    <row r="401" spans="1:65" s="2" customFormat="1" ht="24.15" customHeight="1">
      <c r="A401" s="39"/>
      <c r="B401" s="40"/>
      <c r="C401" s="219" t="s">
        <v>805</v>
      </c>
      <c r="D401" s="219" t="s">
        <v>141</v>
      </c>
      <c r="E401" s="220" t="s">
        <v>806</v>
      </c>
      <c r="F401" s="221" t="s">
        <v>807</v>
      </c>
      <c r="G401" s="222" t="s">
        <v>798</v>
      </c>
      <c r="H401" s="223">
        <v>24</v>
      </c>
      <c r="I401" s="224"/>
      <c r="J401" s="225">
        <f>ROUND(I401*H401,2)</f>
        <v>0</v>
      </c>
      <c r="K401" s="221" t="s">
        <v>145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799</v>
      </c>
      <c r="AT401" s="230" t="s">
        <v>141</v>
      </c>
      <c r="AU401" s="230" t="s">
        <v>84</v>
      </c>
      <c r="AY401" s="18" t="s">
        <v>138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799</v>
      </c>
      <c r="BM401" s="230" t="s">
        <v>808</v>
      </c>
    </row>
    <row r="402" spans="1:63" s="12" customFormat="1" ht="25.9" customHeight="1">
      <c r="A402" s="12"/>
      <c r="B402" s="203"/>
      <c r="C402" s="204"/>
      <c r="D402" s="205" t="s">
        <v>75</v>
      </c>
      <c r="E402" s="206" t="s">
        <v>809</v>
      </c>
      <c r="F402" s="206" t="s">
        <v>810</v>
      </c>
      <c r="G402" s="204"/>
      <c r="H402" s="204"/>
      <c r="I402" s="207"/>
      <c r="J402" s="208">
        <f>BK402</f>
        <v>0</v>
      </c>
      <c r="K402" s="204"/>
      <c r="L402" s="209"/>
      <c r="M402" s="210"/>
      <c r="N402" s="211"/>
      <c r="O402" s="211"/>
      <c r="P402" s="212">
        <f>P403+P405+P408+P410</f>
        <v>0</v>
      </c>
      <c r="Q402" s="211"/>
      <c r="R402" s="212">
        <f>R403+R405+R408+R410</f>
        <v>0</v>
      </c>
      <c r="S402" s="211"/>
      <c r="T402" s="213">
        <f>T403+T405+T408+T410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4" t="s">
        <v>169</v>
      </c>
      <c r="AT402" s="215" t="s">
        <v>75</v>
      </c>
      <c r="AU402" s="215" t="s">
        <v>76</v>
      </c>
      <c r="AY402" s="214" t="s">
        <v>138</v>
      </c>
      <c r="BK402" s="216">
        <f>BK403+BK405+BK408+BK410</f>
        <v>0</v>
      </c>
    </row>
    <row r="403" spans="1:63" s="12" customFormat="1" ht="22.8" customHeight="1">
      <c r="A403" s="12"/>
      <c r="B403" s="203"/>
      <c r="C403" s="204"/>
      <c r="D403" s="205" t="s">
        <v>75</v>
      </c>
      <c r="E403" s="217" t="s">
        <v>811</v>
      </c>
      <c r="F403" s="217" t="s">
        <v>812</v>
      </c>
      <c r="G403" s="204"/>
      <c r="H403" s="204"/>
      <c r="I403" s="207"/>
      <c r="J403" s="218">
        <f>BK403</f>
        <v>0</v>
      </c>
      <c r="K403" s="204"/>
      <c r="L403" s="209"/>
      <c r="M403" s="210"/>
      <c r="N403" s="211"/>
      <c r="O403" s="211"/>
      <c r="P403" s="212">
        <f>P404</f>
        <v>0</v>
      </c>
      <c r="Q403" s="211"/>
      <c r="R403" s="212">
        <f>R404</f>
        <v>0</v>
      </c>
      <c r="S403" s="211"/>
      <c r="T403" s="213">
        <f>T404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4" t="s">
        <v>169</v>
      </c>
      <c r="AT403" s="215" t="s">
        <v>75</v>
      </c>
      <c r="AU403" s="215" t="s">
        <v>84</v>
      </c>
      <c r="AY403" s="214" t="s">
        <v>138</v>
      </c>
      <c r="BK403" s="216">
        <f>BK404</f>
        <v>0</v>
      </c>
    </row>
    <row r="404" spans="1:65" s="2" customFormat="1" ht="16.5" customHeight="1">
      <c r="A404" s="39"/>
      <c r="B404" s="40"/>
      <c r="C404" s="219" t="s">
        <v>813</v>
      </c>
      <c r="D404" s="219" t="s">
        <v>141</v>
      </c>
      <c r="E404" s="220" t="s">
        <v>814</v>
      </c>
      <c r="F404" s="221" t="s">
        <v>815</v>
      </c>
      <c r="G404" s="222" t="s">
        <v>535</v>
      </c>
      <c r="H404" s="223">
        <v>1</v>
      </c>
      <c r="I404" s="224"/>
      <c r="J404" s="225">
        <f>ROUND(I404*H404,2)</f>
        <v>0</v>
      </c>
      <c r="K404" s="221" t="s">
        <v>145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816</v>
      </c>
      <c r="AT404" s="230" t="s">
        <v>141</v>
      </c>
      <c r="AU404" s="230" t="s">
        <v>86</v>
      </c>
      <c r="AY404" s="18" t="s">
        <v>138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816</v>
      </c>
      <c r="BM404" s="230" t="s">
        <v>817</v>
      </c>
    </row>
    <row r="405" spans="1:63" s="12" customFormat="1" ht="22.8" customHeight="1">
      <c r="A405" s="12"/>
      <c r="B405" s="203"/>
      <c r="C405" s="204"/>
      <c r="D405" s="205" t="s">
        <v>75</v>
      </c>
      <c r="E405" s="217" t="s">
        <v>818</v>
      </c>
      <c r="F405" s="217" t="s">
        <v>819</v>
      </c>
      <c r="G405" s="204"/>
      <c r="H405" s="204"/>
      <c r="I405" s="207"/>
      <c r="J405" s="218">
        <f>BK405</f>
        <v>0</v>
      </c>
      <c r="K405" s="204"/>
      <c r="L405" s="209"/>
      <c r="M405" s="210"/>
      <c r="N405" s="211"/>
      <c r="O405" s="211"/>
      <c r="P405" s="212">
        <f>SUM(P406:P407)</f>
        <v>0</v>
      </c>
      <c r="Q405" s="211"/>
      <c r="R405" s="212">
        <f>SUM(R406:R407)</f>
        <v>0</v>
      </c>
      <c r="S405" s="211"/>
      <c r="T405" s="213">
        <f>SUM(T406:T407)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4" t="s">
        <v>169</v>
      </c>
      <c r="AT405" s="215" t="s">
        <v>75</v>
      </c>
      <c r="AU405" s="215" t="s">
        <v>84</v>
      </c>
      <c r="AY405" s="214" t="s">
        <v>138</v>
      </c>
      <c r="BK405" s="216">
        <f>SUM(BK406:BK407)</f>
        <v>0</v>
      </c>
    </row>
    <row r="406" spans="1:65" s="2" customFormat="1" ht="16.5" customHeight="1">
      <c r="A406" s="39"/>
      <c r="B406" s="40"/>
      <c r="C406" s="219" t="s">
        <v>820</v>
      </c>
      <c r="D406" s="219" t="s">
        <v>141</v>
      </c>
      <c r="E406" s="220" t="s">
        <v>821</v>
      </c>
      <c r="F406" s="221" t="s">
        <v>819</v>
      </c>
      <c r="G406" s="222" t="s">
        <v>535</v>
      </c>
      <c r="H406" s="223">
        <v>1</v>
      </c>
      <c r="I406" s="224"/>
      <c r="J406" s="225">
        <f>ROUND(I406*H406,2)</f>
        <v>0</v>
      </c>
      <c r="K406" s="221" t="s">
        <v>145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816</v>
      </c>
      <c r="AT406" s="230" t="s">
        <v>141</v>
      </c>
      <c r="AU406" s="230" t="s">
        <v>86</v>
      </c>
      <c r="AY406" s="18" t="s">
        <v>138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816</v>
      </c>
      <c r="BM406" s="230" t="s">
        <v>822</v>
      </c>
    </row>
    <row r="407" spans="1:65" s="2" customFormat="1" ht="16.5" customHeight="1">
      <c r="A407" s="39"/>
      <c r="B407" s="40"/>
      <c r="C407" s="219" t="s">
        <v>823</v>
      </c>
      <c r="D407" s="219" t="s">
        <v>141</v>
      </c>
      <c r="E407" s="220" t="s">
        <v>824</v>
      </c>
      <c r="F407" s="221" t="s">
        <v>825</v>
      </c>
      <c r="G407" s="222" t="s">
        <v>535</v>
      </c>
      <c r="H407" s="223">
        <v>1</v>
      </c>
      <c r="I407" s="224"/>
      <c r="J407" s="225">
        <f>ROUND(I407*H407,2)</f>
        <v>0</v>
      </c>
      <c r="K407" s="221" t="s">
        <v>145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816</v>
      </c>
      <c r="AT407" s="230" t="s">
        <v>141</v>
      </c>
      <c r="AU407" s="230" t="s">
        <v>86</v>
      </c>
      <c r="AY407" s="18" t="s">
        <v>138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816</v>
      </c>
      <c r="BM407" s="230" t="s">
        <v>826</v>
      </c>
    </row>
    <row r="408" spans="1:63" s="12" customFormat="1" ht="22.8" customHeight="1">
      <c r="A408" s="12"/>
      <c r="B408" s="203"/>
      <c r="C408" s="204"/>
      <c r="D408" s="205" t="s">
        <v>75</v>
      </c>
      <c r="E408" s="217" t="s">
        <v>827</v>
      </c>
      <c r="F408" s="217" t="s">
        <v>828</v>
      </c>
      <c r="G408" s="204"/>
      <c r="H408" s="204"/>
      <c r="I408" s="207"/>
      <c r="J408" s="218">
        <f>BK408</f>
        <v>0</v>
      </c>
      <c r="K408" s="204"/>
      <c r="L408" s="209"/>
      <c r="M408" s="210"/>
      <c r="N408" s="211"/>
      <c r="O408" s="211"/>
      <c r="P408" s="212">
        <f>P409</f>
        <v>0</v>
      </c>
      <c r="Q408" s="211"/>
      <c r="R408" s="212">
        <f>R409</f>
        <v>0</v>
      </c>
      <c r="S408" s="211"/>
      <c r="T408" s="213">
        <f>T409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14" t="s">
        <v>169</v>
      </c>
      <c r="AT408" s="215" t="s">
        <v>75</v>
      </c>
      <c r="AU408" s="215" t="s">
        <v>84</v>
      </c>
      <c r="AY408" s="214" t="s">
        <v>138</v>
      </c>
      <c r="BK408" s="216">
        <f>BK409</f>
        <v>0</v>
      </c>
    </row>
    <row r="409" spans="1:65" s="2" customFormat="1" ht="16.5" customHeight="1">
      <c r="A409" s="39"/>
      <c r="B409" s="40"/>
      <c r="C409" s="219" t="s">
        <v>829</v>
      </c>
      <c r="D409" s="219" t="s">
        <v>141</v>
      </c>
      <c r="E409" s="220" t="s">
        <v>830</v>
      </c>
      <c r="F409" s="221" t="s">
        <v>831</v>
      </c>
      <c r="G409" s="222" t="s">
        <v>535</v>
      </c>
      <c r="H409" s="223">
        <v>1</v>
      </c>
      <c r="I409" s="224"/>
      <c r="J409" s="225">
        <f>ROUND(I409*H409,2)</f>
        <v>0</v>
      </c>
      <c r="K409" s="221" t="s">
        <v>145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816</v>
      </c>
      <c r="AT409" s="230" t="s">
        <v>141</v>
      </c>
      <c r="AU409" s="230" t="s">
        <v>86</v>
      </c>
      <c r="AY409" s="18" t="s">
        <v>138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816</v>
      </c>
      <c r="BM409" s="230" t="s">
        <v>832</v>
      </c>
    </row>
    <row r="410" spans="1:63" s="12" customFormat="1" ht="22.8" customHeight="1">
      <c r="A410" s="12"/>
      <c r="B410" s="203"/>
      <c r="C410" s="204"/>
      <c r="D410" s="205" t="s">
        <v>75</v>
      </c>
      <c r="E410" s="217" t="s">
        <v>833</v>
      </c>
      <c r="F410" s="217" t="s">
        <v>834</v>
      </c>
      <c r="G410" s="204"/>
      <c r="H410" s="204"/>
      <c r="I410" s="207"/>
      <c r="J410" s="218">
        <f>BK410</f>
        <v>0</v>
      </c>
      <c r="K410" s="204"/>
      <c r="L410" s="209"/>
      <c r="M410" s="210"/>
      <c r="N410" s="211"/>
      <c r="O410" s="211"/>
      <c r="P410" s="212">
        <f>P411</f>
        <v>0</v>
      </c>
      <c r="Q410" s="211"/>
      <c r="R410" s="212">
        <f>R411</f>
        <v>0</v>
      </c>
      <c r="S410" s="211"/>
      <c r="T410" s="213">
        <f>T411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4" t="s">
        <v>169</v>
      </c>
      <c r="AT410" s="215" t="s">
        <v>75</v>
      </c>
      <c r="AU410" s="215" t="s">
        <v>84</v>
      </c>
      <c r="AY410" s="214" t="s">
        <v>138</v>
      </c>
      <c r="BK410" s="216">
        <f>BK411</f>
        <v>0</v>
      </c>
    </row>
    <row r="411" spans="1:65" s="2" customFormat="1" ht="16.5" customHeight="1">
      <c r="A411" s="39"/>
      <c r="B411" s="40"/>
      <c r="C411" s="219" t="s">
        <v>835</v>
      </c>
      <c r="D411" s="219" t="s">
        <v>141</v>
      </c>
      <c r="E411" s="220" t="s">
        <v>836</v>
      </c>
      <c r="F411" s="221" t="s">
        <v>834</v>
      </c>
      <c r="G411" s="222" t="s">
        <v>535</v>
      </c>
      <c r="H411" s="223">
        <v>1</v>
      </c>
      <c r="I411" s="224"/>
      <c r="J411" s="225">
        <f>ROUND(I411*H411,2)</f>
        <v>0</v>
      </c>
      <c r="K411" s="221" t="s">
        <v>145</v>
      </c>
      <c r="L411" s="45"/>
      <c r="M411" s="275" t="s">
        <v>1</v>
      </c>
      <c r="N411" s="276" t="s">
        <v>41</v>
      </c>
      <c r="O411" s="277"/>
      <c r="P411" s="278">
        <f>O411*H411</f>
        <v>0</v>
      </c>
      <c r="Q411" s="278">
        <v>0</v>
      </c>
      <c r="R411" s="278">
        <f>Q411*H411</f>
        <v>0</v>
      </c>
      <c r="S411" s="278">
        <v>0</v>
      </c>
      <c r="T411" s="27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816</v>
      </c>
      <c r="AT411" s="230" t="s">
        <v>141</v>
      </c>
      <c r="AU411" s="230" t="s">
        <v>86</v>
      </c>
      <c r="AY411" s="18" t="s">
        <v>138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84</v>
      </c>
      <c r="BK411" s="231">
        <f>ROUND(I411*H411,2)</f>
        <v>0</v>
      </c>
      <c r="BL411" s="18" t="s">
        <v>816</v>
      </c>
      <c r="BM411" s="230" t="s">
        <v>837</v>
      </c>
    </row>
    <row r="412" spans="1:31" s="2" customFormat="1" ht="6.95" customHeight="1">
      <c r="A412" s="39"/>
      <c r="B412" s="67"/>
      <c r="C412" s="68"/>
      <c r="D412" s="68"/>
      <c r="E412" s="68"/>
      <c r="F412" s="68"/>
      <c r="G412" s="68"/>
      <c r="H412" s="68"/>
      <c r="I412" s="68"/>
      <c r="J412" s="68"/>
      <c r="K412" s="68"/>
      <c r="L412" s="45"/>
      <c r="M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</sheetData>
  <sheetProtection password="CC35" sheet="1" objects="1" scenarios="1" formatColumns="0" formatRows="0" autoFilter="0"/>
  <autoFilter ref="C140:K411"/>
  <mergeCells count="9">
    <mergeCell ref="E7:H7"/>
    <mergeCell ref="E9:H9"/>
    <mergeCell ref="E18:H18"/>
    <mergeCell ref="E27:H27"/>
    <mergeCell ref="E85:H85"/>
    <mergeCell ref="E87:H87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Zařízení pro úpravu zdravotnických odpadů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26. 2. 2023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ROUND((SUM(BE123:BE217)),2)</f>
        <v>0</v>
      </c>
      <c r="G33" s="39"/>
      <c r="H33" s="39"/>
      <c r="I33" s="156">
        <v>0.21</v>
      </c>
      <c r="J33" s="155">
        <f>ROUND(((SUM(BE123:BE217))*I33),2)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ROUND((SUM(BF123:BF217)),2)</f>
        <v>0</v>
      </c>
      <c r="G34" s="39"/>
      <c r="H34" s="39"/>
      <c r="I34" s="156">
        <v>0.15</v>
      </c>
      <c r="J34" s="155">
        <f>ROUND(((SUM(BF123:BF217))*I34),2)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ROUND((SUM(BG123:BG217)),2)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ROUND((SUM(BH123:BH217)),2)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ROUND((SUM(BI123:BI217)),2)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Zařízení pro úpravu zdravotnických odpadů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Venkovní zpevněné plochy a rampy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Třinec</v>
      </c>
      <c r="G89" s="41"/>
      <c r="H89" s="41"/>
      <c r="I89" s="33" t="s">
        <v>22</v>
      </c>
      <c r="J89" s="80" t="str">
        <f>IF(J12="","",J12)</f>
        <v>26. 2. 2023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Nemocnice  Třinec</v>
      </c>
      <c r="G91" s="41"/>
      <c r="H91" s="41"/>
      <c r="I91" s="33" t="s">
        <v>30</v>
      </c>
      <c r="J91" s="37" t="str">
        <f>E21</f>
        <v>Delta Třinec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 Pniok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>
      <c r="A97" s="9"/>
      <c r="B97" s="180"/>
      <c r="C97" s="181"/>
      <c r="D97" s="182" t="s">
        <v>98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839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840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101</v>
      </c>
      <c r="E100" s="189"/>
      <c r="F100" s="189"/>
      <c r="G100" s="189"/>
      <c r="H100" s="189"/>
      <c r="I100" s="189"/>
      <c r="J100" s="190">
        <f>J185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102</v>
      </c>
      <c r="E101" s="189"/>
      <c r="F101" s="189"/>
      <c r="G101" s="189"/>
      <c r="H101" s="189"/>
      <c r="I101" s="189"/>
      <c r="J101" s="190">
        <f>J196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103</v>
      </c>
      <c r="E102" s="189"/>
      <c r="F102" s="189"/>
      <c r="G102" s="189"/>
      <c r="H102" s="189"/>
      <c r="I102" s="189"/>
      <c r="J102" s="190">
        <f>J210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104</v>
      </c>
      <c r="E103" s="189"/>
      <c r="F103" s="189"/>
      <c r="G103" s="189"/>
      <c r="H103" s="189"/>
      <c r="I103" s="189"/>
      <c r="J103" s="190">
        <f>J216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123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Zařízení pro úpravu zdravotnických odpadů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91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002 - Venkovní zpevněné plochy a rampy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Třinec</v>
      </c>
      <c r="G117" s="41"/>
      <c r="H117" s="41"/>
      <c r="I117" s="33" t="s">
        <v>22</v>
      </c>
      <c r="J117" s="80" t="str">
        <f>IF(J12="","",J12)</f>
        <v>26. 2. 2023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 xml:space="preserve">Nemocnice  Třinec</v>
      </c>
      <c r="G119" s="41"/>
      <c r="H119" s="41"/>
      <c r="I119" s="33" t="s">
        <v>30</v>
      </c>
      <c r="J119" s="37" t="str">
        <f>E21</f>
        <v>Delta Třinec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Martin Pniok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124</v>
      </c>
      <c r="D122" s="195" t="s">
        <v>61</v>
      </c>
      <c r="E122" s="195" t="s">
        <v>57</v>
      </c>
      <c r="F122" s="195" t="s">
        <v>58</v>
      </c>
      <c r="G122" s="195" t="s">
        <v>125</v>
      </c>
      <c r="H122" s="195" t="s">
        <v>126</v>
      </c>
      <c r="I122" s="195" t="s">
        <v>127</v>
      </c>
      <c r="J122" s="195" t="s">
        <v>95</v>
      </c>
      <c r="K122" s="196" t="s">
        <v>128</v>
      </c>
      <c r="L122" s="197"/>
      <c r="M122" s="101" t="s">
        <v>1</v>
      </c>
      <c r="N122" s="102" t="s">
        <v>40</v>
      </c>
      <c r="O122" s="102" t="s">
        <v>129</v>
      </c>
      <c r="P122" s="102" t="s">
        <v>130</v>
      </c>
      <c r="Q122" s="102" t="s">
        <v>131</v>
      </c>
      <c r="R122" s="102" t="s">
        <v>132</v>
      </c>
      <c r="S122" s="102" t="s">
        <v>133</v>
      </c>
      <c r="T122" s="103" t="s">
        <v>134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135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</f>
        <v>0</v>
      </c>
      <c r="Q123" s="105"/>
      <c r="R123" s="200">
        <f>R124</f>
        <v>41.076408220000005</v>
      </c>
      <c r="S123" s="105"/>
      <c r="T123" s="201">
        <f>T124</f>
        <v>3.942144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97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136</v>
      </c>
      <c r="F124" s="206" t="s">
        <v>137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P125+P161+P185+P196+P210+P216</f>
        <v>0</v>
      </c>
      <c r="Q124" s="211"/>
      <c r="R124" s="212">
        <f>R125+R161+R185+R196+R210+R216</f>
        <v>41.076408220000005</v>
      </c>
      <c r="S124" s="211"/>
      <c r="T124" s="213">
        <f>T125+T161+T185+T196+T210+T216</f>
        <v>3.942144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138</v>
      </c>
      <c r="BK124" s="216">
        <f>BK125+BK161+BK185+BK196+BK210+BK216</f>
        <v>0</v>
      </c>
    </row>
    <row r="125" spans="1:63" s="12" customFormat="1" ht="22.8" customHeight="1">
      <c r="A125" s="12"/>
      <c r="B125" s="203"/>
      <c r="C125" s="204"/>
      <c r="D125" s="205" t="s">
        <v>75</v>
      </c>
      <c r="E125" s="217" t="s">
        <v>84</v>
      </c>
      <c r="F125" s="217" t="s">
        <v>841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SUM(P126:P160)</f>
        <v>0</v>
      </c>
      <c r="Q125" s="211"/>
      <c r="R125" s="212">
        <f>SUM(R126:R160)</f>
        <v>0.00021</v>
      </c>
      <c r="S125" s="211"/>
      <c r="T125" s="213">
        <f>SUM(T126:T160)</f>
        <v>3.942144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84</v>
      </c>
      <c r="AT125" s="215" t="s">
        <v>75</v>
      </c>
      <c r="AU125" s="215" t="s">
        <v>84</v>
      </c>
      <c r="AY125" s="214" t="s">
        <v>138</v>
      </c>
      <c r="BK125" s="216">
        <f>SUM(BK126:BK160)</f>
        <v>0</v>
      </c>
    </row>
    <row r="126" spans="1:65" s="2" customFormat="1" ht="24.15" customHeight="1">
      <c r="A126" s="39"/>
      <c r="B126" s="40"/>
      <c r="C126" s="219" t="s">
        <v>84</v>
      </c>
      <c r="D126" s="219" t="s">
        <v>141</v>
      </c>
      <c r="E126" s="220" t="s">
        <v>842</v>
      </c>
      <c r="F126" s="221" t="s">
        <v>843</v>
      </c>
      <c r="G126" s="222" t="s">
        <v>165</v>
      </c>
      <c r="H126" s="223">
        <v>7.934</v>
      </c>
      <c r="I126" s="224"/>
      <c r="J126" s="225">
        <f>ROUND(I126*H126,2)</f>
        <v>0</v>
      </c>
      <c r="K126" s="221" t="s">
        <v>145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0.316</v>
      </c>
      <c r="T126" s="229">
        <f>S126*H126</f>
        <v>2.5071440000000003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146</v>
      </c>
      <c r="AT126" s="230" t="s">
        <v>141</v>
      </c>
      <c r="AU126" s="230" t="s">
        <v>86</v>
      </c>
      <c r="AY126" s="18" t="s">
        <v>138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146</v>
      </c>
      <c r="BM126" s="230" t="s">
        <v>844</v>
      </c>
    </row>
    <row r="127" spans="1:51" s="13" customFormat="1" ht="12">
      <c r="A127" s="13"/>
      <c r="B127" s="232"/>
      <c r="C127" s="233"/>
      <c r="D127" s="234" t="s">
        <v>148</v>
      </c>
      <c r="E127" s="235" t="s">
        <v>1</v>
      </c>
      <c r="F127" s="236" t="s">
        <v>845</v>
      </c>
      <c r="G127" s="233"/>
      <c r="H127" s="237">
        <v>4.22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148</v>
      </c>
      <c r="AU127" s="243" t="s">
        <v>86</v>
      </c>
      <c r="AV127" s="13" t="s">
        <v>86</v>
      </c>
      <c r="AW127" s="13" t="s">
        <v>32</v>
      </c>
      <c r="AX127" s="13" t="s">
        <v>76</v>
      </c>
      <c r="AY127" s="243" t="s">
        <v>138</v>
      </c>
    </row>
    <row r="128" spans="1:51" s="13" customFormat="1" ht="12">
      <c r="A128" s="13"/>
      <c r="B128" s="232"/>
      <c r="C128" s="233"/>
      <c r="D128" s="234" t="s">
        <v>148</v>
      </c>
      <c r="E128" s="235" t="s">
        <v>1</v>
      </c>
      <c r="F128" s="236" t="s">
        <v>846</v>
      </c>
      <c r="G128" s="233"/>
      <c r="H128" s="237">
        <v>3.714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148</v>
      </c>
      <c r="AU128" s="243" t="s">
        <v>86</v>
      </c>
      <c r="AV128" s="13" t="s">
        <v>86</v>
      </c>
      <c r="AW128" s="13" t="s">
        <v>32</v>
      </c>
      <c r="AX128" s="13" t="s">
        <v>76</v>
      </c>
      <c r="AY128" s="243" t="s">
        <v>138</v>
      </c>
    </row>
    <row r="129" spans="1:51" s="14" customFormat="1" ht="12">
      <c r="A129" s="14"/>
      <c r="B129" s="244"/>
      <c r="C129" s="245"/>
      <c r="D129" s="234" t="s">
        <v>148</v>
      </c>
      <c r="E129" s="246" t="s">
        <v>1</v>
      </c>
      <c r="F129" s="247" t="s">
        <v>151</v>
      </c>
      <c r="G129" s="245"/>
      <c r="H129" s="248">
        <v>7.933999999999999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148</v>
      </c>
      <c r="AU129" s="254" t="s">
        <v>86</v>
      </c>
      <c r="AV129" s="14" t="s">
        <v>146</v>
      </c>
      <c r="AW129" s="14" t="s">
        <v>32</v>
      </c>
      <c r="AX129" s="14" t="s">
        <v>84</v>
      </c>
      <c r="AY129" s="254" t="s">
        <v>138</v>
      </c>
    </row>
    <row r="130" spans="1:65" s="2" customFormat="1" ht="16.5" customHeight="1">
      <c r="A130" s="39"/>
      <c r="B130" s="40"/>
      <c r="C130" s="219" t="s">
        <v>86</v>
      </c>
      <c r="D130" s="219" t="s">
        <v>141</v>
      </c>
      <c r="E130" s="220" t="s">
        <v>847</v>
      </c>
      <c r="F130" s="221" t="s">
        <v>848</v>
      </c>
      <c r="G130" s="222" t="s">
        <v>160</v>
      </c>
      <c r="H130" s="223">
        <v>7</v>
      </c>
      <c r="I130" s="224"/>
      <c r="J130" s="225">
        <f>ROUND(I130*H130,2)</f>
        <v>0</v>
      </c>
      <c r="K130" s="221" t="s">
        <v>145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0.205</v>
      </c>
      <c r="T130" s="229">
        <f>S130*H130</f>
        <v>1.4349999999999998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146</v>
      </c>
      <c r="AT130" s="230" t="s">
        <v>141</v>
      </c>
      <c r="AU130" s="230" t="s">
        <v>86</v>
      </c>
      <c r="AY130" s="18" t="s">
        <v>138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146</v>
      </c>
      <c r="BM130" s="230" t="s">
        <v>849</v>
      </c>
    </row>
    <row r="131" spans="1:51" s="13" customFormat="1" ht="12">
      <c r="A131" s="13"/>
      <c r="B131" s="232"/>
      <c r="C131" s="233"/>
      <c r="D131" s="234" t="s">
        <v>148</v>
      </c>
      <c r="E131" s="235" t="s">
        <v>1</v>
      </c>
      <c r="F131" s="236" t="s">
        <v>850</v>
      </c>
      <c r="G131" s="233"/>
      <c r="H131" s="237">
        <v>7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148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138</v>
      </c>
    </row>
    <row r="132" spans="1:65" s="2" customFormat="1" ht="33" customHeight="1">
      <c r="A132" s="39"/>
      <c r="B132" s="40"/>
      <c r="C132" s="219" t="s">
        <v>139</v>
      </c>
      <c r="D132" s="219" t="s">
        <v>141</v>
      </c>
      <c r="E132" s="220" t="s">
        <v>851</v>
      </c>
      <c r="F132" s="221" t="s">
        <v>852</v>
      </c>
      <c r="G132" s="222" t="s">
        <v>144</v>
      </c>
      <c r="H132" s="223">
        <v>14.65</v>
      </c>
      <c r="I132" s="224"/>
      <c r="J132" s="225">
        <f>ROUND(I132*H132,2)</f>
        <v>0</v>
      </c>
      <c r="K132" s="221" t="s">
        <v>145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146</v>
      </c>
      <c r="AT132" s="230" t="s">
        <v>141</v>
      </c>
      <c r="AU132" s="230" t="s">
        <v>86</v>
      </c>
      <c r="AY132" s="18" t="s">
        <v>138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146</v>
      </c>
      <c r="BM132" s="230" t="s">
        <v>853</v>
      </c>
    </row>
    <row r="133" spans="1:51" s="13" customFormat="1" ht="12">
      <c r="A133" s="13"/>
      <c r="B133" s="232"/>
      <c r="C133" s="233"/>
      <c r="D133" s="234" t="s">
        <v>148</v>
      </c>
      <c r="E133" s="235" t="s">
        <v>1</v>
      </c>
      <c r="F133" s="236" t="s">
        <v>854</v>
      </c>
      <c r="G133" s="233"/>
      <c r="H133" s="237">
        <v>5.75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148</v>
      </c>
      <c r="AU133" s="243" t="s">
        <v>86</v>
      </c>
      <c r="AV133" s="13" t="s">
        <v>86</v>
      </c>
      <c r="AW133" s="13" t="s">
        <v>32</v>
      </c>
      <c r="AX133" s="13" t="s">
        <v>76</v>
      </c>
      <c r="AY133" s="243" t="s">
        <v>138</v>
      </c>
    </row>
    <row r="134" spans="1:51" s="13" customFormat="1" ht="12">
      <c r="A134" s="13"/>
      <c r="B134" s="232"/>
      <c r="C134" s="233"/>
      <c r="D134" s="234" t="s">
        <v>148</v>
      </c>
      <c r="E134" s="235" t="s">
        <v>1</v>
      </c>
      <c r="F134" s="236" t="s">
        <v>855</v>
      </c>
      <c r="G134" s="233"/>
      <c r="H134" s="237">
        <v>5.75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148</v>
      </c>
      <c r="AU134" s="243" t="s">
        <v>86</v>
      </c>
      <c r="AV134" s="13" t="s">
        <v>86</v>
      </c>
      <c r="AW134" s="13" t="s">
        <v>32</v>
      </c>
      <c r="AX134" s="13" t="s">
        <v>76</v>
      </c>
      <c r="AY134" s="243" t="s">
        <v>138</v>
      </c>
    </row>
    <row r="135" spans="1:51" s="13" customFormat="1" ht="12">
      <c r="A135" s="13"/>
      <c r="B135" s="232"/>
      <c r="C135" s="233"/>
      <c r="D135" s="234" t="s">
        <v>148</v>
      </c>
      <c r="E135" s="235" t="s">
        <v>1</v>
      </c>
      <c r="F135" s="236" t="s">
        <v>856</v>
      </c>
      <c r="G135" s="233"/>
      <c r="H135" s="237">
        <v>3.15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148</v>
      </c>
      <c r="AU135" s="243" t="s">
        <v>86</v>
      </c>
      <c r="AV135" s="13" t="s">
        <v>86</v>
      </c>
      <c r="AW135" s="13" t="s">
        <v>32</v>
      </c>
      <c r="AX135" s="13" t="s">
        <v>76</v>
      </c>
      <c r="AY135" s="243" t="s">
        <v>138</v>
      </c>
    </row>
    <row r="136" spans="1:51" s="14" customFormat="1" ht="12">
      <c r="A136" s="14"/>
      <c r="B136" s="244"/>
      <c r="C136" s="245"/>
      <c r="D136" s="234" t="s">
        <v>148</v>
      </c>
      <c r="E136" s="246" t="s">
        <v>1</v>
      </c>
      <c r="F136" s="247" t="s">
        <v>151</v>
      </c>
      <c r="G136" s="245"/>
      <c r="H136" s="248">
        <v>14.65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148</v>
      </c>
      <c r="AU136" s="254" t="s">
        <v>86</v>
      </c>
      <c r="AV136" s="14" t="s">
        <v>146</v>
      </c>
      <c r="AW136" s="14" t="s">
        <v>32</v>
      </c>
      <c r="AX136" s="14" t="s">
        <v>84</v>
      </c>
      <c r="AY136" s="254" t="s">
        <v>138</v>
      </c>
    </row>
    <row r="137" spans="1:65" s="2" customFormat="1" ht="37.8" customHeight="1">
      <c r="A137" s="39"/>
      <c r="B137" s="40"/>
      <c r="C137" s="219" t="s">
        <v>146</v>
      </c>
      <c r="D137" s="219" t="s">
        <v>141</v>
      </c>
      <c r="E137" s="220" t="s">
        <v>857</v>
      </c>
      <c r="F137" s="221" t="s">
        <v>858</v>
      </c>
      <c r="G137" s="222" t="s">
        <v>144</v>
      </c>
      <c r="H137" s="223">
        <v>14.65</v>
      </c>
      <c r="I137" s="224"/>
      <c r="J137" s="225">
        <f>ROUND(I137*H137,2)</f>
        <v>0</v>
      </c>
      <c r="K137" s="221" t="s">
        <v>145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146</v>
      </c>
      <c r="AT137" s="230" t="s">
        <v>141</v>
      </c>
      <c r="AU137" s="230" t="s">
        <v>86</v>
      </c>
      <c r="AY137" s="18" t="s">
        <v>138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146</v>
      </c>
      <c r="BM137" s="230" t="s">
        <v>859</v>
      </c>
    </row>
    <row r="138" spans="1:51" s="13" customFormat="1" ht="12">
      <c r="A138" s="13"/>
      <c r="B138" s="232"/>
      <c r="C138" s="233"/>
      <c r="D138" s="234" t="s">
        <v>148</v>
      </c>
      <c r="E138" s="235" t="s">
        <v>1</v>
      </c>
      <c r="F138" s="236" t="s">
        <v>860</v>
      </c>
      <c r="G138" s="233"/>
      <c r="H138" s="237">
        <v>14.65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148</v>
      </c>
      <c r="AU138" s="243" t="s">
        <v>86</v>
      </c>
      <c r="AV138" s="13" t="s">
        <v>86</v>
      </c>
      <c r="AW138" s="13" t="s">
        <v>32</v>
      </c>
      <c r="AX138" s="13" t="s">
        <v>84</v>
      </c>
      <c r="AY138" s="243" t="s">
        <v>138</v>
      </c>
    </row>
    <row r="139" spans="1:65" s="2" customFormat="1" ht="37.8" customHeight="1">
      <c r="A139" s="39"/>
      <c r="B139" s="40"/>
      <c r="C139" s="219" t="s">
        <v>169</v>
      </c>
      <c r="D139" s="219" t="s">
        <v>141</v>
      </c>
      <c r="E139" s="220" t="s">
        <v>861</v>
      </c>
      <c r="F139" s="221" t="s">
        <v>862</v>
      </c>
      <c r="G139" s="222" t="s">
        <v>144</v>
      </c>
      <c r="H139" s="223">
        <v>43.95</v>
      </c>
      <c r="I139" s="224"/>
      <c r="J139" s="225">
        <f>ROUND(I139*H139,2)</f>
        <v>0</v>
      </c>
      <c r="K139" s="221" t="s">
        <v>145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146</v>
      </c>
      <c r="AT139" s="230" t="s">
        <v>141</v>
      </c>
      <c r="AU139" s="230" t="s">
        <v>86</v>
      </c>
      <c r="AY139" s="18" t="s">
        <v>138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146</v>
      </c>
      <c r="BM139" s="230" t="s">
        <v>863</v>
      </c>
    </row>
    <row r="140" spans="1:51" s="13" customFormat="1" ht="12">
      <c r="A140" s="13"/>
      <c r="B140" s="232"/>
      <c r="C140" s="233"/>
      <c r="D140" s="234" t="s">
        <v>148</v>
      </c>
      <c r="E140" s="233"/>
      <c r="F140" s="236" t="s">
        <v>864</v>
      </c>
      <c r="G140" s="233"/>
      <c r="H140" s="237">
        <v>43.95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148</v>
      </c>
      <c r="AU140" s="243" t="s">
        <v>86</v>
      </c>
      <c r="AV140" s="13" t="s">
        <v>86</v>
      </c>
      <c r="AW140" s="13" t="s">
        <v>4</v>
      </c>
      <c r="AX140" s="13" t="s">
        <v>84</v>
      </c>
      <c r="AY140" s="243" t="s">
        <v>138</v>
      </c>
    </row>
    <row r="141" spans="1:65" s="2" customFormat="1" ht="24.15" customHeight="1">
      <c r="A141" s="39"/>
      <c r="B141" s="40"/>
      <c r="C141" s="219" t="s">
        <v>176</v>
      </c>
      <c r="D141" s="219" t="s">
        <v>141</v>
      </c>
      <c r="E141" s="220" t="s">
        <v>865</v>
      </c>
      <c r="F141" s="221" t="s">
        <v>866</v>
      </c>
      <c r="G141" s="222" t="s">
        <v>144</v>
      </c>
      <c r="H141" s="223">
        <v>14.65</v>
      </c>
      <c r="I141" s="224"/>
      <c r="J141" s="225">
        <f>ROUND(I141*H141,2)</f>
        <v>0</v>
      </c>
      <c r="K141" s="221" t="s">
        <v>145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146</v>
      </c>
      <c r="AT141" s="230" t="s">
        <v>141</v>
      </c>
      <c r="AU141" s="230" t="s">
        <v>86</v>
      </c>
      <c r="AY141" s="18" t="s">
        <v>138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146</v>
      </c>
      <c r="BM141" s="230" t="s">
        <v>867</v>
      </c>
    </row>
    <row r="142" spans="1:65" s="2" customFormat="1" ht="33" customHeight="1">
      <c r="A142" s="39"/>
      <c r="B142" s="40"/>
      <c r="C142" s="219" t="s">
        <v>181</v>
      </c>
      <c r="D142" s="219" t="s">
        <v>141</v>
      </c>
      <c r="E142" s="220" t="s">
        <v>868</v>
      </c>
      <c r="F142" s="221" t="s">
        <v>869</v>
      </c>
      <c r="G142" s="222" t="s">
        <v>154</v>
      </c>
      <c r="H142" s="223">
        <v>26.37</v>
      </c>
      <c r="I142" s="224"/>
      <c r="J142" s="225">
        <f>ROUND(I142*H142,2)</f>
        <v>0</v>
      </c>
      <c r="K142" s="221" t="s">
        <v>145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146</v>
      </c>
      <c r="AT142" s="230" t="s">
        <v>141</v>
      </c>
      <c r="AU142" s="230" t="s">
        <v>86</v>
      </c>
      <c r="AY142" s="18" t="s">
        <v>138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146</v>
      </c>
      <c r="BM142" s="230" t="s">
        <v>870</v>
      </c>
    </row>
    <row r="143" spans="1:51" s="13" customFormat="1" ht="12">
      <c r="A143" s="13"/>
      <c r="B143" s="232"/>
      <c r="C143" s="233"/>
      <c r="D143" s="234" t="s">
        <v>148</v>
      </c>
      <c r="E143" s="233"/>
      <c r="F143" s="236" t="s">
        <v>871</v>
      </c>
      <c r="G143" s="233"/>
      <c r="H143" s="237">
        <v>26.37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148</v>
      </c>
      <c r="AU143" s="243" t="s">
        <v>86</v>
      </c>
      <c r="AV143" s="13" t="s">
        <v>86</v>
      </c>
      <c r="AW143" s="13" t="s">
        <v>4</v>
      </c>
      <c r="AX143" s="13" t="s">
        <v>84</v>
      </c>
      <c r="AY143" s="243" t="s">
        <v>138</v>
      </c>
    </row>
    <row r="144" spans="1:65" s="2" customFormat="1" ht="16.5" customHeight="1">
      <c r="A144" s="39"/>
      <c r="B144" s="40"/>
      <c r="C144" s="219" t="s">
        <v>187</v>
      </c>
      <c r="D144" s="219" t="s">
        <v>141</v>
      </c>
      <c r="E144" s="220" t="s">
        <v>872</v>
      </c>
      <c r="F144" s="221" t="s">
        <v>873</v>
      </c>
      <c r="G144" s="222" t="s">
        <v>144</v>
      </c>
      <c r="H144" s="223">
        <v>14.65</v>
      </c>
      <c r="I144" s="224"/>
      <c r="J144" s="225">
        <f>ROUND(I144*H144,2)</f>
        <v>0</v>
      </c>
      <c r="K144" s="221" t="s">
        <v>145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146</v>
      </c>
      <c r="AT144" s="230" t="s">
        <v>141</v>
      </c>
      <c r="AU144" s="230" t="s">
        <v>86</v>
      </c>
      <c r="AY144" s="18" t="s">
        <v>138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146</v>
      </c>
      <c r="BM144" s="230" t="s">
        <v>874</v>
      </c>
    </row>
    <row r="145" spans="1:65" s="2" customFormat="1" ht="37.8" customHeight="1">
      <c r="A145" s="39"/>
      <c r="B145" s="40"/>
      <c r="C145" s="219" t="s">
        <v>194</v>
      </c>
      <c r="D145" s="219" t="s">
        <v>141</v>
      </c>
      <c r="E145" s="220" t="s">
        <v>875</v>
      </c>
      <c r="F145" s="221" t="s">
        <v>876</v>
      </c>
      <c r="G145" s="222" t="s">
        <v>165</v>
      </c>
      <c r="H145" s="223">
        <v>10.5</v>
      </c>
      <c r="I145" s="224"/>
      <c r="J145" s="225">
        <f>ROUND(I145*H145,2)</f>
        <v>0</v>
      </c>
      <c r="K145" s="221" t="s">
        <v>145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146</v>
      </c>
      <c r="AT145" s="230" t="s">
        <v>141</v>
      </c>
      <c r="AU145" s="230" t="s">
        <v>86</v>
      </c>
      <c r="AY145" s="18" t="s">
        <v>138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146</v>
      </c>
      <c r="BM145" s="230" t="s">
        <v>877</v>
      </c>
    </row>
    <row r="146" spans="1:51" s="13" customFormat="1" ht="12">
      <c r="A146" s="13"/>
      <c r="B146" s="232"/>
      <c r="C146" s="233"/>
      <c r="D146" s="234" t="s">
        <v>148</v>
      </c>
      <c r="E146" s="235" t="s">
        <v>1</v>
      </c>
      <c r="F146" s="236" t="s">
        <v>878</v>
      </c>
      <c r="G146" s="233"/>
      <c r="H146" s="237">
        <v>10.5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148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138</v>
      </c>
    </row>
    <row r="147" spans="1:65" s="2" customFormat="1" ht="24.15" customHeight="1">
      <c r="A147" s="39"/>
      <c r="B147" s="40"/>
      <c r="C147" s="219" t="s">
        <v>198</v>
      </c>
      <c r="D147" s="219" t="s">
        <v>141</v>
      </c>
      <c r="E147" s="220" t="s">
        <v>879</v>
      </c>
      <c r="F147" s="221" t="s">
        <v>880</v>
      </c>
      <c r="G147" s="222" t="s">
        <v>165</v>
      </c>
      <c r="H147" s="223">
        <v>6.3</v>
      </c>
      <c r="I147" s="224"/>
      <c r="J147" s="225">
        <f>ROUND(I147*H147,2)</f>
        <v>0</v>
      </c>
      <c r="K147" s="221" t="s">
        <v>145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146</v>
      </c>
      <c r="AT147" s="230" t="s">
        <v>141</v>
      </c>
      <c r="AU147" s="230" t="s">
        <v>86</v>
      </c>
      <c r="AY147" s="18" t="s">
        <v>138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146</v>
      </c>
      <c r="BM147" s="230" t="s">
        <v>881</v>
      </c>
    </row>
    <row r="148" spans="1:51" s="13" customFormat="1" ht="12">
      <c r="A148" s="13"/>
      <c r="B148" s="232"/>
      <c r="C148" s="233"/>
      <c r="D148" s="234" t="s">
        <v>148</v>
      </c>
      <c r="E148" s="235" t="s">
        <v>1</v>
      </c>
      <c r="F148" s="236" t="s">
        <v>882</v>
      </c>
      <c r="G148" s="233"/>
      <c r="H148" s="237">
        <v>6.3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148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138</v>
      </c>
    </row>
    <row r="149" spans="1:65" s="2" customFormat="1" ht="24.15" customHeight="1">
      <c r="A149" s="39"/>
      <c r="B149" s="40"/>
      <c r="C149" s="219" t="s">
        <v>205</v>
      </c>
      <c r="D149" s="219" t="s">
        <v>141</v>
      </c>
      <c r="E149" s="220" t="s">
        <v>883</v>
      </c>
      <c r="F149" s="221" t="s">
        <v>884</v>
      </c>
      <c r="G149" s="222" t="s">
        <v>165</v>
      </c>
      <c r="H149" s="223">
        <v>10.5</v>
      </c>
      <c r="I149" s="224"/>
      <c r="J149" s="225">
        <f>ROUND(I149*H149,2)</f>
        <v>0</v>
      </c>
      <c r="K149" s="221" t="s">
        <v>145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146</v>
      </c>
      <c r="AT149" s="230" t="s">
        <v>141</v>
      </c>
      <c r="AU149" s="230" t="s">
        <v>86</v>
      </c>
      <c r="AY149" s="18" t="s">
        <v>138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146</v>
      </c>
      <c r="BM149" s="230" t="s">
        <v>885</v>
      </c>
    </row>
    <row r="150" spans="1:65" s="2" customFormat="1" ht="16.5" customHeight="1">
      <c r="A150" s="39"/>
      <c r="B150" s="40"/>
      <c r="C150" s="255" t="s">
        <v>212</v>
      </c>
      <c r="D150" s="255" t="s">
        <v>273</v>
      </c>
      <c r="E150" s="256" t="s">
        <v>886</v>
      </c>
      <c r="F150" s="257" t="s">
        <v>887</v>
      </c>
      <c r="G150" s="258" t="s">
        <v>699</v>
      </c>
      <c r="H150" s="259">
        <v>0.21</v>
      </c>
      <c r="I150" s="260"/>
      <c r="J150" s="261">
        <f>ROUND(I150*H150,2)</f>
        <v>0</v>
      </c>
      <c r="K150" s="257" t="s">
        <v>145</v>
      </c>
      <c r="L150" s="262"/>
      <c r="M150" s="263" t="s">
        <v>1</v>
      </c>
      <c r="N150" s="264" t="s">
        <v>41</v>
      </c>
      <c r="O150" s="92"/>
      <c r="P150" s="228">
        <f>O150*H150</f>
        <v>0</v>
      </c>
      <c r="Q150" s="228">
        <v>0.001</v>
      </c>
      <c r="R150" s="228">
        <f>Q150*H150</f>
        <v>0.00021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187</v>
      </c>
      <c r="AT150" s="230" t="s">
        <v>273</v>
      </c>
      <c r="AU150" s="230" t="s">
        <v>86</v>
      </c>
      <c r="AY150" s="18" t="s">
        <v>138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146</v>
      </c>
      <c r="BM150" s="230" t="s">
        <v>888</v>
      </c>
    </row>
    <row r="151" spans="1:51" s="13" customFormat="1" ht="12">
      <c r="A151" s="13"/>
      <c r="B151" s="232"/>
      <c r="C151" s="233"/>
      <c r="D151" s="234" t="s">
        <v>148</v>
      </c>
      <c r="E151" s="233"/>
      <c r="F151" s="236" t="s">
        <v>889</v>
      </c>
      <c r="G151" s="233"/>
      <c r="H151" s="237">
        <v>0.21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148</v>
      </c>
      <c r="AU151" s="243" t="s">
        <v>86</v>
      </c>
      <c r="AV151" s="13" t="s">
        <v>86</v>
      </c>
      <c r="AW151" s="13" t="s">
        <v>4</v>
      </c>
      <c r="AX151" s="13" t="s">
        <v>84</v>
      </c>
      <c r="AY151" s="243" t="s">
        <v>138</v>
      </c>
    </row>
    <row r="152" spans="1:65" s="2" customFormat="1" ht="24.15" customHeight="1">
      <c r="A152" s="39"/>
      <c r="B152" s="40"/>
      <c r="C152" s="219" t="s">
        <v>216</v>
      </c>
      <c r="D152" s="219" t="s">
        <v>141</v>
      </c>
      <c r="E152" s="220" t="s">
        <v>890</v>
      </c>
      <c r="F152" s="221" t="s">
        <v>891</v>
      </c>
      <c r="G152" s="222" t="s">
        <v>165</v>
      </c>
      <c r="H152" s="223">
        <v>37.234</v>
      </c>
      <c r="I152" s="224"/>
      <c r="J152" s="225">
        <f>ROUND(I152*H152,2)</f>
        <v>0</v>
      </c>
      <c r="K152" s="221" t="s">
        <v>145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146</v>
      </c>
      <c r="AT152" s="230" t="s">
        <v>141</v>
      </c>
      <c r="AU152" s="230" t="s">
        <v>86</v>
      </c>
      <c r="AY152" s="18" t="s">
        <v>138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146</v>
      </c>
      <c r="BM152" s="230" t="s">
        <v>892</v>
      </c>
    </row>
    <row r="153" spans="1:51" s="13" customFormat="1" ht="12">
      <c r="A153" s="13"/>
      <c r="B153" s="232"/>
      <c r="C153" s="233"/>
      <c r="D153" s="234" t="s">
        <v>148</v>
      </c>
      <c r="E153" s="235" t="s">
        <v>1</v>
      </c>
      <c r="F153" s="236" t="s">
        <v>845</v>
      </c>
      <c r="G153" s="233"/>
      <c r="H153" s="237">
        <v>4.22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148</v>
      </c>
      <c r="AU153" s="243" t="s">
        <v>86</v>
      </c>
      <c r="AV153" s="13" t="s">
        <v>86</v>
      </c>
      <c r="AW153" s="13" t="s">
        <v>32</v>
      </c>
      <c r="AX153" s="13" t="s">
        <v>76</v>
      </c>
      <c r="AY153" s="243" t="s">
        <v>138</v>
      </c>
    </row>
    <row r="154" spans="1:51" s="13" customFormat="1" ht="12">
      <c r="A154" s="13"/>
      <c r="B154" s="232"/>
      <c r="C154" s="233"/>
      <c r="D154" s="234" t="s">
        <v>148</v>
      </c>
      <c r="E154" s="235" t="s">
        <v>1</v>
      </c>
      <c r="F154" s="236" t="s">
        <v>846</v>
      </c>
      <c r="G154" s="233"/>
      <c r="H154" s="237">
        <v>3.714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148</v>
      </c>
      <c r="AU154" s="243" t="s">
        <v>86</v>
      </c>
      <c r="AV154" s="13" t="s">
        <v>86</v>
      </c>
      <c r="AW154" s="13" t="s">
        <v>32</v>
      </c>
      <c r="AX154" s="13" t="s">
        <v>76</v>
      </c>
      <c r="AY154" s="243" t="s">
        <v>138</v>
      </c>
    </row>
    <row r="155" spans="1:51" s="16" customFormat="1" ht="12">
      <c r="A155" s="16"/>
      <c r="B155" s="280"/>
      <c r="C155" s="281"/>
      <c r="D155" s="234" t="s">
        <v>148</v>
      </c>
      <c r="E155" s="282" t="s">
        <v>1</v>
      </c>
      <c r="F155" s="283" t="s">
        <v>893</v>
      </c>
      <c r="G155" s="281"/>
      <c r="H155" s="284">
        <v>7.933999999999999</v>
      </c>
      <c r="I155" s="285"/>
      <c r="J155" s="281"/>
      <c r="K155" s="281"/>
      <c r="L155" s="286"/>
      <c r="M155" s="287"/>
      <c r="N155" s="288"/>
      <c r="O155" s="288"/>
      <c r="P155" s="288"/>
      <c r="Q155" s="288"/>
      <c r="R155" s="288"/>
      <c r="S155" s="288"/>
      <c r="T155" s="289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90" t="s">
        <v>148</v>
      </c>
      <c r="AU155" s="290" t="s">
        <v>86</v>
      </c>
      <c r="AV155" s="16" t="s">
        <v>139</v>
      </c>
      <c r="AW155" s="16" t="s">
        <v>32</v>
      </c>
      <c r="AX155" s="16" t="s">
        <v>76</v>
      </c>
      <c r="AY155" s="290" t="s">
        <v>138</v>
      </c>
    </row>
    <row r="156" spans="1:51" s="13" customFormat="1" ht="12">
      <c r="A156" s="13"/>
      <c r="B156" s="232"/>
      <c r="C156" s="233"/>
      <c r="D156" s="234" t="s">
        <v>148</v>
      </c>
      <c r="E156" s="235" t="s">
        <v>1</v>
      </c>
      <c r="F156" s="236" t="s">
        <v>894</v>
      </c>
      <c r="G156" s="233"/>
      <c r="H156" s="237">
        <v>11.5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148</v>
      </c>
      <c r="AU156" s="243" t="s">
        <v>86</v>
      </c>
      <c r="AV156" s="13" t="s">
        <v>86</v>
      </c>
      <c r="AW156" s="13" t="s">
        <v>32</v>
      </c>
      <c r="AX156" s="13" t="s">
        <v>76</v>
      </c>
      <c r="AY156" s="243" t="s">
        <v>138</v>
      </c>
    </row>
    <row r="157" spans="1:51" s="13" customFormat="1" ht="12">
      <c r="A157" s="13"/>
      <c r="B157" s="232"/>
      <c r="C157" s="233"/>
      <c r="D157" s="234" t="s">
        <v>148</v>
      </c>
      <c r="E157" s="235" t="s">
        <v>1</v>
      </c>
      <c r="F157" s="236" t="s">
        <v>895</v>
      </c>
      <c r="G157" s="233"/>
      <c r="H157" s="237">
        <v>11.5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148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138</v>
      </c>
    </row>
    <row r="158" spans="1:51" s="13" customFormat="1" ht="12">
      <c r="A158" s="13"/>
      <c r="B158" s="232"/>
      <c r="C158" s="233"/>
      <c r="D158" s="234" t="s">
        <v>148</v>
      </c>
      <c r="E158" s="235" t="s">
        <v>1</v>
      </c>
      <c r="F158" s="236" t="s">
        <v>882</v>
      </c>
      <c r="G158" s="233"/>
      <c r="H158" s="237">
        <v>6.3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148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138</v>
      </c>
    </row>
    <row r="159" spans="1:51" s="16" customFormat="1" ht="12">
      <c r="A159" s="16"/>
      <c r="B159" s="280"/>
      <c r="C159" s="281"/>
      <c r="D159" s="234" t="s">
        <v>148</v>
      </c>
      <c r="E159" s="282" t="s">
        <v>1</v>
      </c>
      <c r="F159" s="283" t="s">
        <v>893</v>
      </c>
      <c r="G159" s="281"/>
      <c r="H159" s="284">
        <v>29.3</v>
      </c>
      <c r="I159" s="285"/>
      <c r="J159" s="281"/>
      <c r="K159" s="281"/>
      <c r="L159" s="286"/>
      <c r="M159" s="287"/>
      <c r="N159" s="288"/>
      <c r="O159" s="288"/>
      <c r="P159" s="288"/>
      <c r="Q159" s="288"/>
      <c r="R159" s="288"/>
      <c r="S159" s="288"/>
      <c r="T159" s="289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0" t="s">
        <v>148</v>
      </c>
      <c r="AU159" s="290" t="s">
        <v>86</v>
      </c>
      <c r="AV159" s="16" t="s">
        <v>139</v>
      </c>
      <c r="AW159" s="16" t="s">
        <v>32</v>
      </c>
      <c r="AX159" s="16" t="s">
        <v>76</v>
      </c>
      <c r="AY159" s="290" t="s">
        <v>138</v>
      </c>
    </row>
    <row r="160" spans="1:51" s="14" customFormat="1" ht="12">
      <c r="A160" s="14"/>
      <c r="B160" s="244"/>
      <c r="C160" s="245"/>
      <c r="D160" s="234" t="s">
        <v>148</v>
      </c>
      <c r="E160" s="246" t="s">
        <v>1</v>
      </c>
      <c r="F160" s="247" t="s">
        <v>151</v>
      </c>
      <c r="G160" s="245"/>
      <c r="H160" s="248">
        <v>37.233999999999995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148</v>
      </c>
      <c r="AU160" s="254" t="s">
        <v>86</v>
      </c>
      <c r="AV160" s="14" t="s">
        <v>146</v>
      </c>
      <c r="AW160" s="14" t="s">
        <v>32</v>
      </c>
      <c r="AX160" s="14" t="s">
        <v>84</v>
      </c>
      <c r="AY160" s="254" t="s">
        <v>138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169</v>
      </c>
      <c r="F161" s="217" t="s">
        <v>896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SUM(P162:P184)</f>
        <v>0</v>
      </c>
      <c r="Q161" s="211"/>
      <c r="R161" s="212">
        <f>SUM(R162:R184)</f>
        <v>31.16866324</v>
      </c>
      <c r="S161" s="211"/>
      <c r="T161" s="213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138</v>
      </c>
      <c r="BK161" s="216">
        <f>SUM(BK162:BK184)</f>
        <v>0</v>
      </c>
    </row>
    <row r="162" spans="1:65" s="2" customFormat="1" ht="21.75" customHeight="1">
      <c r="A162" s="39"/>
      <c r="B162" s="40"/>
      <c r="C162" s="219" t="s">
        <v>220</v>
      </c>
      <c r="D162" s="219" t="s">
        <v>141</v>
      </c>
      <c r="E162" s="220" t="s">
        <v>897</v>
      </c>
      <c r="F162" s="221" t="s">
        <v>898</v>
      </c>
      <c r="G162" s="222" t="s">
        <v>165</v>
      </c>
      <c r="H162" s="223">
        <v>23</v>
      </c>
      <c r="I162" s="224"/>
      <c r="J162" s="225">
        <f>ROUND(I162*H162,2)</f>
        <v>0</v>
      </c>
      <c r="K162" s="221" t="s">
        <v>145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0.345</v>
      </c>
      <c r="R162" s="228">
        <f>Q162*H162</f>
        <v>7.935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146</v>
      </c>
      <c r="AT162" s="230" t="s">
        <v>141</v>
      </c>
      <c r="AU162" s="230" t="s">
        <v>86</v>
      </c>
      <c r="AY162" s="18" t="s">
        <v>138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146</v>
      </c>
      <c r="BM162" s="230" t="s">
        <v>899</v>
      </c>
    </row>
    <row r="163" spans="1:51" s="13" customFormat="1" ht="12">
      <c r="A163" s="13"/>
      <c r="B163" s="232"/>
      <c r="C163" s="233"/>
      <c r="D163" s="234" t="s">
        <v>148</v>
      </c>
      <c r="E163" s="235" t="s">
        <v>1</v>
      </c>
      <c r="F163" s="236" t="s">
        <v>894</v>
      </c>
      <c r="G163" s="233"/>
      <c r="H163" s="237">
        <v>11.5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148</v>
      </c>
      <c r="AU163" s="243" t="s">
        <v>86</v>
      </c>
      <c r="AV163" s="13" t="s">
        <v>86</v>
      </c>
      <c r="AW163" s="13" t="s">
        <v>32</v>
      </c>
      <c r="AX163" s="13" t="s">
        <v>76</v>
      </c>
      <c r="AY163" s="243" t="s">
        <v>138</v>
      </c>
    </row>
    <row r="164" spans="1:51" s="13" customFormat="1" ht="12">
      <c r="A164" s="13"/>
      <c r="B164" s="232"/>
      <c r="C164" s="233"/>
      <c r="D164" s="234" t="s">
        <v>148</v>
      </c>
      <c r="E164" s="235" t="s">
        <v>1</v>
      </c>
      <c r="F164" s="236" t="s">
        <v>895</v>
      </c>
      <c r="G164" s="233"/>
      <c r="H164" s="237">
        <v>11.5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148</v>
      </c>
      <c r="AU164" s="243" t="s">
        <v>86</v>
      </c>
      <c r="AV164" s="13" t="s">
        <v>86</v>
      </c>
      <c r="AW164" s="13" t="s">
        <v>32</v>
      </c>
      <c r="AX164" s="13" t="s">
        <v>76</v>
      </c>
      <c r="AY164" s="243" t="s">
        <v>138</v>
      </c>
    </row>
    <row r="165" spans="1:51" s="14" customFormat="1" ht="12">
      <c r="A165" s="14"/>
      <c r="B165" s="244"/>
      <c r="C165" s="245"/>
      <c r="D165" s="234" t="s">
        <v>148</v>
      </c>
      <c r="E165" s="246" t="s">
        <v>1</v>
      </c>
      <c r="F165" s="247" t="s">
        <v>151</v>
      </c>
      <c r="G165" s="245"/>
      <c r="H165" s="248">
        <v>23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148</v>
      </c>
      <c r="AU165" s="254" t="s">
        <v>86</v>
      </c>
      <c r="AV165" s="14" t="s">
        <v>146</v>
      </c>
      <c r="AW165" s="14" t="s">
        <v>32</v>
      </c>
      <c r="AX165" s="14" t="s">
        <v>84</v>
      </c>
      <c r="AY165" s="254" t="s">
        <v>138</v>
      </c>
    </row>
    <row r="166" spans="1:65" s="2" customFormat="1" ht="21.75" customHeight="1">
      <c r="A166" s="39"/>
      <c r="B166" s="40"/>
      <c r="C166" s="219" t="s">
        <v>8</v>
      </c>
      <c r="D166" s="219" t="s">
        <v>141</v>
      </c>
      <c r="E166" s="220" t="s">
        <v>900</v>
      </c>
      <c r="F166" s="221" t="s">
        <v>901</v>
      </c>
      <c r="G166" s="222" t="s">
        <v>165</v>
      </c>
      <c r="H166" s="223">
        <v>29.3</v>
      </c>
      <c r="I166" s="224"/>
      <c r="J166" s="225">
        <f>ROUND(I166*H166,2)</f>
        <v>0</v>
      </c>
      <c r="K166" s="221" t="s">
        <v>145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0.46</v>
      </c>
      <c r="R166" s="228">
        <f>Q166*H166</f>
        <v>13.478000000000002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146</v>
      </c>
      <c r="AT166" s="230" t="s">
        <v>141</v>
      </c>
      <c r="AU166" s="230" t="s">
        <v>86</v>
      </c>
      <c r="AY166" s="18" t="s">
        <v>138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146</v>
      </c>
      <c r="BM166" s="230" t="s">
        <v>902</v>
      </c>
    </row>
    <row r="167" spans="1:51" s="13" customFormat="1" ht="12">
      <c r="A167" s="13"/>
      <c r="B167" s="232"/>
      <c r="C167" s="233"/>
      <c r="D167" s="234" t="s">
        <v>148</v>
      </c>
      <c r="E167" s="235" t="s">
        <v>1</v>
      </c>
      <c r="F167" s="236" t="s">
        <v>894</v>
      </c>
      <c r="G167" s="233"/>
      <c r="H167" s="237">
        <v>11.5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148</v>
      </c>
      <c r="AU167" s="243" t="s">
        <v>86</v>
      </c>
      <c r="AV167" s="13" t="s">
        <v>86</v>
      </c>
      <c r="AW167" s="13" t="s">
        <v>32</v>
      </c>
      <c r="AX167" s="13" t="s">
        <v>76</v>
      </c>
      <c r="AY167" s="243" t="s">
        <v>138</v>
      </c>
    </row>
    <row r="168" spans="1:51" s="13" customFormat="1" ht="12">
      <c r="A168" s="13"/>
      <c r="B168" s="232"/>
      <c r="C168" s="233"/>
      <c r="D168" s="234" t="s">
        <v>148</v>
      </c>
      <c r="E168" s="235" t="s">
        <v>1</v>
      </c>
      <c r="F168" s="236" t="s">
        <v>895</v>
      </c>
      <c r="G168" s="233"/>
      <c r="H168" s="237">
        <v>11.5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148</v>
      </c>
      <c r="AU168" s="243" t="s">
        <v>86</v>
      </c>
      <c r="AV168" s="13" t="s">
        <v>86</v>
      </c>
      <c r="AW168" s="13" t="s">
        <v>32</v>
      </c>
      <c r="AX168" s="13" t="s">
        <v>76</v>
      </c>
      <c r="AY168" s="243" t="s">
        <v>138</v>
      </c>
    </row>
    <row r="169" spans="1:51" s="13" customFormat="1" ht="12">
      <c r="A169" s="13"/>
      <c r="B169" s="232"/>
      <c r="C169" s="233"/>
      <c r="D169" s="234" t="s">
        <v>148</v>
      </c>
      <c r="E169" s="235" t="s">
        <v>1</v>
      </c>
      <c r="F169" s="236" t="s">
        <v>882</v>
      </c>
      <c r="G169" s="233"/>
      <c r="H169" s="237">
        <v>6.3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148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138</v>
      </c>
    </row>
    <row r="170" spans="1:51" s="14" customFormat="1" ht="12">
      <c r="A170" s="14"/>
      <c r="B170" s="244"/>
      <c r="C170" s="245"/>
      <c r="D170" s="234" t="s">
        <v>148</v>
      </c>
      <c r="E170" s="246" t="s">
        <v>1</v>
      </c>
      <c r="F170" s="247" t="s">
        <v>151</v>
      </c>
      <c r="G170" s="245"/>
      <c r="H170" s="248">
        <v>29.3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148</v>
      </c>
      <c r="AU170" s="254" t="s">
        <v>86</v>
      </c>
      <c r="AV170" s="14" t="s">
        <v>146</v>
      </c>
      <c r="AW170" s="14" t="s">
        <v>32</v>
      </c>
      <c r="AX170" s="14" t="s">
        <v>84</v>
      </c>
      <c r="AY170" s="254" t="s">
        <v>138</v>
      </c>
    </row>
    <row r="171" spans="1:65" s="2" customFormat="1" ht="37.8" customHeight="1">
      <c r="A171" s="39"/>
      <c r="B171" s="40"/>
      <c r="C171" s="219" t="s">
        <v>232</v>
      </c>
      <c r="D171" s="219" t="s">
        <v>141</v>
      </c>
      <c r="E171" s="220" t="s">
        <v>903</v>
      </c>
      <c r="F171" s="221" t="s">
        <v>904</v>
      </c>
      <c r="G171" s="222" t="s">
        <v>165</v>
      </c>
      <c r="H171" s="223">
        <v>1.319</v>
      </c>
      <c r="I171" s="224"/>
      <c r="J171" s="225">
        <f>ROUND(I171*H171,2)</f>
        <v>0</v>
      </c>
      <c r="K171" s="221" t="s">
        <v>145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0.26376</v>
      </c>
      <c r="R171" s="228">
        <f>Q171*H171</f>
        <v>0.34789944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146</v>
      </c>
      <c r="AT171" s="230" t="s">
        <v>141</v>
      </c>
      <c r="AU171" s="230" t="s">
        <v>86</v>
      </c>
      <c r="AY171" s="18" t="s">
        <v>138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146</v>
      </c>
      <c r="BM171" s="230" t="s">
        <v>905</v>
      </c>
    </row>
    <row r="172" spans="1:65" s="2" customFormat="1" ht="33" customHeight="1">
      <c r="A172" s="39"/>
      <c r="B172" s="40"/>
      <c r="C172" s="219" t="s">
        <v>236</v>
      </c>
      <c r="D172" s="219" t="s">
        <v>141</v>
      </c>
      <c r="E172" s="220" t="s">
        <v>906</v>
      </c>
      <c r="F172" s="221" t="s">
        <v>907</v>
      </c>
      <c r="G172" s="222" t="s">
        <v>165</v>
      </c>
      <c r="H172" s="223">
        <v>1.319</v>
      </c>
      <c r="I172" s="224"/>
      <c r="J172" s="225">
        <f>ROUND(I172*H172,2)</f>
        <v>0</v>
      </c>
      <c r="K172" s="221" t="s">
        <v>145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0.12966</v>
      </c>
      <c r="R172" s="228">
        <f>Q172*H172</f>
        <v>0.17102154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146</v>
      </c>
      <c r="AT172" s="230" t="s">
        <v>141</v>
      </c>
      <c r="AU172" s="230" t="s">
        <v>86</v>
      </c>
      <c r="AY172" s="18" t="s">
        <v>138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146</v>
      </c>
      <c r="BM172" s="230" t="s">
        <v>908</v>
      </c>
    </row>
    <row r="173" spans="1:65" s="2" customFormat="1" ht="24.15" customHeight="1">
      <c r="A173" s="39"/>
      <c r="B173" s="40"/>
      <c r="C173" s="219" t="s">
        <v>240</v>
      </c>
      <c r="D173" s="219" t="s">
        <v>141</v>
      </c>
      <c r="E173" s="220" t="s">
        <v>909</v>
      </c>
      <c r="F173" s="221" t="s">
        <v>910</v>
      </c>
      <c r="G173" s="222" t="s">
        <v>165</v>
      </c>
      <c r="H173" s="223">
        <v>1.319</v>
      </c>
      <c r="I173" s="224"/>
      <c r="J173" s="225">
        <f>ROUND(I173*H173,2)</f>
        <v>0</v>
      </c>
      <c r="K173" s="221" t="s">
        <v>145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0.00753</v>
      </c>
      <c r="R173" s="228">
        <f>Q173*H173</f>
        <v>0.00993207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146</v>
      </c>
      <c r="AT173" s="230" t="s">
        <v>141</v>
      </c>
      <c r="AU173" s="230" t="s">
        <v>86</v>
      </c>
      <c r="AY173" s="18" t="s">
        <v>138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146</v>
      </c>
      <c r="BM173" s="230" t="s">
        <v>911</v>
      </c>
    </row>
    <row r="174" spans="1:51" s="13" customFormat="1" ht="12">
      <c r="A174" s="13"/>
      <c r="B174" s="232"/>
      <c r="C174" s="233"/>
      <c r="D174" s="234" t="s">
        <v>148</v>
      </c>
      <c r="E174" s="235" t="s">
        <v>1</v>
      </c>
      <c r="F174" s="236" t="s">
        <v>912</v>
      </c>
      <c r="G174" s="233"/>
      <c r="H174" s="237">
        <v>0.672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148</v>
      </c>
      <c r="AU174" s="243" t="s">
        <v>86</v>
      </c>
      <c r="AV174" s="13" t="s">
        <v>86</v>
      </c>
      <c r="AW174" s="13" t="s">
        <v>32</v>
      </c>
      <c r="AX174" s="13" t="s">
        <v>76</v>
      </c>
      <c r="AY174" s="243" t="s">
        <v>138</v>
      </c>
    </row>
    <row r="175" spans="1:51" s="13" customFormat="1" ht="12">
      <c r="A175" s="13"/>
      <c r="B175" s="232"/>
      <c r="C175" s="233"/>
      <c r="D175" s="234" t="s">
        <v>148</v>
      </c>
      <c r="E175" s="235" t="s">
        <v>1</v>
      </c>
      <c r="F175" s="236" t="s">
        <v>913</v>
      </c>
      <c r="G175" s="233"/>
      <c r="H175" s="237">
        <v>0.647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148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138</v>
      </c>
    </row>
    <row r="176" spans="1:51" s="14" customFormat="1" ht="12">
      <c r="A176" s="14"/>
      <c r="B176" s="244"/>
      <c r="C176" s="245"/>
      <c r="D176" s="234" t="s">
        <v>148</v>
      </c>
      <c r="E176" s="246" t="s">
        <v>1</v>
      </c>
      <c r="F176" s="247" t="s">
        <v>151</v>
      </c>
      <c r="G176" s="245"/>
      <c r="H176" s="248">
        <v>1.319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148</v>
      </c>
      <c r="AU176" s="254" t="s">
        <v>86</v>
      </c>
      <c r="AV176" s="14" t="s">
        <v>146</v>
      </c>
      <c r="AW176" s="14" t="s">
        <v>32</v>
      </c>
      <c r="AX176" s="14" t="s">
        <v>84</v>
      </c>
      <c r="AY176" s="254" t="s">
        <v>138</v>
      </c>
    </row>
    <row r="177" spans="1:65" s="2" customFormat="1" ht="24.15" customHeight="1">
      <c r="A177" s="39"/>
      <c r="B177" s="40"/>
      <c r="C177" s="219" t="s">
        <v>246</v>
      </c>
      <c r="D177" s="219" t="s">
        <v>141</v>
      </c>
      <c r="E177" s="220" t="s">
        <v>914</v>
      </c>
      <c r="F177" s="221" t="s">
        <v>915</v>
      </c>
      <c r="G177" s="222" t="s">
        <v>165</v>
      </c>
      <c r="H177" s="223">
        <v>1.319</v>
      </c>
      <c r="I177" s="224"/>
      <c r="J177" s="225">
        <f>ROUND(I177*H177,2)</f>
        <v>0</v>
      </c>
      <c r="K177" s="221" t="s">
        <v>145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0.00081</v>
      </c>
      <c r="R177" s="228">
        <f>Q177*H177</f>
        <v>0.00106839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146</v>
      </c>
      <c r="AT177" s="230" t="s">
        <v>141</v>
      </c>
      <c r="AU177" s="230" t="s">
        <v>86</v>
      </c>
      <c r="AY177" s="18" t="s">
        <v>138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146</v>
      </c>
      <c r="BM177" s="230" t="s">
        <v>916</v>
      </c>
    </row>
    <row r="178" spans="1:65" s="2" customFormat="1" ht="21.75" customHeight="1">
      <c r="A178" s="39"/>
      <c r="B178" s="40"/>
      <c r="C178" s="219" t="s">
        <v>250</v>
      </c>
      <c r="D178" s="219" t="s">
        <v>141</v>
      </c>
      <c r="E178" s="220" t="s">
        <v>917</v>
      </c>
      <c r="F178" s="221" t="s">
        <v>918</v>
      </c>
      <c r="G178" s="222" t="s">
        <v>165</v>
      </c>
      <c r="H178" s="223">
        <v>6.66</v>
      </c>
      <c r="I178" s="224"/>
      <c r="J178" s="225">
        <f>ROUND(I178*H178,2)</f>
        <v>0</v>
      </c>
      <c r="K178" s="221" t="s">
        <v>145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0.37373</v>
      </c>
      <c r="R178" s="228">
        <f>Q178*H178</f>
        <v>2.4890418000000003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146</v>
      </c>
      <c r="AT178" s="230" t="s">
        <v>141</v>
      </c>
      <c r="AU178" s="230" t="s">
        <v>86</v>
      </c>
      <c r="AY178" s="18" t="s">
        <v>138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146</v>
      </c>
      <c r="BM178" s="230" t="s">
        <v>919</v>
      </c>
    </row>
    <row r="179" spans="1:51" s="13" customFormat="1" ht="12">
      <c r="A179" s="13"/>
      <c r="B179" s="232"/>
      <c r="C179" s="233"/>
      <c r="D179" s="234" t="s">
        <v>148</v>
      </c>
      <c r="E179" s="235" t="s">
        <v>1</v>
      </c>
      <c r="F179" s="236" t="s">
        <v>920</v>
      </c>
      <c r="G179" s="233"/>
      <c r="H179" s="237">
        <v>3.57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148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138</v>
      </c>
    </row>
    <row r="180" spans="1:51" s="13" customFormat="1" ht="12">
      <c r="A180" s="13"/>
      <c r="B180" s="232"/>
      <c r="C180" s="233"/>
      <c r="D180" s="234" t="s">
        <v>148</v>
      </c>
      <c r="E180" s="235" t="s">
        <v>1</v>
      </c>
      <c r="F180" s="236" t="s">
        <v>921</v>
      </c>
      <c r="G180" s="233"/>
      <c r="H180" s="237">
        <v>3.09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148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138</v>
      </c>
    </row>
    <row r="181" spans="1:51" s="14" customFormat="1" ht="12">
      <c r="A181" s="14"/>
      <c r="B181" s="244"/>
      <c r="C181" s="245"/>
      <c r="D181" s="234" t="s">
        <v>148</v>
      </c>
      <c r="E181" s="246" t="s">
        <v>1</v>
      </c>
      <c r="F181" s="247" t="s">
        <v>151</v>
      </c>
      <c r="G181" s="245"/>
      <c r="H181" s="248">
        <v>6.66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148</v>
      </c>
      <c r="AU181" s="254" t="s">
        <v>86</v>
      </c>
      <c r="AV181" s="14" t="s">
        <v>146</v>
      </c>
      <c r="AW181" s="14" t="s">
        <v>32</v>
      </c>
      <c r="AX181" s="14" t="s">
        <v>84</v>
      </c>
      <c r="AY181" s="254" t="s">
        <v>138</v>
      </c>
    </row>
    <row r="182" spans="1:65" s="2" customFormat="1" ht="24.15" customHeight="1">
      <c r="A182" s="39"/>
      <c r="B182" s="40"/>
      <c r="C182" s="219" t="s">
        <v>7</v>
      </c>
      <c r="D182" s="219" t="s">
        <v>141</v>
      </c>
      <c r="E182" s="220" t="s">
        <v>922</v>
      </c>
      <c r="F182" s="221" t="s">
        <v>923</v>
      </c>
      <c r="G182" s="222" t="s">
        <v>165</v>
      </c>
      <c r="H182" s="223">
        <v>23</v>
      </c>
      <c r="I182" s="224"/>
      <c r="J182" s="225">
        <f>ROUND(I182*H182,2)</f>
        <v>0</v>
      </c>
      <c r="K182" s="221" t="s">
        <v>145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0.11162</v>
      </c>
      <c r="R182" s="228">
        <f>Q182*H182</f>
        <v>2.56726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146</v>
      </c>
      <c r="AT182" s="230" t="s">
        <v>141</v>
      </c>
      <c r="AU182" s="230" t="s">
        <v>86</v>
      </c>
      <c r="AY182" s="18" t="s">
        <v>138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146</v>
      </c>
      <c r="BM182" s="230" t="s">
        <v>924</v>
      </c>
    </row>
    <row r="183" spans="1:65" s="2" customFormat="1" ht="21.75" customHeight="1">
      <c r="A183" s="39"/>
      <c r="B183" s="40"/>
      <c r="C183" s="255" t="s">
        <v>258</v>
      </c>
      <c r="D183" s="255" t="s">
        <v>273</v>
      </c>
      <c r="E183" s="256" t="s">
        <v>925</v>
      </c>
      <c r="F183" s="257" t="s">
        <v>926</v>
      </c>
      <c r="G183" s="258" t="s">
        <v>165</v>
      </c>
      <c r="H183" s="259">
        <v>23.69</v>
      </c>
      <c r="I183" s="260"/>
      <c r="J183" s="261">
        <f>ROUND(I183*H183,2)</f>
        <v>0</v>
      </c>
      <c r="K183" s="257" t="s">
        <v>145</v>
      </c>
      <c r="L183" s="262"/>
      <c r="M183" s="263" t="s">
        <v>1</v>
      </c>
      <c r="N183" s="264" t="s">
        <v>41</v>
      </c>
      <c r="O183" s="92"/>
      <c r="P183" s="228">
        <f>O183*H183</f>
        <v>0</v>
      </c>
      <c r="Q183" s="228">
        <v>0.176</v>
      </c>
      <c r="R183" s="228">
        <f>Q183*H183</f>
        <v>4.16944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187</v>
      </c>
      <c r="AT183" s="230" t="s">
        <v>273</v>
      </c>
      <c r="AU183" s="230" t="s">
        <v>86</v>
      </c>
      <c r="AY183" s="18" t="s">
        <v>138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146</v>
      </c>
      <c r="BM183" s="230" t="s">
        <v>927</v>
      </c>
    </row>
    <row r="184" spans="1:51" s="13" customFormat="1" ht="12">
      <c r="A184" s="13"/>
      <c r="B184" s="232"/>
      <c r="C184" s="233"/>
      <c r="D184" s="234" t="s">
        <v>148</v>
      </c>
      <c r="E184" s="233"/>
      <c r="F184" s="236" t="s">
        <v>928</v>
      </c>
      <c r="G184" s="233"/>
      <c r="H184" s="237">
        <v>23.69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148</v>
      </c>
      <c r="AU184" s="243" t="s">
        <v>86</v>
      </c>
      <c r="AV184" s="13" t="s">
        <v>86</v>
      </c>
      <c r="AW184" s="13" t="s">
        <v>4</v>
      </c>
      <c r="AX184" s="13" t="s">
        <v>84</v>
      </c>
      <c r="AY184" s="243" t="s">
        <v>138</v>
      </c>
    </row>
    <row r="185" spans="1:63" s="12" customFormat="1" ht="22.8" customHeight="1">
      <c r="A185" s="12"/>
      <c r="B185" s="203"/>
      <c r="C185" s="204"/>
      <c r="D185" s="205" t="s">
        <v>75</v>
      </c>
      <c r="E185" s="217" t="s">
        <v>176</v>
      </c>
      <c r="F185" s="217" t="s">
        <v>186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SUM(P186:P195)</f>
        <v>0</v>
      </c>
      <c r="Q185" s="211"/>
      <c r="R185" s="212">
        <f>SUM(R186:R195)</f>
        <v>0.21367377999999998</v>
      </c>
      <c r="S185" s="211"/>
      <c r="T185" s="213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138</v>
      </c>
      <c r="BK185" s="216">
        <f>SUM(BK186:BK195)</f>
        <v>0</v>
      </c>
    </row>
    <row r="186" spans="1:65" s="2" customFormat="1" ht="16.5" customHeight="1">
      <c r="A186" s="39"/>
      <c r="B186" s="40"/>
      <c r="C186" s="219" t="s">
        <v>262</v>
      </c>
      <c r="D186" s="219" t="s">
        <v>141</v>
      </c>
      <c r="E186" s="220" t="s">
        <v>929</v>
      </c>
      <c r="F186" s="221" t="s">
        <v>930</v>
      </c>
      <c r="G186" s="222" t="s">
        <v>165</v>
      </c>
      <c r="H186" s="223">
        <v>1.638</v>
      </c>
      <c r="I186" s="224"/>
      <c r="J186" s="225">
        <f>ROUND(I186*H186,2)</f>
        <v>0</v>
      </c>
      <c r="K186" s="221" t="s">
        <v>145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0.01352</v>
      </c>
      <c r="R186" s="228">
        <f>Q186*H186</f>
        <v>0.02214576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146</v>
      </c>
      <c r="AT186" s="230" t="s">
        <v>141</v>
      </c>
      <c r="AU186" s="230" t="s">
        <v>86</v>
      </c>
      <c r="AY186" s="18" t="s">
        <v>138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146</v>
      </c>
      <c r="BM186" s="230" t="s">
        <v>931</v>
      </c>
    </row>
    <row r="187" spans="1:51" s="13" customFormat="1" ht="12">
      <c r="A187" s="13"/>
      <c r="B187" s="232"/>
      <c r="C187" s="233"/>
      <c r="D187" s="234" t="s">
        <v>148</v>
      </c>
      <c r="E187" s="235" t="s">
        <v>1</v>
      </c>
      <c r="F187" s="236" t="s">
        <v>932</v>
      </c>
      <c r="G187" s="233"/>
      <c r="H187" s="237">
        <v>0.836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148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138</v>
      </c>
    </row>
    <row r="188" spans="1:51" s="13" customFormat="1" ht="12">
      <c r="A188" s="13"/>
      <c r="B188" s="232"/>
      <c r="C188" s="233"/>
      <c r="D188" s="234" t="s">
        <v>148</v>
      </c>
      <c r="E188" s="235" t="s">
        <v>1</v>
      </c>
      <c r="F188" s="236" t="s">
        <v>933</v>
      </c>
      <c r="G188" s="233"/>
      <c r="H188" s="237">
        <v>0.802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148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138</v>
      </c>
    </row>
    <row r="189" spans="1:51" s="14" customFormat="1" ht="12">
      <c r="A189" s="14"/>
      <c r="B189" s="244"/>
      <c r="C189" s="245"/>
      <c r="D189" s="234" t="s">
        <v>148</v>
      </c>
      <c r="E189" s="246" t="s">
        <v>1</v>
      </c>
      <c r="F189" s="247" t="s">
        <v>151</v>
      </c>
      <c r="G189" s="245"/>
      <c r="H189" s="248">
        <v>1.638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148</v>
      </c>
      <c r="AU189" s="254" t="s">
        <v>86</v>
      </c>
      <c r="AV189" s="14" t="s">
        <v>146</v>
      </c>
      <c r="AW189" s="14" t="s">
        <v>32</v>
      </c>
      <c r="AX189" s="14" t="s">
        <v>84</v>
      </c>
      <c r="AY189" s="254" t="s">
        <v>138</v>
      </c>
    </row>
    <row r="190" spans="1:65" s="2" customFormat="1" ht="16.5" customHeight="1">
      <c r="A190" s="39"/>
      <c r="B190" s="40"/>
      <c r="C190" s="219" t="s">
        <v>267</v>
      </c>
      <c r="D190" s="219" t="s">
        <v>141</v>
      </c>
      <c r="E190" s="220" t="s">
        <v>934</v>
      </c>
      <c r="F190" s="221" t="s">
        <v>935</v>
      </c>
      <c r="G190" s="222" t="s">
        <v>165</v>
      </c>
      <c r="H190" s="223">
        <v>1.638</v>
      </c>
      <c r="I190" s="224"/>
      <c r="J190" s="225">
        <f>ROUND(I190*H190,2)</f>
        <v>0</v>
      </c>
      <c r="K190" s="221" t="s">
        <v>145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146</v>
      </c>
      <c r="AT190" s="230" t="s">
        <v>141</v>
      </c>
      <c r="AU190" s="230" t="s">
        <v>86</v>
      </c>
      <c r="AY190" s="18" t="s">
        <v>138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146</v>
      </c>
      <c r="BM190" s="230" t="s">
        <v>936</v>
      </c>
    </row>
    <row r="191" spans="1:65" s="2" customFormat="1" ht="16.5" customHeight="1">
      <c r="A191" s="39"/>
      <c r="B191" s="40"/>
      <c r="C191" s="219" t="s">
        <v>272</v>
      </c>
      <c r="D191" s="219" t="s">
        <v>141</v>
      </c>
      <c r="E191" s="220" t="s">
        <v>241</v>
      </c>
      <c r="F191" s="221" t="s">
        <v>242</v>
      </c>
      <c r="G191" s="222" t="s">
        <v>154</v>
      </c>
      <c r="H191" s="223">
        <v>0.146</v>
      </c>
      <c r="I191" s="224"/>
      <c r="J191" s="225">
        <f>ROUND(I191*H191,2)</f>
        <v>0</v>
      </c>
      <c r="K191" s="221" t="s">
        <v>145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1.06277</v>
      </c>
      <c r="R191" s="228">
        <f>Q191*H191</f>
        <v>0.15516442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146</v>
      </c>
      <c r="AT191" s="230" t="s">
        <v>141</v>
      </c>
      <c r="AU191" s="230" t="s">
        <v>86</v>
      </c>
      <c r="AY191" s="18" t="s">
        <v>138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146</v>
      </c>
      <c r="BM191" s="230" t="s">
        <v>937</v>
      </c>
    </row>
    <row r="192" spans="1:51" s="13" customFormat="1" ht="12">
      <c r="A192" s="13"/>
      <c r="B192" s="232"/>
      <c r="C192" s="233"/>
      <c r="D192" s="234" t="s">
        <v>148</v>
      </c>
      <c r="E192" s="235" t="s">
        <v>1</v>
      </c>
      <c r="F192" s="236" t="s">
        <v>938</v>
      </c>
      <c r="G192" s="233"/>
      <c r="H192" s="237">
        <v>0.146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148</v>
      </c>
      <c r="AU192" s="243" t="s">
        <v>86</v>
      </c>
      <c r="AV192" s="13" t="s">
        <v>86</v>
      </c>
      <c r="AW192" s="13" t="s">
        <v>32</v>
      </c>
      <c r="AX192" s="13" t="s">
        <v>84</v>
      </c>
      <c r="AY192" s="243" t="s">
        <v>138</v>
      </c>
    </row>
    <row r="193" spans="1:65" s="2" customFormat="1" ht="33" customHeight="1">
      <c r="A193" s="39"/>
      <c r="B193" s="40"/>
      <c r="C193" s="219" t="s">
        <v>277</v>
      </c>
      <c r="D193" s="219" t="s">
        <v>141</v>
      </c>
      <c r="E193" s="220" t="s">
        <v>251</v>
      </c>
      <c r="F193" s="221" t="s">
        <v>252</v>
      </c>
      <c r="G193" s="222" t="s">
        <v>165</v>
      </c>
      <c r="H193" s="223">
        <v>6.66</v>
      </c>
      <c r="I193" s="224"/>
      <c r="J193" s="225">
        <f>ROUND(I193*H193,2)</f>
        <v>0</v>
      </c>
      <c r="K193" s="221" t="s">
        <v>145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0.00524</v>
      </c>
      <c r="R193" s="228">
        <f>Q193*H193</f>
        <v>0.0348984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146</v>
      </c>
      <c r="AT193" s="230" t="s">
        <v>141</v>
      </c>
      <c r="AU193" s="230" t="s">
        <v>86</v>
      </c>
      <c r="AY193" s="18" t="s">
        <v>138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146</v>
      </c>
      <c r="BM193" s="230" t="s">
        <v>939</v>
      </c>
    </row>
    <row r="194" spans="1:65" s="2" customFormat="1" ht="24.15" customHeight="1">
      <c r="A194" s="39"/>
      <c r="B194" s="40"/>
      <c r="C194" s="219" t="s">
        <v>281</v>
      </c>
      <c r="D194" s="219" t="s">
        <v>141</v>
      </c>
      <c r="E194" s="220" t="s">
        <v>255</v>
      </c>
      <c r="F194" s="221" t="s">
        <v>256</v>
      </c>
      <c r="G194" s="222" t="s">
        <v>165</v>
      </c>
      <c r="H194" s="223">
        <v>6.66</v>
      </c>
      <c r="I194" s="224"/>
      <c r="J194" s="225">
        <f>ROUND(I194*H194,2)</f>
        <v>0</v>
      </c>
      <c r="K194" s="221" t="s">
        <v>145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146</v>
      </c>
      <c r="AT194" s="230" t="s">
        <v>141</v>
      </c>
      <c r="AU194" s="230" t="s">
        <v>86</v>
      </c>
      <c r="AY194" s="18" t="s">
        <v>138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146</v>
      </c>
      <c r="BM194" s="230" t="s">
        <v>940</v>
      </c>
    </row>
    <row r="195" spans="1:65" s="2" customFormat="1" ht="16.5" customHeight="1">
      <c r="A195" s="39"/>
      <c r="B195" s="40"/>
      <c r="C195" s="219" t="s">
        <v>286</v>
      </c>
      <c r="D195" s="219" t="s">
        <v>141</v>
      </c>
      <c r="E195" s="220" t="s">
        <v>259</v>
      </c>
      <c r="F195" s="221" t="s">
        <v>260</v>
      </c>
      <c r="G195" s="222" t="s">
        <v>165</v>
      </c>
      <c r="H195" s="223">
        <v>6.66</v>
      </c>
      <c r="I195" s="224"/>
      <c r="J195" s="225">
        <f>ROUND(I195*H195,2)</f>
        <v>0</v>
      </c>
      <c r="K195" s="221" t="s">
        <v>145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0.00022</v>
      </c>
      <c r="R195" s="228">
        <f>Q195*H195</f>
        <v>0.0014652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146</v>
      </c>
      <c r="AT195" s="230" t="s">
        <v>141</v>
      </c>
      <c r="AU195" s="230" t="s">
        <v>86</v>
      </c>
      <c r="AY195" s="18" t="s">
        <v>138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146</v>
      </c>
      <c r="BM195" s="230" t="s">
        <v>941</v>
      </c>
    </row>
    <row r="196" spans="1:63" s="12" customFormat="1" ht="22.8" customHeight="1">
      <c r="A196" s="12"/>
      <c r="B196" s="203"/>
      <c r="C196" s="204"/>
      <c r="D196" s="205" t="s">
        <v>75</v>
      </c>
      <c r="E196" s="217" t="s">
        <v>194</v>
      </c>
      <c r="F196" s="217" t="s">
        <v>285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SUM(P197:P209)</f>
        <v>0</v>
      </c>
      <c r="Q196" s="211"/>
      <c r="R196" s="212">
        <f>SUM(R197:R209)</f>
        <v>9.693861200000002</v>
      </c>
      <c r="S196" s="211"/>
      <c r="T196" s="213">
        <f>SUM(T197:T209)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84</v>
      </c>
      <c r="AT196" s="215" t="s">
        <v>75</v>
      </c>
      <c r="AU196" s="215" t="s">
        <v>84</v>
      </c>
      <c r="AY196" s="214" t="s">
        <v>138</v>
      </c>
      <c r="BK196" s="216">
        <f>SUM(BK197:BK209)</f>
        <v>0</v>
      </c>
    </row>
    <row r="197" spans="1:65" s="2" customFormat="1" ht="33" customHeight="1">
      <c r="A197" s="39"/>
      <c r="B197" s="40"/>
      <c r="C197" s="219" t="s">
        <v>290</v>
      </c>
      <c r="D197" s="219" t="s">
        <v>141</v>
      </c>
      <c r="E197" s="220" t="s">
        <v>942</v>
      </c>
      <c r="F197" s="221" t="s">
        <v>943</v>
      </c>
      <c r="G197" s="222" t="s">
        <v>160</v>
      </c>
      <c r="H197" s="223">
        <v>4</v>
      </c>
      <c r="I197" s="224"/>
      <c r="J197" s="225">
        <f>ROUND(I197*H197,2)</f>
        <v>0</v>
      </c>
      <c r="K197" s="221" t="s">
        <v>145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0.1554</v>
      </c>
      <c r="R197" s="228">
        <f>Q197*H197</f>
        <v>0.6216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146</v>
      </c>
      <c r="AT197" s="230" t="s">
        <v>141</v>
      </c>
      <c r="AU197" s="230" t="s">
        <v>86</v>
      </c>
      <c r="AY197" s="18" t="s">
        <v>138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146</v>
      </c>
      <c r="BM197" s="230" t="s">
        <v>944</v>
      </c>
    </row>
    <row r="198" spans="1:65" s="2" customFormat="1" ht="16.5" customHeight="1">
      <c r="A198" s="39"/>
      <c r="B198" s="40"/>
      <c r="C198" s="255" t="s">
        <v>294</v>
      </c>
      <c r="D198" s="255" t="s">
        <v>273</v>
      </c>
      <c r="E198" s="256" t="s">
        <v>945</v>
      </c>
      <c r="F198" s="257" t="s">
        <v>946</v>
      </c>
      <c r="G198" s="258" t="s">
        <v>160</v>
      </c>
      <c r="H198" s="259">
        <v>4</v>
      </c>
      <c r="I198" s="260"/>
      <c r="J198" s="261">
        <f>ROUND(I198*H198,2)</f>
        <v>0</v>
      </c>
      <c r="K198" s="257" t="s">
        <v>145</v>
      </c>
      <c r="L198" s="262"/>
      <c r="M198" s="263" t="s">
        <v>1</v>
      </c>
      <c r="N198" s="264" t="s">
        <v>41</v>
      </c>
      <c r="O198" s="92"/>
      <c r="P198" s="228">
        <f>O198*H198</f>
        <v>0</v>
      </c>
      <c r="Q198" s="228">
        <v>0.08</v>
      </c>
      <c r="R198" s="228">
        <f>Q198*H198</f>
        <v>0.32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187</v>
      </c>
      <c r="AT198" s="230" t="s">
        <v>273</v>
      </c>
      <c r="AU198" s="230" t="s">
        <v>86</v>
      </c>
      <c r="AY198" s="18" t="s">
        <v>138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146</v>
      </c>
      <c r="BM198" s="230" t="s">
        <v>947</v>
      </c>
    </row>
    <row r="199" spans="1:65" s="2" customFormat="1" ht="33" customHeight="1">
      <c r="A199" s="39"/>
      <c r="B199" s="40"/>
      <c r="C199" s="219" t="s">
        <v>298</v>
      </c>
      <c r="D199" s="219" t="s">
        <v>141</v>
      </c>
      <c r="E199" s="220" t="s">
        <v>942</v>
      </c>
      <c r="F199" s="221" t="s">
        <v>943</v>
      </c>
      <c r="G199" s="222" t="s">
        <v>160</v>
      </c>
      <c r="H199" s="223">
        <v>3</v>
      </c>
      <c r="I199" s="224"/>
      <c r="J199" s="225">
        <f>ROUND(I199*H199,2)</f>
        <v>0</v>
      </c>
      <c r="K199" s="221" t="s">
        <v>145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0.1554</v>
      </c>
      <c r="R199" s="228">
        <f>Q199*H199</f>
        <v>0.46620000000000006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146</v>
      </c>
      <c r="AT199" s="230" t="s">
        <v>141</v>
      </c>
      <c r="AU199" s="230" t="s">
        <v>86</v>
      </c>
      <c r="AY199" s="18" t="s">
        <v>138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146</v>
      </c>
      <c r="BM199" s="230" t="s">
        <v>948</v>
      </c>
    </row>
    <row r="200" spans="1:65" s="2" customFormat="1" ht="24.15" customHeight="1">
      <c r="A200" s="39"/>
      <c r="B200" s="40"/>
      <c r="C200" s="255" t="s">
        <v>302</v>
      </c>
      <c r="D200" s="255" t="s">
        <v>273</v>
      </c>
      <c r="E200" s="256" t="s">
        <v>949</v>
      </c>
      <c r="F200" s="257" t="s">
        <v>950</v>
      </c>
      <c r="G200" s="258" t="s">
        <v>160</v>
      </c>
      <c r="H200" s="259">
        <v>3</v>
      </c>
      <c r="I200" s="260"/>
      <c r="J200" s="261">
        <f>ROUND(I200*H200,2)</f>
        <v>0</v>
      </c>
      <c r="K200" s="257" t="s">
        <v>145</v>
      </c>
      <c r="L200" s="262"/>
      <c r="M200" s="263" t="s">
        <v>1</v>
      </c>
      <c r="N200" s="264" t="s">
        <v>41</v>
      </c>
      <c r="O200" s="92"/>
      <c r="P200" s="228">
        <f>O200*H200</f>
        <v>0</v>
      </c>
      <c r="Q200" s="228">
        <v>0.06567</v>
      </c>
      <c r="R200" s="228">
        <f>Q200*H200</f>
        <v>0.19701000000000002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187</v>
      </c>
      <c r="AT200" s="230" t="s">
        <v>273</v>
      </c>
      <c r="AU200" s="230" t="s">
        <v>86</v>
      </c>
      <c r="AY200" s="18" t="s">
        <v>138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146</v>
      </c>
      <c r="BM200" s="230" t="s">
        <v>951</v>
      </c>
    </row>
    <row r="201" spans="1:65" s="2" customFormat="1" ht="33" customHeight="1">
      <c r="A201" s="39"/>
      <c r="B201" s="40"/>
      <c r="C201" s="219" t="s">
        <v>306</v>
      </c>
      <c r="D201" s="219" t="s">
        <v>141</v>
      </c>
      <c r="E201" s="220" t="s">
        <v>942</v>
      </c>
      <c r="F201" s="221" t="s">
        <v>943</v>
      </c>
      <c r="G201" s="222" t="s">
        <v>160</v>
      </c>
      <c r="H201" s="223">
        <v>21</v>
      </c>
      <c r="I201" s="224"/>
      <c r="J201" s="225">
        <f>ROUND(I201*H201,2)</f>
        <v>0</v>
      </c>
      <c r="K201" s="221" t="s">
        <v>145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0.1554</v>
      </c>
      <c r="R201" s="228">
        <f>Q201*H201</f>
        <v>3.2634000000000003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146</v>
      </c>
      <c r="AT201" s="230" t="s">
        <v>141</v>
      </c>
      <c r="AU201" s="230" t="s">
        <v>86</v>
      </c>
      <c r="AY201" s="18" t="s">
        <v>138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146</v>
      </c>
      <c r="BM201" s="230" t="s">
        <v>952</v>
      </c>
    </row>
    <row r="202" spans="1:51" s="13" customFormat="1" ht="12">
      <c r="A202" s="13"/>
      <c r="B202" s="232"/>
      <c r="C202" s="233"/>
      <c r="D202" s="234" t="s">
        <v>148</v>
      </c>
      <c r="E202" s="235" t="s">
        <v>1</v>
      </c>
      <c r="F202" s="236" t="s">
        <v>953</v>
      </c>
      <c r="G202" s="233"/>
      <c r="H202" s="237">
        <v>21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148</v>
      </c>
      <c r="AU202" s="243" t="s">
        <v>86</v>
      </c>
      <c r="AV202" s="13" t="s">
        <v>86</v>
      </c>
      <c r="AW202" s="13" t="s">
        <v>32</v>
      </c>
      <c r="AX202" s="13" t="s">
        <v>84</v>
      </c>
      <c r="AY202" s="243" t="s">
        <v>138</v>
      </c>
    </row>
    <row r="203" spans="1:65" s="2" customFormat="1" ht="16.5" customHeight="1">
      <c r="A203" s="39"/>
      <c r="B203" s="40"/>
      <c r="C203" s="255" t="s">
        <v>311</v>
      </c>
      <c r="D203" s="255" t="s">
        <v>273</v>
      </c>
      <c r="E203" s="256" t="s">
        <v>954</v>
      </c>
      <c r="F203" s="257" t="s">
        <v>955</v>
      </c>
      <c r="G203" s="258" t="s">
        <v>160</v>
      </c>
      <c r="H203" s="259">
        <v>23</v>
      </c>
      <c r="I203" s="260"/>
      <c r="J203" s="261">
        <f>ROUND(I203*H203,2)</f>
        <v>0</v>
      </c>
      <c r="K203" s="257" t="s">
        <v>145</v>
      </c>
      <c r="L203" s="262"/>
      <c r="M203" s="263" t="s">
        <v>1</v>
      </c>
      <c r="N203" s="264" t="s">
        <v>41</v>
      </c>
      <c r="O203" s="92"/>
      <c r="P203" s="228">
        <f>O203*H203</f>
        <v>0</v>
      </c>
      <c r="Q203" s="228">
        <v>0.045</v>
      </c>
      <c r="R203" s="228">
        <f>Q203*H203</f>
        <v>1.035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187</v>
      </c>
      <c r="AT203" s="230" t="s">
        <v>273</v>
      </c>
      <c r="AU203" s="230" t="s">
        <v>86</v>
      </c>
      <c r="AY203" s="18" t="s">
        <v>138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146</v>
      </c>
      <c r="BM203" s="230" t="s">
        <v>956</v>
      </c>
    </row>
    <row r="204" spans="1:65" s="2" customFormat="1" ht="24.15" customHeight="1">
      <c r="A204" s="39"/>
      <c r="B204" s="40"/>
      <c r="C204" s="219" t="s">
        <v>315</v>
      </c>
      <c r="D204" s="219" t="s">
        <v>141</v>
      </c>
      <c r="E204" s="220" t="s">
        <v>957</v>
      </c>
      <c r="F204" s="221" t="s">
        <v>958</v>
      </c>
      <c r="G204" s="222" t="s">
        <v>144</v>
      </c>
      <c r="H204" s="223">
        <v>1.68</v>
      </c>
      <c r="I204" s="224"/>
      <c r="J204" s="225">
        <f>ROUND(I204*H204,2)</f>
        <v>0</v>
      </c>
      <c r="K204" s="221" t="s">
        <v>145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2.25634</v>
      </c>
      <c r="R204" s="228">
        <f>Q204*H204</f>
        <v>3.7906511999999997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146</v>
      </c>
      <c r="AT204" s="230" t="s">
        <v>141</v>
      </c>
      <c r="AU204" s="230" t="s">
        <v>86</v>
      </c>
      <c r="AY204" s="18" t="s">
        <v>138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146</v>
      </c>
      <c r="BM204" s="230" t="s">
        <v>959</v>
      </c>
    </row>
    <row r="205" spans="1:51" s="13" customFormat="1" ht="12">
      <c r="A205" s="13"/>
      <c r="B205" s="232"/>
      <c r="C205" s="233"/>
      <c r="D205" s="234" t="s">
        <v>148</v>
      </c>
      <c r="E205" s="235" t="s">
        <v>1</v>
      </c>
      <c r="F205" s="236" t="s">
        <v>960</v>
      </c>
      <c r="G205" s="233"/>
      <c r="H205" s="237">
        <v>1.68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148</v>
      </c>
      <c r="AU205" s="243" t="s">
        <v>86</v>
      </c>
      <c r="AV205" s="13" t="s">
        <v>86</v>
      </c>
      <c r="AW205" s="13" t="s">
        <v>32</v>
      </c>
      <c r="AX205" s="13" t="s">
        <v>84</v>
      </c>
      <c r="AY205" s="243" t="s">
        <v>138</v>
      </c>
    </row>
    <row r="206" spans="1:65" s="2" customFormat="1" ht="24.15" customHeight="1">
      <c r="A206" s="39"/>
      <c r="B206" s="40"/>
      <c r="C206" s="219" t="s">
        <v>320</v>
      </c>
      <c r="D206" s="219" t="s">
        <v>141</v>
      </c>
      <c r="E206" s="220" t="s">
        <v>961</v>
      </c>
      <c r="F206" s="221" t="s">
        <v>962</v>
      </c>
      <c r="G206" s="222" t="s">
        <v>160</v>
      </c>
      <c r="H206" s="223">
        <v>8.79</v>
      </c>
      <c r="I206" s="224"/>
      <c r="J206" s="225">
        <f>ROUND(I206*H206,2)</f>
        <v>0</v>
      </c>
      <c r="K206" s="221" t="s">
        <v>145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146</v>
      </c>
      <c r="AT206" s="230" t="s">
        <v>141</v>
      </c>
      <c r="AU206" s="230" t="s">
        <v>86</v>
      </c>
      <c r="AY206" s="18" t="s">
        <v>138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146</v>
      </c>
      <c r="BM206" s="230" t="s">
        <v>963</v>
      </c>
    </row>
    <row r="207" spans="1:51" s="13" customFormat="1" ht="12">
      <c r="A207" s="13"/>
      <c r="B207" s="232"/>
      <c r="C207" s="233"/>
      <c r="D207" s="234" t="s">
        <v>148</v>
      </c>
      <c r="E207" s="235" t="s">
        <v>1</v>
      </c>
      <c r="F207" s="236" t="s">
        <v>964</v>
      </c>
      <c r="G207" s="233"/>
      <c r="H207" s="237">
        <v>4.48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148</v>
      </c>
      <c r="AU207" s="243" t="s">
        <v>86</v>
      </c>
      <c r="AV207" s="13" t="s">
        <v>86</v>
      </c>
      <c r="AW207" s="13" t="s">
        <v>32</v>
      </c>
      <c r="AX207" s="13" t="s">
        <v>76</v>
      </c>
      <c r="AY207" s="243" t="s">
        <v>138</v>
      </c>
    </row>
    <row r="208" spans="1:51" s="13" customFormat="1" ht="12">
      <c r="A208" s="13"/>
      <c r="B208" s="232"/>
      <c r="C208" s="233"/>
      <c r="D208" s="234" t="s">
        <v>148</v>
      </c>
      <c r="E208" s="235" t="s">
        <v>1</v>
      </c>
      <c r="F208" s="236" t="s">
        <v>965</v>
      </c>
      <c r="G208" s="233"/>
      <c r="H208" s="237">
        <v>4.31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148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138</v>
      </c>
    </row>
    <row r="209" spans="1:51" s="14" customFormat="1" ht="12">
      <c r="A209" s="14"/>
      <c r="B209" s="244"/>
      <c r="C209" s="245"/>
      <c r="D209" s="234" t="s">
        <v>148</v>
      </c>
      <c r="E209" s="246" t="s">
        <v>1</v>
      </c>
      <c r="F209" s="247" t="s">
        <v>151</v>
      </c>
      <c r="G209" s="245"/>
      <c r="H209" s="248">
        <v>8.79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148</v>
      </c>
      <c r="AU209" s="254" t="s">
        <v>86</v>
      </c>
      <c r="AV209" s="14" t="s">
        <v>146</v>
      </c>
      <c r="AW209" s="14" t="s">
        <v>32</v>
      </c>
      <c r="AX209" s="14" t="s">
        <v>84</v>
      </c>
      <c r="AY209" s="254" t="s">
        <v>138</v>
      </c>
    </row>
    <row r="210" spans="1:63" s="12" customFormat="1" ht="22.8" customHeight="1">
      <c r="A210" s="12"/>
      <c r="B210" s="203"/>
      <c r="C210" s="204"/>
      <c r="D210" s="205" t="s">
        <v>75</v>
      </c>
      <c r="E210" s="217" t="s">
        <v>372</v>
      </c>
      <c r="F210" s="217" t="s">
        <v>373</v>
      </c>
      <c r="G210" s="204"/>
      <c r="H210" s="204"/>
      <c r="I210" s="207"/>
      <c r="J210" s="218">
        <f>BK210</f>
        <v>0</v>
      </c>
      <c r="K210" s="204"/>
      <c r="L210" s="209"/>
      <c r="M210" s="210"/>
      <c r="N210" s="211"/>
      <c r="O210" s="211"/>
      <c r="P210" s="212">
        <f>SUM(P211:P215)</f>
        <v>0</v>
      </c>
      <c r="Q210" s="211"/>
      <c r="R210" s="212">
        <f>SUM(R211:R215)</f>
        <v>0</v>
      </c>
      <c r="S210" s="211"/>
      <c r="T210" s="213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4" t="s">
        <v>84</v>
      </c>
      <c r="AT210" s="215" t="s">
        <v>75</v>
      </c>
      <c r="AU210" s="215" t="s">
        <v>84</v>
      </c>
      <c r="AY210" s="214" t="s">
        <v>138</v>
      </c>
      <c r="BK210" s="216">
        <f>SUM(BK211:BK215)</f>
        <v>0</v>
      </c>
    </row>
    <row r="211" spans="1:65" s="2" customFormat="1" ht="16.5" customHeight="1">
      <c r="A211" s="39"/>
      <c r="B211" s="40"/>
      <c r="C211" s="219" t="s">
        <v>324</v>
      </c>
      <c r="D211" s="219" t="s">
        <v>141</v>
      </c>
      <c r="E211" s="220" t="s">
        <v>966</v>
      </c>
      <c r="F211" s="221" t="s">
        <v>967</v>
      </c>
      <c r="G211" s="222" t="s">
        <v>154</v>
      </c>
      <c r="H211" s="223">
        <v>3.942</v>
      </c>
      <c r="I211" s="224"/>
      <c r="J211" s="225">
        <f>ROUND(I211*H211,2)</f>
        <v>0</v>
      </c>
      <c r="K211" s="221" t="s">
        <v>145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146</v>
      </c>
      <c r="AT211" s="230" t="s">
        <v>141</v>
      </c>
      <c r="AU211" s="230" t="s">
        <v>86</v>
      </c>
      <c r="AY211" s="18" t="s">
        <v>138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146</v>
      </c>
      <c r="BM211" s="230" t="s">
        <v>968</v>
      </c>
    </row>
    <row r="212" spans="1:65" s="2" customFormat="1" ht="24.15" customHeight="1">
      <c r="A212" s="39"/>
      <c r="B212" s="40"/>
      <c r="C212" s="219" t="s">
        <v>329</v>
      </c>
      <c r="D212" s="219" t="s">
        <v>141</v>
      </c>
      <c r="E212" s="220" t="s">
        <v>969</v>
      </c>
      <c r="F212" s="221" t="s">
        <v>970</v>
      </c>
      <c r="G212" s="222" t="s">
        <v>154</v>
      </c>
      <c r="H212" s="223">
        <v>47.304</v>
      </c>
      <c r="I212" s="224"/>
      <c r="J212" s="225">
        <f>ROUND(I212*H212,2)</f>
        <v>0</v>
      </c>
      <c r="K212" s="221" t="s">
        <v>145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146</v>
      </c>
      <c r="AT212" s="230" t="s">
        <v>141</v>
      </c>
      <c r="AU212" s="230" t="s">
        <v>86</v>
      </c>
      <c r="AY212" s="18" t="s">
        <v>138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146</v>
      </c>
      <c r="BM212" s="230" t="s">
        <v>971</v>
      </c>
    </row>
    <row r="213" spans="1:51" s="13" customFormat="1" ht="12">
      <c r="A213" s="13"/>
      <c r="B213" s="232"/>
      <c r="C213" s="233"/>
      <c r="D213" s="234" t="s">
        <v>148</v>
      </c>
      <c r="E213" s="233"/>
      <c r="F213" s="236" t="s">
        <v>972</v>
      </c>
      <c r="G213" s="233"/>
      <c r="H213" s="237">
        <v>47.304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148</v>
      </c>
      <c r="AU213" s="243" t="s">
        <v>86</v>
      </c>
      <c r="AV213" s="13" t="s">
        <v>86</v>
      </c>
      <c r="AW213" s="13" t="s">
        <v>4</v>
      </c>
      <c r="AX213" s="13" t="s">
        <v>84</v>
      </c>
      <c r="AY213" s="243" t="s">
        <v>138</v>
      </c>
    </row>
    <row r="214" spans="1:65" s="2" customFormat="1" ht="24.15" customHeight="1">
      <c r="A214" s="39"/>
      <c r="B214" s="40"/>
      <c r="C214" s="219" t="s">
        <v>334</v>
      </c>
      <c r="D214" s="219" t="s">
        <v>141</v>
      </c>
      <c r="E214" s="220" t="s">
        <v>973</v>
      </c>
      <c r="F214" s="221" t="s">
        <v>974</v>
      </c>
      <c r="G214" s="222" t="s">
        <v>154</v>
      </c>
      <c r="H214" s="223">
        <v>3.942</v>
      </c>
      <c r="I214" s="224"/>
      <c r="J214" s="225">
        <f>ROUND(I214*H214,2)</f>
        <v>0</v>
      </c>
      <c r="K214" s="221" t="s">
        <v>145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146</v>
      </c>
      <c r="AT214" s="230" t="s">
        <v>141</v>
      </c>
      <c r="AU214" s="230" t="s">
        <v>86</v>
      </c>
      <c r="AY214" s="18" t="s">
        <v>138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146</v>
      </c>
      <c r="BM214" s="230" t="s">
        <v>975</v>
      </c>
    </row>
    <row r="215" spans="1:65" s="2" customFormat="1" ht="44.25" customHeight="1">
      <c r="A215" s="39"/>
      <c r="B215" s="40"/>
      <c r="C215" s="219" t="s">
        <v>339</v>
      </c>
      <c r="D215" s="219" t="s">
        <v>141</v>
      </c>
      <c r="E215" s="220" t="s">
        <v>976</v>
      </c>
      <c r="F215" s="221" t="s">
        <v>977</v>
      </c>
      <c r="G215" s="222" t="s">
        <v>154</v>
      </c>
      <c r="H215" s="223">
        <v>3.942</v>
      </c>
      <c r="I215" s="224"/>
      <c r="J215" s="225">
        <f>ROUND(I215*H215,2)</f>
        <v>0</v>
      </c>
      <c r="K215" s="221" t="s">
        <v>145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146</v>
      </c>
      <c r="AT215" s="230" t="s">
        <v>141</v>
      </c>
      <c r="AU215" s="230" t="s">
        <v>86</v>
      </c>
      <c r="AY215" s="18" t="s">
        <v>138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146</v>
      </c>
      <c r="BM215" s="230" t="s">
        <v>978</v>
      </c>
    </row>
    <row r="216" spans="1:63" s="12" customFormat="1" ht="22.8" customHeight="1">
      <c r="A216" s="12"/>
      <c r="B216" s="203"/>
      <c r="C216" s="204"/>
      <c r="D216" s="205" t="s">
        <v>75</v>
      </c>
      <c r="E216" s="217" t="s">
        <v>391</v>
      </c>
      <c r="F216" s="217" t="s">
        <v>392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P217</f>
        <v>0</v>
      </c>
      <c r="Q216" s="211"/>
      <c r="R216" s="212">
        <f>R217</f>
        <v>0</v>
      </c>
      <c r="S216" s="211"/>
      <c r="T216" s="213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84</v>
      </c>
      <c r="AT216" s="215" t="s">
        <v>75</v>
      </c>
      <c r="AU216" s="215" t="s">
        <v>84</v>
      </c>
      <c r="AY216" s="214" t="s">
        <v>138</v>
      </c>
      <c r="BK216" s="216">
        <f>BK217</f>
        <v>0</v>
      </c>
    </row>
    <row r="217" spans="1:65" s="2" customFormat="1" ht="24.15" customHeight="1">
      <c r="A217" s="39"/>
      <c r="B217" s="40"/>
      <c r="C217" s="219" t="s">
        <v>345</v>
      </c>
      <c r="D217" s="219" t="s">
        <v>141</v>
      </c>
      <c r="E217" s="220" t="s">
        <v>979</v>
      </c>
      <c r="F217" s="221" t="s">
        <v>980</v>
      </c>
      <c r="G217" s="222" t="s">
        <v>154</v>
      </c>
      <c r="H217" s="223">
        <v>41.076</v>
      </c>
      <c r="I217" s="224"/>
      <c r="J217" s="225">
        <f>ROUND(I217*H217,2)</f>
        <v>0</v>
      </c>
      <c r="K217" s="221" t="s">
        <v>145</v>
      </c>
      <c r="L217" s="45"/>
      <c r="M217" s="275" t="s">
        <v>1</v>
      </c>
      <c r="N217" s="276" t="s">
        <v>41</v>
      </c>
      <c r="O217" s="277"/>
      <c r="P217" s="278">
        <f>O217*H217</f>
        <v>0</v>
      </c>
      <c r="Q217" s="278">
        <v>0</v>
      </c>
      <c r="R217" s="278">
        <f>Q217*H217</f>
        <v>0</v>
      </c>
      <c r="S217" s="278">
        <v>0</v>
      </c>
      <c r="T217" s="27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146</v>
      </c>
      <c r="AT217" s="230" t="s">
        <v>141</v>
      </c>
      <c r="AU217" s="230" t="s">
        <v>86</v>
      </c>
      <c r="AY217" s="18" t="s">
        <v>138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146</v>
      </c>
      <c r="BM217" s="230" t="s">
        <v>981</v>
      </c>
    </row>
    <row r="218" spans="1:31" s="2" customFormat="1" ht="6.95" customHeight="1">
      <c r="A218" s="39"/>
      <c r="B218" s="67"/>
      <c r="C218" s="68"/>
      <c r="D218" s="68"/>
      <c r="E218" s="68"/>
      <c r="F218" s="68"/>
      <c r="G218" s="68"/>
      <c r="H218" s="68"/>
      <c r="I218" s="68"/>
      <c r="J218" s="68"/>
      <c r="K218" s="68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122:K21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2023-10-09T13:54:04Z</dcterms:created>
  <dcterms:modified xsi:type="dcterms:W3CDTF">2023-10-09T13:54:11Z</dcterms:modified>
  <cp:category/>
  <cp:version/>
  <cp:contentType/>
  <cp:contentStatus/>
</cp:coreProperties>
</file>